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25"/>
  <workbookPr showInkAnnotation="0" autoCompressPictures="0"/>
  <mc:AlternateContent xmlns:mc="http://schemas.openxmlformats.org/markup-compatibility/2006">
    <mc:Choice Requires="x15">
      <x15ac:absPath xmlns:x15ac="http://schemas.microsoft.com/office/spreadsheetml/2010/11/ac" url="/Users/bryanodoherty/Cursor-coding-projects/classicstampcollector/spreadsheets/"/>
    </mc:Choice>
  </mc:AlternateContent>
  <xr:revisionPtr revIDLastSave="0" documentId="13_ncr:1_{F9F9821C-2EDD-FA47-A7D2-96245CE5D690}" xr6:coauthVersionLast="47" xr6:coauthVersionMax="47" xr10:uidLastSave="{00000000-0000-0000-0000-000000000000}"/>
  <bookViews>
    <workbookView xWindow="3720" yWindow="1560" windowWidth="49660" windowHeight="22840" tabRatio="500" xr2:uid="{00000000-000D-0000-FFFF-FFFF00000000}"/>
  </bookViews>
  <sheets>
    <sheet name="All Scott #s w Sorts" sheetId="3" r:id="rId1"/>
    <sheet name="Design# + Scott# Label" sheetId="9" r:id="rId2"/>
    <sheet name="US Design Album Order" sheetId="1" r:id="rId3"/>
    <sheet name="US Design by Category" sheetId="2" r:id="rId4"/>
    <sheet name="Conversion Lists" sheetId="7" r:id="rId5"/>
    <sheet name="Conversion Tables" sheetId="6" r:id="rId6"/>
    <sheet name="All Scotts Own &amp; Want" sheetId="8" r:id="rId7"/>
  </sheets>
  <externalReferences>
    <externalReference r:id="rId8"/>
  </externalReferences>
  <definedNames>
    <definedName name="_xlnm._FilterDatabase" localSheetId="0" hidden="1">'All Scott #s w Sorts'!#REF!</definedName>
    <definedName name="_xlnm._FilterDatabase" localSheetId="6" hidden="1">'All Scotts Own &amp; Want'!#REF!</definedName>
    <definedName name="_xlnm._FilterDatabase" localSheetId="4" hidden="1">'Conversion Lists'!#REF!</definedName>
    <definedName name="_xlnm._FilterDatabase" localSheetId="5" hidden="1">'Conversion Tables'!#REF!</definedName>
    <definedName name="_xlnm._FilterDatabase" localSheetId="1" hidden="1">'Design# + Scott# Label'!$A$1:$BE$566</definedName>
    <definedName name="Centering">[1]SCORE!$C$4:$L$4</definedName>
    <definedName name="EyeAppeal">[1]SCORE!$B$14:$B$21</definedName>
    <definedName name="_xlnm.Print_Area" localSheetId="0">'All Scott #s w Sorts'!$B$1:$K$1185</definedName>
    <definedName name="_xlnm.Print_Area" localSheetId="6">'All Scotts Own &amp; Want'!$A$1:$L$1129</definedName>
    <definedName name="_xlnm.Print_Area" localSheetId="1">'Design# + Scott# Label'!$A:$BE</definedName>
    <definedName name="_xlnm.Print_Area" localSheetId="2">'US Design Album Order'!$A:$BD</definedName>
    <definedName name="_xlnm.Print_Titles" localSheetId="0">'All Scott #s w Sorts'!$1:$1</definedName>
    <definedName name="_xlnm.Print_Titles" localSheetId="6">'All Scotts Own &amp; Want'!$1:$1</definedName>
    <definedName name="_xlnm.Print_Titles" localSheetId="4">'Conversion Lists'!$1:$1</definedName>
    <definedName name="_xlnm.Print_Titles" localSheetId="5">'Conversion Tables'!$1:$2</definedName>
    <definedName name="_xlnm.Print_Titles" localSheetId="1">'Design# + Scott# Label'!$1:$1</definedName>
    <definedName name="_xlnm.Print_Titles" localSheetId="2">'US Design Album Order'!$1:$1</definedName>
    <definedName name="ScottWantNumbers">'[1]JBO Want'!$B$2:$B$96</definedName>
    <definedName name="Soundness">[1]SCORE!$B$5:$B$12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134" i="3" l="1"/>
  <c r="C1131" i="3"/>
  <c r="I586" i="1"/>
  <c r="H586" i="1"/>
  <c r="G586" i="1"/>
  <c r="I585" i="1"/>
  <c r="H585" i="1"/>
  <c r="G585" i="1"/>
  <c r="I584" i="1"/>
  <c r="H584" i="1"/>
  <c r="G584" i="1"/>
  <c r="I583" i="1"/>
  <c r="H583" i="1"/>
  <c r="G583" i="1"/>
  <c r="S2" i="9"/>
  <c r="S3" i="9"/>
  <c r="N570" i="9" s="1"/>
  <c r="S4" i="9"/>
  <c r="N573" i="9" s="1"/>
  <c r="M573" i="9" s="1"/>
  <c r="R573" i="9" s="1"/>
  <c r="S5" i="9"/>
  <c r="S6" i="9"/>
  <c r="S7" i="9"/>
  <c r="S8" i="9"/>
  <c r="S9" i="9"/>
  <c r="S10" i="9"/>
  <c r="S11" i="9"/>
  <c r="S12" i="9"/>
  <c r="S13" i="9"/>
  <c r="S14" i="9"/>
  <c r="S15" i="9"/>
  <c r="S16" i="9"/>
  <c r="S17" i="9"/>
  <c r="S18" i="9"/>
  <c r="S19" i="9"/>
  <c r="S20" i="9"/>
  <c r="S21" i="9"/>
  <c r="S22" i="9"/>
  <c r="S23" i="9"/>
  <c r="S24" i="9"/>
  <c r="S25" i="9"/>
  <c r="S26" i="9"/>
  <c r="S27" i="9"/>
  <c r="S28" i="9"/>
  <c r="S29" i="9"/>
  <c r="S30" i="9"/>
  <c r="S31" i="9"/>
  <c r="S32" i="9"/>
  <c r="S33" i="9"/>
  <c r="S34" i="9"/>
  <c r="S35" i="9"/>
  <c r="S36" i="9"/>
  <c r="S37" i="9"/>
  <c r="S38" i="9"/>
  <c r="S39" i="9"/>
  <c r="S40" i="9"/>
  <c r="S41" i="9"/>
  <c r="S42" i="9"/>
  <c r="S43" i="9"/>
  <c r="S44" i="9"/>
  <c r="S45" i="9"/>
  <c r="S46" i="9"/>
  <c r="S47" i="9"/>
  <c r="S48" i="9"/>
  <c r="S49" i="9"/>
  <c r="S50" i="9"/>
  <c r="S51" i="9"/>
  <c r="S52" i="9"/>
  <c r="S53" i="9"/>
  <c r="S54" i="9"/>
  <c r="S55" i="9"/>
  <c r="S56" i="9"/>
  <c r="S57" i="9"/>
  <c r="S58" i="9"/>
  <c r="S59" i="9"/>
  <c r="S60" i="9"/>
  <c r="S61" i="9"/>
  <c r="S62" i="9"/>
  <c r="S63" i="9"/>
  <c r="S64" i="9"/>
  <c r="S65" i="9"/>
  <c r="S66" i="9"/>
  <c r="S67" i="9"/>
  <c r="S68" i="9"/>
  <c r="S69" i="9"/>
  <c r="S70" i="9"/>
  <c r="S71" i="9"/>
  <c r="S72" i="9"/>
  <c r="S73" i="9"/>
  <c r="S74" i="9"/>
  <c r="S75" i="9"/>
  <c r="S76" i="9"/>
  <c r="S77" i="9"/>
  <c r="S78" i="9"/>
  <c r="S79" i="9"/>
  <c r="S80" i="9"/>
  <c r="S81" i="9"/>
  <c r="S82" i="9"/>
  <c r="S83" i="9"/>
  <c r="S84" i="9"/>
  <c r="S85" i="9"/>
  <c r="S86" i="9"/>
  <c r="S87" i="9"/>
  <c r="S88" i="9"/>
  <c r="S89" i="9"/>
  <c r="S90" i="9"/>
  <c r="S91" i="9"/>
  <c r="S92" i="9"/>
  <c r="S93" i="9"/>
  <c r="S94" i="9"/>
  <c r="S95" i="9"/>
  <c r="S96" i="9"/>
  <c r="S97" i="9"/>
  <c r="S98" i="9"/>
  <c r="S99" i="9"/>
  <c r="S100" i="9"/>
  <c r="S101" i="9"/>
  <c r="S102" i="9"/>
  <c r="S103" i="9"/>
  <c r="S104" i="9"/>
  <c r="S105" i="9"/>
  <c r="S106" i="9"/>
  <c r="S107" i="9"/>
  <c r="S108" i="9"/>
  <c r="S109" i="9"/>
  <c r="S110" i="9"/>
  <c r="S111" i="9"/>
  <c r="S112" i="9"/>
  <c r="S113" i="9"/>
  <c r="S114" i="9"/>
  <c r="S115" i="9"/>
  <c r="S116" i="9"/>
  <c r="S117" i="9"/>
  <c r="S118" i="9"/>
  <c r="S119" i="9"/>
  <c r="S120" i="9"/>
  <c r="S121" i="9"/>
  <c r="S122" i="9"/>
  <c r="S123" i="9"/>
  <c r="S124" i="9"/>
  <c r="S125" i="9"/>
  <c r="S126" i="9"/>
  <c r="S127" i="9"/>
  <c r="S128" i="9"/>
  <c r="S129" i="9"/>
  <c r="S130" i="9"/>
  <c r="S131" i="9"/>
  <c r="S132" i="9"/>
  <c r="S133" i="9"/>
  <c r="S134" i="9"/>
  <c r="S135" i="9"/>
  <c r="S136" i="9"/>
  <c r="S137" i="9"/>
  <c r="S138" i="9"/>
  <c r="S139" i="9"/>
  <c r="S140" i="9"/>
  <c r="S141" i="9"/>
  <c r="S142" i="9"/>
  <c r="S143" i="9"/>
  <c r="S144" i="9"/>
  <c r="S145" i="9"/>
  <c r="S146" i="9"/>
  <c r="S147" i="9"/>
  <c r="S148" i="9"/>
  <c r="S149" i="9"/>
  <c r="S150" i="9"/>
  <c r="S151" i="9"/>
  <c r="S152" i="9"/>
  <c r="S153" i="9"/>
  <c r="S154" i="9"/>
  <c r="S155" i="9"/>
  <c r="S156" i="9"/>
  <c r="S157" i="9"/>
  <c r="S158" i="9"/>
  <c r="S159" i="9"/>
  <c r="S160" i="9"/>
  <c r="S161" i="9"/>
  <c r="S162" i="9"/>
  <c r="S163" i="9"/>
  <c r="N581" i="9" s="1"/>
  <c r="S164" i="9"/>
  <c r="S165" i="9"/>
  <c r="S166" i="9"/>
  <c r="S167" i="9"/>
  <c r="S168" i="9"/>
  <c r="S169" i="9"/>
  <c r="S170" i="9"/>
  <c r="S171" i="9"/>
  <c r="S172" i="9"/>
  <c r="S173" i="9"/>
  <c r="S174" i="9"/>
  <c r="S175" i="9"/>
  <c r="S176" i="9"/>
  <c r="S177" i="9"/>
  <c r="S178" i="9"/>
  <c r="S179" i="9"/>
  <c r="S180" i="9"/>
  <c r="S181" i="9"/>
  <c r="S182" i="9"/>
  <c r="S183" i="9"/>
  <c r="S184" i="9"/>
  <c r="S185" i="9"/>
  <c r="S186" i="9"/>
  <c r="S187" i="9"/>
  <c r="S188" i="9"/>
  <c r="S189" i="9"/>
  <c r="S190" i="9"/>
  <c r="S191" i="9"/>
  <c r="S192" i="9"/>
  <c r="S193" i="9"/>
  <c r="S194" i="9"/>
  <c r="S195" i="9"/>
  <c r="S196" i="9"/>
  <c r="S197" i="9"/>
  <c r="S198" i="9"/>
  <c r="S199" i="9"/>
  <c r="S200" i="9"/>
  <c r="S201" i="9"/>
  <c r="S202" i="9"/>
  <c r="S203" i="9"/>
  <c r="S204" i="9"/>
  <c r="S205" i="9"/>
  <c r="S206" i="9"/>
  <c r="S207" i="9"/>
  <c r="S208" i="9"/>
  <c r="S209" i="9"/>
  <c r="S210" i="9"/>
  <c r="S211" i="9"/>
  <c r="S212" i="9"/>
  <c r="S213" i="9"/>
  <c r="S214" i="9"/>
  <c r="S215" i="9"/>
  <c r="S216" i="9"/>
  <c r="S217" i="9"/>
  <c r="S218" i="9"/>
  <c r="S219" i="9"/>
  <c r="S220" i="9"/>
  <c r="S221" i="9"/>
  <c r="S222" i="9"/>
  <c r="S223" i="9"/>
  <c r="S224" i="9"/>
  <c r="S225" i="9"/>
  <c r="S226" i="9"/>
  <c r="S227" i="9"/>
  <c r="S228" i="9"/>
  <c r="S229" i="9"/>
  <c r="S230" i="9"/>
  <c r="S231" i="9"/>
  <c r="S232" i="9"/>
  <c r="S233" i="9"/>
  <c r="S234" i="9"/>
  <c r="S235" i="9"/>
  <c r="S236" i="9"/>
  <c r="S237" i="9"/>
  <c r="S238" i="9"/>
  <c r="S239" i="9"/>
  <c r="S240" i="9"/>
  <c r="S241" i="9"/>
  <c r="S242" i="9"/>
  <c r="S243" i="9"/>
  <c r="S244" i="9"/>
  <c r="S245" i="9"/>
  <c r="S246" i="9"/>
  <c r="S247" i="9"/>
  <c r="S248" i="9"/>
  <c r="S249" i="9"/>
  <c r="S250" i="9"/>
  <c r="S251" i="9"/>
  <c r="S252" i="9"/>
  <c r="S253" i="9"/>
  <c r="S254" i="9"/>
  <c r="S255" i="9"/>
  <c r="N578" i="9" s="1"/>
  <c r="M578" i="9" s="1"/>
  <c r="R578" i="9" s="1"/>
  <c r="S256" i="9"/>
  <c r="S257" i="9"/>
  <c r="S258" i="9"/>
  <c r="S259" i="9"/>
  <c r="S260" i="9"/>
  <c r="S261" i="9"/>
  <c r="S262" i="9"/>
  <c r="S263" i="9"/>
  <c r="S264" i="9"/>
  <c r="S265" i="9"/>
  <c r="S266" i="9"/>
  <c r="S267" i="9"/>
  <c r="S268" i="9"/>
  <c r="S269" i="9"/>
  <c r="S270" i="9"/>
  <c r="S271" i="9"/>
  <c r="S272" i="9"/>
  <c r="S273" i="9"/>
  <c r="S274" i="9"/>
  <c r="S275" i="9"/>
  <c r="S276" i="9"/>
  <c r="S277" i="9"/>
  <c r="S278" i="9"/>
  <c r="S279" i="9"/>
  <c r="S280" i="9"/>
  <c r="S281" i="9"/>
  <c r="S282" i="9"/>
  <c r="S283" i="9"/>
  <c r="S284" i="9"/>
  <c r="S285" i="9"/>
  <c r="S286" i="9"/>
  <c r="S287" i="9"/>
  <c r="S288" i="9"/>
  <c r="S289" i="9"/>
  <c r="S290" i="9"/>
  <c r="S291" i="9"/>
  <c r="S292" i="9"/>
  <c r="S293" i="9"/>
  <c r="S294" i="9"/>
  <c r="S295" i="9"/>
  <c r="S296" i="9"/>
  <c r="S297" i="9"/>
  <c r="S298" i="9"/>
  <c r="S299" i="9"/>
  <c r="S300" i="9"/>
  <c r="S301" i="9"/>
  <c r="S302" i="9"/>
  <c r="S303" i="9"/>
  <c r="S304" i="9"/>
  <c r="S305" i="9"/>
  <c r="S306" i="9"/>
  <c r="S307" i="9"/>
  <c r="S308" i="9"/>
  <c r="S309" i="9"/>
  <c r="S310" i="9"/>
  <c r="S311" i="9"/>
  <c r="S312" i="9"/>
  <c r="S313" i="9"/>
  <c r="S314" i="9"/>
  <c r="S315" i="9"/>
  <c r="S316" i="9"/>
  <c r="S317" i="9"/>
  <c r="S318" i="9"/>
  <c r="S319" i="9"/>
  <c r="S320" i="9"/>
  <c r="S321" i="9"/>
  <c r="S322" i="9"/>
  <c r="S323" i="9"/>
  <c r="S324" i="9"/>
  <c r="S325" i="9"/>
  <c r="S326" i="9"/>
  <c r="S327" i="9"/>
  <c r="S328" i="9"/>
  <c r="S329" i="9"/>
  <c r="S330" i="9"/>
  <c r="S331" i="9"/>
  <c r="S332" i="9"/>
  <c r="S333" i="9"/>
  <c r="S334" i="9"/>
  <c r="S335" i="9"/>
  <c r="S336" i="9"/>
  <c r="S337" i="9"/>
  <c r="S338" i="9"/>
  <c r="S339" i="9"/>
  <c r="S340" i="9"/>
  <c r="S341" i="9"/>
  <c r="S342" i="9"/>
  <c r="S343" i="9"/>
  <c r="S344" i="9"/>
  <c r="S345" i="9"/>
  <c r="S346" i="9"/>
  <c r="N585" i="9" s="1"/>
  <c r="S347" i="9"/>
  <c r="S348" i="9"/>
  <c r="S349" i="9"/>
  <c r="S350" i="9"/>
  <c r="S351" i="9"/>
  <c r="S352" i="9"/>
  <c r="S353" i="9"/>
  <c r="S354" i="9"/>
  <c r="S355" i="9"/>
  <c r="S356" i="9"/>
  <c r="S357" i="9"/>
  <c r="S358" i="9"/>
  <c r="S359" i="9"/>
  <c r="S360" i="9"/>
  <c r="S361" i="9"/>
  <c r="S362" i="9"/>
  <c r="S363" i="9"/>
  <c r="S364" i="9"/>
  <c r="S365" i="9"/>
  <c r="S366" i="9"/>
  <c r="S367" i="9"/>
  <c r="S368" i="9"/>
  <c r="S369" i="9"/>
  <c r="S370" i="9"/>
  <c r="S371" i="9"/>
  <c r="S372" i="9"/>
  <c r="S373" i="9"/>
  <c r="S374" i="9"/>
  <c r="S375" i="9"/>
  <c r="S376" i="9"/>
  <c r="S377" i="9"/>
  <c r="S378" i="9"/>
  <c r="S379" i="9"/>
  <c r="S380" i="9"/>
  <c r="S381" i="9"/>
  <c r="S382" i="9"/>
  <c r="S383" i="9"/>
  <c r="S384" i="9"/>
  <c r="S385" i="9"/>
  <c r="S386" i="9"/>
  <c r="S387" i="9"/>
  <c r="S388" i="9"/>
  <c r="S389" i="9"/>
  <c r="S390" i="9"/>
  <c r="S391" i="9"/>
  <c r="S392" i="9"/>
  <c r="S393" i="9"/>
  <c r="S394" i="9"/>
  <c r="S395" i="9"/>
  <c r="S396" i="9"/>
  <c r="S397" i="9"/>
  <c r="S398" i="9"/>
  <c r="S399" i="9"/>
  <c r="S400" i="9"/>
  <c r="S401" i="9"/>
  <c r="S402" i="9"/>
  <c r="S403" i="9"/>
  <c r="S404" i="9"/>
  <c r="S405" i="9"/>
  <c r="S406" i="9"/>
  <c r="S407" i="9"/>
  <c r="S408" i="9"/>
  <c r="S409" i="9"/>
  <c r="S410" i="9"/>
  <c r="S411" i="9"/>
  <c r="S412" i="9"/>
  <c r="S413" i="9"/>
  <c r="S414" i="9"/>
  <c r="S415" i="9"/>
  <c r="S416" i="9"/>
  <c r="S417" i="9"/>
  <c r="S418" i="9"/>
  <c r="S419" i="9"/>
  <c r="S420" i="9"/>
  <c r="S421" i="9"/>
  <c r="S422" i="9"/>
  <c r="S423" i="9"/>
  <c r="S424" i="9"/>
  <c r="S425" i="9"/>
  <c r="S426" i="9"/>
  <c r="S427" i="9"/>
  <c r="S428" i="9"/>
  <c r="S429" i="9"/>
  <c r="S430" i="9"/>
  <c r="S431" i="9"/>
  <c r="S432" i="9"/>
  <c r="S433" i="9"/>
  <c r="S434" i="9"/>
  <c r="S435" i="9"/>
  <c r="S436" i="9"/>
  <c r="S437" i="9"/>
  <c r="S438" i="9"/>
  <c r="S439" i="9"/>
  <c r="S440" i="9"/>
  <c r="S441" i="9"/>
  <c r="S442" i="9"/>
  <c r="S443" i="9"/>
  <c r="S444" i="9"/>
  <c r="S445" i="9"/>
  <c r="S446" i="9"/>
  <c r="S447" i="9"/>
  <c r="S448" i="9"/>
  <c r="S449" i="9"/>
  <c r="S450" i="9"/>
  <c r="S451" i="9"/>
  <c r="S452" i="9"/>
  <c r="S453" i="9"/>
  <c r="S454" i="9"/>
  <c r="S455" i="9"/>
  <c r="S456" i="9"/>
  <c r="S457" i="9"/>
  <c r="S458" i="9"/>
  <c r="S459" i="9"/>
  <c r="N576" i="9" s="1"/>
  <c r="M576" i="9" s="1"/>
  <c r="R576" i="9" s="1"/>
  <c r="S460" i="9"/>
  <c r="S461" i="9"/>
  <c r="S462" i="9"/>
  <c r="S463" i="9"/>
  <c r="S464" i="9"/>
  <c r="S465" i="9"/>
  <c r="S466" i="9"/>
  <c r="S467" i="9"/>
  <c r="S468" i="9"/>
  <c r="S469" i="9"/>
  <c r="S470" i="9"/>
  <c r="S471" i="9"/>
  <c r="S472" i="9"/>
  <c r="S473" i="9"/>
  <c r="S474" i="9"/>
  <c r="S475" i="9"/>
  <c r="S476" i="9"/>
  <c r="S477" i="9"/>
  <c r="S478" i="9"/>
  <c r="S479" i="9"/>
  <c r="S480" i="9"/>
  <c r="S481" i="9"/>
  <c r="S482" i="9"/>
  <c r="S483" i="9"/>
  <c r="S484" i="9"/>
  <c r="S485" i="9"/>
  <c r="S486" i="9"/>
  <c r="S487" i="9"/>
  <c r="S488" i="9"/>
  <c r="S489" i="9"/>
  <c r="S490" i="9"/>
  <c r="S491" i="9"/>
  <c r="S492" i="9"/>
  <c r="S493" i="9"/>
  <c r="S494" i="9"/>
  <c r="S495" i="9"/>
  <c r="S496" i="9"/>
  <c r="S497" i="9"/>
  <c r="S498" i="9"/>
  <c r="S499" i="9"/>
  <c r="S500" i="9"/>
  <c r="S501" i="9"/>
  <c r="S502" i="9"/>
  <c r="S503" i="9"/>
  <c r="S504" i="9"/>
  <c r="S505" i="9"/>
  <c r="S506" i="9"/>
  <c r="S507" i="9"/>
  <c r="S508" i="9"/>
  <c r="S509" i="9"/>
  <c r="S510" i="9"/>
  <c r="S511" i="9"/>
  <c r="S512" i="9"/>
  <c r="S513" i="9"/>
  <c r="S514" i="9"/>
  <c r="S515" i="9"/>
  <c r="S516" i="9"/>
  <c r="S517" i="9"/>
  <c r="S518" i="9"/>
  <c r="S519" i="9"/>
  <c r="S520" i="9"/>
  <c r="S521" i="9"/>
  <c r="S522" i="9"/>
  <c r="S523" i="9"/>
  <c r="S524" i="9"/>
  <c r="S525" i="9"/>
  <c r="S526" i="9"/>
  <c r="S527" i="9"/>
  <c r="S528" i="9"/>
  <c r="S529" i="9"/>
  <c r="S530" i="9"/>
  <c r="S531" i="9"/>
  <c r="S532" i="9"/>
  <c r="S533" i="9"/>
  <c r="S534" i="9"/>
  <c r="N575" i="9" s="1"/>
  <c r="M575" i="9" s="1"/>
  <c r="R575" i="9" s="1"/>
  <c r="S535" i="9"/>
  <c r="S536" i="9"/>
  <c r="S537" i="9"/>
  <c r="S538" i="9"/>
  <c r="S539" i="9"/>
  <c r="S540" i="9"/>
  <c r="S541" i="9"/>
  <c r="S542" i="9"/>
  <c r="S543" i="9"/>
  <c r="S544" i="9"/>
  <c r="S545" i="9"/>
  <c r="S546" i="9"/>
  <c r="S547" i="9"/>
  <c r="S548" i="9"/>
  <c r="S549" i="9"/>
  <c r="S550" i="9"/>
  <c r="S551" i="9"/>
  <c r="S552" i="9"/>
  <c r="S553" i="9"/>
  <c r="S554" i="9"/>
  <c r="S555" i="9"/>
  <c r="S556" i="9"/>
  <c r="S557" i="9"/>
  <c r="S558" i="9"/>
  <c r="S559" i="9"/>
  <c r="S560" i="9"/>
  <c r="S561" i="9"/>
  <c r="S562" i="9"/>
  <c r="S563" i="9"/>
  <c r="S564" i="9"/>
  <c r="S565" i="9"/>
  <c r="S566" i="9"/>
  <c r="N571" i="9"/>
  <c r="M571" i="9" s="1"/>
  <c r="R571" i="9" s="1"/>
  <c r="N572" i="9"/>
  <c r="M572" i="9" s="1"/>
  <c r="R572" i="9" s="1"/>
  <c r="N579" i="9"/>
  <c r="M579" i="9" s="1"/>
  <c r="R579" i="9" s="1"/>
  <c r="N580" i="9"/>
  <c r="M580" i="9" s="1"/>
  <c r="R580" i="9" s="1"/>
  <c r="N583" i="9"/>
  <c r="M583" i="9"/>
  <c r="R583" i="9" s="1"/>
  <c r="N586" i="9"/>
  <c r="M586" i="9" s="1"/>
  <c r="R586" i="9" s="1"/>
  <c r="U586" i="9" s="1"/>
  <c r="T586" i="9"/>
  <c r="BE567" i="9"/>
  <c r="BD567" i="9"/>
  <c r="BC567" i="9"/>
  <c r="BB567" i="9"/>
  <c r="BA567" i="9"/>
  <c r="AZ567" i="9"/>
  <c r="AY567" i="9"/>
  <c r="AX567" i="9"/>
  <c r="AW567" i="9"/>
  <c r="AV567" i="9"/>
  <c r="AU567" i="9"/>
  <c r="AT567" i="9"/>
  <c r="AS567" i="9"/>
  <c r="AR567" i="9"/>
  <c r="AQ567" i="9"/>
  <c r="AP567" i="9"/>
  <c r="AO567" i="9"/>
  <c r="AN567" i="9"/>
  <c r="AM567" i="9"/>
  <c r="AL567" i="9"/>
  <c r="AK567" i="9"/>
  <c r="AJ567" i="9"/>
  <c r="AI567" i="9"/>
  <c r="AH567" i="9"/>
  <c r="AG567" i="9"/>
  <c r="AF567" i="9"/>
  <c r="AE567" i="9"/>
  <c r="AD567" i="9"/>
  <c r="AC567" i="9"/>
  <c r="AB567" i="9"/>
  <c r="AA567" i="9"/>
  <c r="Z567" i="9"/>
  <c r="Y567" i="9"/>
  <c r="X567" i="9"/>
  <c r="W567" i="9"/>
  <c r="V567" i="9"/>
  <c r="U567" i="9"/>
  <c r="T567" i="9"/>
  <c r="S567" i="9"/>
  <c r="R2" i="9"/>
  <c r="R3" i="9"/>
  <c r="R4" i="9"/>
  <c r="R5" i="9"/>
  <c r="R6" i="9"/>
  <c r="R7" i="9"/>
  <c r="R8" i="9"/>
  <c r="R9" i="9"/>
  <c r="R10" i="9"/>
  <c r="R11" i="9"/>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61" i="9"/>
  <c r="R62" i="9"/>
  <c r="R63" i="9"/>
  <c r="R64" i="9"/>
  <c r="R65" i="9"/>
  <c r="R66" i="9"/>
  <c r="R67" i="9"/>
  <c r="R68" i="9"/>
  <c r="R69" i="9"/>
  <c r="R70" i="9"/>
  <c r="R71" i="9"/>
  <c r="R72" i="9"/>
  <c r="R73" i="9"/>
  <c r="R74" i="9"/>
  <c r="R75" i="9"/>
  <c r="R76" i="9"/>
  <c r="R77" i="9"/>
  <c r="R78" i="9"/>
  <c r="R79" i="9"/>
  <c r="R80" i="9"/>
  <c r="R81" i="9"/>
  <c r="R82" i="9"/>
  <c r="R83" i="9"/>
  <c r="R84" i="9"/>
  <c r="R85" i="9"/>
  <c r="R86" i="9"/>
  <c r="R87" i="9"/>
  <c r="R88" i="9"/>
  <c r="R89" i="9"/>
  <c r="R90" i="9"/>
  <c r="R91" i="9"/>
  <c r="R92" i="9"/>
  <c r="R93" i="9"/>
  <c r="R94" i="9"/>
  <c r="R95" i="9"/>
  <c r="R96" i="9"/>
  <c r="R97" i="9"/>
  <c r="R98" i="9"/>
  <c r="R99" i="9"/>
  <c r="R100" i="9"/>
  <c r="R101" i="9"/>
  <c r="R102" i="9"/>
  <c r="R103" i="9"/>
  <c r="R104" i="9"/>
  <c r="R105" i="9"/>
  <c r="R106" i="9"/>
  <c r="R107" i="9"/>
  <c r="R108" i="9"/>
  <c r="R109" i="9"/>
  <c r="R110" i="9"/>
  <c r="R111" i="9"/>
  <c r="R112" i="9"/>
  <c r="R113" i="9"/>
  <c r="R114" i="9"/>
  <c r="R115" i="9"/>
  <c r="R116" i="9"/>
  <c r="R117" i="9"/>
  <c r="R118" i="9"/>
  <c r="R119" i="9"/>
  <c r="R120" i="9"/>
  <c r="R121" i="9"/>
  <c r="R122" i="9"/>
  <c r="R123" i="9"/>
  <c r="R124" i="9"/>
  <c r="R125" i="9"/>
  <c r="R126" i="9"/>
  <c r="R127" i="9"/>
  <c r="R128" i="9"/>
  <c r="R129" i="9"/>
  <c r="R130" i="9"/>
  <c r="R131" i="9"/>
  <c r="R132" i="9"/>
  <c r="R133" i="9"/>
  <c r="R134" i="9"/>
  <c r="R135" i="9"/>
  <c r="R136" i="9"/>
  <c r="R137" i="9"/>
  <c r="R138" i="9"/>
  <c r="R139" i="9"/>
  <c r="R140" i="9"/>
  <c r="R141" i="9"/>
  <c r="R142" i="9"/>
  <c r="R143" i="9"/>
  <c r="R144" i="9"/>
  <c r="R145" i="9"/>
  <c r="R146" i="9"/>
  <c r="R147" i="9"/>
  <c r="R148" i="9"/>
  <c r="R149" i="9"/>
  <c r="R150" i="9"/>
  <c r="R151" i="9"/>
  <c r="R152" i="9"/>
  <c r="R153" i="9"/>
  <c r="R154" i="9"/>
  <c r="R155" i="9"/>
  <c r="R156" i="9"/>
  <c r="R157" i="9"/>
  <c r="R158" i="9"/>
  <c r="R159" i="9"/>
  <c r="R160" i="9"/>
  <c r="R161" i="9"/>
  <c r="R162" i="9"/>
  <c r="R163" i="9"/>
  <c r="R164" i="9"/>
  <c r="R165" i="9"/>
  <c r="R166" i="9"/>
  <c r="R167" i="9"/>
  <c r="R168" i="9"/>
  <c r="R169" i="9"/>
  <c r="R170" i="9"/>
  <c r="R171" i="9"/>
  <c r="R172" i="9"/>
  <c r="R173" i="9"/>
  <c r="R174" i="9"/>
  <c r="R175" i="9"/>
  <c r="R176" i="9"/>
  <c r="R177" i="9"/>
  <c r="R178" i="9"/>
  <c r="R179" i="9"/>
  <c r="R180" i="9"/>
  <c r="R181" i="9"/>
  <c r="R182" i="9"/>
  <c r="R183" i="9"/>
  <c r="R184" i="9"/>
  <c r="R567" i="9" s="1"/>
  <c r="R185" i="9"/>
  <c r="R186" i="9"/>
  <c r="R187" i="9"/>
  <c r="R188" i="9"/>
  <c r="R189" i="9"/>
  <c r="R190" i="9"/>
  <c r="R191" i="9"/>
  <c r="R192" i="9"/>
  <c r="R193" i="9"/>
  <c r="R194" i="9"/>
  <c r="R195" i="9"/>
  <c r="R196" i="9"/>
  <c r="R197" i="9"/>
  <c r="R198" i="9"/>
  <c r="R202" i="9"/>
  <c r="R212" i="9"/>
  <c r="R219" i="9"/>
  <c r="R220" i="9"/>
  <c r="R221" i="9"/>
  <c r="R222" i="9"/>
  <c r="R223" i="9"/>
  <c r="R224" i="9"/>
  <c r="R225" i="9"/>
  <c r="R226" i="9"/>
  <c r="R251" i="9"/>
  <c r="R252" i="9"/>
  <c r="R253" i="9"/>
  <c r="R255" i="9"/>
  <c r="R256" i="9"/>
  <c r="R257" i="9"/>
  <c r="R258" i="9"/>
  <c r="R259" i="9"/>
  <c r="R260" i="9"/>
  <c r="R261" i="9"/>
  <c r="R262" i="9"/>
  <c r="R263" i="9"/>
  <c r="R264" i="9"/>
  <c r="R265" i="9"/>
  <c r="R266" i="9"/>
  <c r="R269" i="9"/>
  <c r="R270" i="9"/>
  <c r="R271" i="9"/>
  <c r="R272" i="9"/>
  <c r="R273" i="9"/>
  <c r="R274" i="9"/>
  <c r="R275" i="9"/>
  <c r="R276" i="9"/>
  <c r="R277" i="9"/>
  <c r="R278" i="9"/>
  <c r="R279" i="9"/>
  <c r="R280" i="9"/>
  <c r="R281" i="9"/>
  <c r="R282" i="9"/>
  <c r="R283" i="9"/>
  <c r="R284" i="9"/>
  <c r="R285" i="9"/>
  <c r="R287" i="9"/>
  <c r="R288" i="9"/>
  <c r="R289" i="9"/>
  <c r="R290" i="9"/>
  <c r="R291" i="9"/>
  <c r="R292" i="9"/>
  <c r="R293" i="9"/>
  <c r="R294" i="9"/>
  <c r="R295" i="9"/>
  <c r="R296" i="9"/>
  <c r="R297" i="9"/>
  <c r="R298" i="9"/>
  <c r="R299" i="9"/>
  <c r="R300" i="9"/>
  <c r="R301" i="9"/>
  <c r="R302" i="9"/>
  <c r="R303" i="9"/>
  <c r="R304" i="9"/>
  <c r="R305" i="9"/>
  <c r="R306" i="9"/>
  <c r="R307" i="9"/>
  <c r="R308" i="9"/>
  <c r="R309" i="9"/>
  <c r="R310" i="9"/>
  <c r="R311" i="9"/>
  <c r="R312" i="9"/>
  <c r="R313" i="9"/>
  <c r="R314" i="9"/>
  <c r="R315" i="9"/>
  <c r="R317" i="9"/>
  <c r="R318" i="9"/>
  <c r="R319" i="9"/>
  <c r="Q319" i="9" s="1"/>
  <c r="R320" i="9"/>
  <c r="R321" i="9"/>
  <c r="R322" i="9"/>
  <c r="R323" i="9"/>
  <c r="Q323" i="9" s="1"/>
  <c r="R324" i="9"/>
  <c r="R325" i="9"/>
  <c r="R326" i="9"/>
  <c r="R336" i="9"/>
  <c r="Q336" i="9" s="1"/>
  <c r="R337" i="9"/>
  <c r="R338" i="9"/>
  <c r="R339" i="9"/>
  <c r="R340" i="9"/>
  <c r="Q340" i="9" s="1"/>
  <c r="R341" i="9"/>
  <c r="R342" i="9"/>
  <c r="R343" i="9"/>
  <c r="R344" i="9"/>
  <c r="Q344" i="9" s="1"/>
  <c r="R345" i="9"/>
  <c r="R346" i="9"/>
  <c r="R347" i="9"/>
  <c r="R348" i="9"/>
  <c r="Q348" i="9" s="1"/>
  <c r="R349" i="9"/>
  <c r="R350" i="9"/>
  <c r="R351" i="9"/>
  <c r="R352" i="9"/>
  <c r="Q352" i="9" s="1"/>
  <c r="R353" i="9"/>
  <c r="R354" i="9"/>
  <c r="R355" i="9"/>
  <c r="R357" i="9"/>
  <c r="R358" i="9"/>
  <c r="R359" i="9"/>
  <c r="R360" i="9"/>
  <c r="R361" i="9"/>
  <c r="R362" i="9"/>
  <c r="R363" i="9"/>
  <c r="R366" i="9"/>
  <c r="R368" i="9"/>
  <c r="Q368" i="9" s="1"/>
  <c r="R369" i="9"/>
  <c r="R370" i="9"/>
  <c r="R371" i="9"/>
  <c r="R372" i="9"/>
  <c r="Q372" i="9" s="1"/>
  <c r="R385" i="9"/>
  <c r="R386" i="9"/>
  <c r="R388" i="9"/>
  <c r="R389" i="9"/>
  <c r="R390" i="9"/>
  <c r="R391" i="9"/>
  <c r="R392" i="9"/>
  <c r="R393" i="9"/>
  <c r="R394" i="9"/>
  <c r="R395" i="9"/>
  <c r="R396" i="9"/>
  <c r="R397" i="9"/>
  <c r="R398" i="9"/>
  <c r="R399" i="9"/>
  <c r="R400" i="9"/>
  <c r="R401" i="9"/>
  <c r="R402" i="9"/>
  <c r="R403" i="9"/>
  <c r="R404" i="9"/>
  <c r="R405" i="9"/>
  <c r="R406" i="9"/>
  <c r="R407" i="9"/>
  <c r="R408" i="9"/>
  <c r="R409" i="9"/>
  <c r="R410" i="9"/>
  <c r="R411" i="9"/>
  <c r="R412" i="9"/>
  <c r="R413" i="9"/>
  <c r="R414" i="9"/>
  <c r="R415" i="9"/>
  <c r="R416" i="9"/>
  <c r="R417" i="9"/>
  <c r="R418" i="9"/>
  <c r="R419" i="9"/>
  <c r="R420" i="9"/>
  <c r="R429" i="9"/>
  <c r="R430" i="9"/>
  <c r="R431" i="9"/>
  <c r="R433" i="9"/>
  <c r="R434" i="9"/>
  <c r="R435" i="9"/>
  <c r="Q435" i="9" s="1"/>
  <c r="R436" i="9"/>
  <c r="R437" i="9"/>
  <c r="R438" i="9"/>
  <c r="R439" i="9"/>
  <c r="Q439" i="9" s="1"/>
  <c r="R440" i="9"/>
  <c r="R441" i="9"/>
  <c r="R442" i="9"/>
  <c r="R443" i="9"/>
  <c r="Q443" i="9" s="1"/>
  <c r="R444" i="9"/>
  <c r="R445" i="9"/>
  <c r="R446" i="9"/>
  <c r="R447" i="9"/>
  <c r="Q447" i="9" s="1"/>
  <c r="R448" i="9"/>
  <c r="R449" i="9"/>
  <c r="R450" i="9"/>
  <c r="R451" i="9"/>
  <c r="Q451" i="9" s="1"/>
  <c r="R452" i="9"/>
  <c r="R453" i="9"/>
  <c r="R454" i="9"/>
  <c r="R455" i="9"/>
  <c r="Q455" i="9" s="1"/>
  <c r="R456" i="9"/>
  <c r="R457" i="9"/>
  <c r="R458" i="9"/>
  <c r="R459" i="9"/>
  <c r="Q459" i="9" s="1"/>
  <c r="R460" i="9"/>
  <c r="R461" i="9"/>
  <c r="R462" i="9"/>
  <c r="R463" i="9"/>
  <c r="Q463" i="9" s="1"/>
  <c r="R464" i="9"/>
  <c r="R465" i="9"/>
  <c r="R466" i="9"/>
  <c r="R467" i="9"/>
  <c r="Q467" i="9" s="1"/>
  <c r="R468" i="9"/>
  <c r="R469" i="9"/>
  <c r="R470" i="9"/>
  <c r="R471" i="9"/>
  <c r="Q471" i="9" s="1"/>
  <c r="R472" i="9"/>
  <c r="R473" i="9"/>
  <c r="R474" i="9"/>
  <c r="R475" i="9"/>
  <c r="Q475" i="9" s="1"/>
  <c r="R476" i="9"/>
  <c r="R477" i="9"/>
  <c r="R478" i="9"/>
  <c r="R479" i="9"/>
  <c r="Q479" i="9" s="1"/>
  <c r="R480" i="9"/>
  <c r="R481" i="9"/>
  <c r="R482" i="9"/>
  <c r="R483" i="9"/>
  <c r="Q483" i="9" s="1"/>
  <c r="R484" i="9"/>
  <c r="R485" i="9"/>
  <c r="R486" i="9"/>
  <c r="R487" i="9"/>
  <c r="Q487" i="9" s="1"/>
  <c r="R488" i="9"/>
  <c r="R489" i="9"/>
  <c r="R490" i="9"/>
  <c r="R491" i="9"/>
  <c r="Q491" i="9" s="1"/>
  <c r="R492" i="9"/>
  <c r="R493" i="9"/>
  <c r="R494" i="9"/>
  <c r="R495" i="9"/>
  <c r="Q495" i="9" s="1"/>
  <c r="R496" i="9"/>
  <c r="R497" i="9"/>
  <c r="R498" i="9"/>
  <c r="R499" i="9"/>
  <c r="Q499" i="9" s="1"/>
  <c r="R500" i="9"/>
  <c r="R501" i="9"/>
  <c r="R502" i="9"/>
  <c r="R503" i="9"/>
  <c r="Q503" i="9" s="1"/>
  <c r="R504" i="9"/>
  <c r="R505" i="9"/>
  <c r="R506" i="9"/>
  <c r="R507" i="9"/>
  <c r="Q507" i="9" s="1"/>
  <c r="R508" i="9"/>
  <c r="R509" i="9"/>
  <c r="R510" i="9"/>
  <c r="R511" i="9"/>
  <c r="Q511" i="9" s="1"/>
  <c r="R512" i="9"/>
  <c r="R513" i="9"/>
  <c r="R514" i="9"/>
  <c r="R515" i="9"/>
  <c r="Q515" i="9" s="1"/>
  <c r="R516" i="9"/>
  <c r="R517" i="9"/>
  <c r="R518" i="9"/>
  <c r="Q518" i="9" s="1"/>
  <c r="R519" i="9"/>
  <c r="R520" i="9"/>
  <c r="R521" i="9"/>
  <c r="Q521" i="9" s="1"/>
  <c r="R522" i="9"/>
  <c r="Q522" i="9" s="1"/>
  <c r="R523" i="9"/>
  <c r="R524" i="9"/>
  <c r="R525" i="9"/>
  <c r="Q525" i="9" s="1"/>
  <c r="R526" i="9"/>
  <c r="Q526" i="9"/>
  <c r="R527" i="9"/>
  <c r="Q527" i="9" s="1"/>
  <c r="R528" i="9"/>
  <c r="R529" i="9"/>
  <c r="R530" i="9"/>
  <c r="Q530" i="9"/>
  <c r="R531" i="9"/>
  <c r="Q531" i="9" s="1"/>
  <c r="R532" i="9"/>
  <c r="R533" i="9"/>
  <c r="R534" i="9"/>
  <c r="Q534" i="9" s="1"/>
  <c r="R535" i="9"/>
  <c r="R536" i="9"/>
  <c r="R537" i="9"/>
  <c r="Q537" i="9" s="1"/>
  <c r="R538" i="9"/>
  <c r="Q538" i="9" s="1"/>
  <c r="R539" i="9"/>
  <c r="R540" i="9"/>
  <c r="R541" i="9"/>
  <c r="Q541" i="9" s="1"/>
  <c r="R542" i="9"/>
  <c r="Q542" i="9"/>
  <c r="R543" i="9"/>
  <c r="Q543" i="9" s="1"/>
  <c r="R544" i="9"/>
  <c r="R545" i="9"/>
  <c r="R546" i="9"/>
  <c r="Q546" i="9"/>
  <c r="R547" i="9"/>
  <c r="Q547" i="9" s="1"/>
  <c r="R548" i="9"/>
  <c r="R549" i="9"/>
  <c r="R550" i="9"/>
  <c r="Q550" i="9" s="1"/>
  <c r="R551" i="9"/>
  <c r="R552" i="9"/>
  <c r="R553" i="9"/>
  <c r="Q553" i="9" s="1"/>
  <c r="R554" i="9"/>
  <c r="Q554" i="9" s="1"/>
  <c r="R555" i="9"/>
  <c r="R556" i="9"/>
  <c r="R557" i="9"/>
  <c r="Q557" i="9" s="1"/>
  <c r="R558" i="9"/>
  <c r="Q558" i="9"/>
  <c r="R559" i="9"/>
  <c r="Q559" i="9" s="1"/>
  <c r="R560" i="9"/>
  <c r="R561" i="9"/>
  <c r="R562" i="9"/>
  <c r="Q562" i="9"/>
  <c r="R563" i="9"/>
  <c r="Q563" i="9" s="1"/>
  <c r="R564" i="9"/>
  <c r="R565" i="9"/>
  <c r="R566" i="9"/>
  <c r="Q566" i="9" s="1"/>
  <c r="N567" i="9"/>
  <c r="M567" i="9"/>
  <c r="L567" i="9"/>
  <c r="K567" i="9"/>
  <c r="J567" i="9"/>
  <c r="I567" i="9"/>
  <c r="H567" i="9"/>
  <c r="E567" i="9"/>
  <c r="D567" i="9"/>
  <c r="C567" i="9"/>
  <c r="B567" i="9"/>
  <c r="Q565" i="9"/>
  <c r="Q564" i="9"/>
  <c r="Q561" i="9"/>
  <c r="Q560" i="9"/>
  <c r="Q556" i="9"/>
  <c r="Q555" i="9"/>
  <c r="Q552" i="9"/>
  <c r="Q551" i="9"/>
  <c r="Q549" i="9"/>
  <c r="Q548" i="9"/>
  <c r="Q545" i="9"/>
  <c r="Q544" i="9"/>
  <c r="Q540" i="9"/>
  <c r="Q539" i="9"/>
  <c r="Q536" i="9"/>
  <c r="Q535" i="9"/>
  <c r="Q533" i="9"/>
  <c r="Q532" i="9"/>
  <c r="Q529" i="9"/>
  <c r="Q528" i="9"/>
  <c r="Q524" i="9"/>
  <c r="Q523" i="9"/>
  <c r="Q520" i="9"/>
  <c r="Q519" i="9"/>
  <c r="Q517" i="9"/>
  <c r="Q516" i="9"/>
  <c r="Q514" i="9"/>
  <c r="Q513" i="9"/>
  <c r="Q512" i="9"/>
  <c r="Q510" i="9"/>
  <c r="Q509" i="9"/>
  <c r="Q508" i="9"/>
  <c r="Q506" i="9"/>
  <c r="Q505" i="9"/>
  <c r="Q504" i="9"/>
  <c r="Q502" i="9"/>
  <c r="Q501" i="9"/>
  <c r="Q500" i="9"/>
  <c r="Q498" i="9"/>
  <c r="Q497" i="9"/>
  <c r="Q496" i="9"/>
  <c r="Q494" i="9"/>
  <c r="Q493" i="9"/>
  <c r="Q492" i="9"/>
  <c r="Q490" i="9"/>
  <c r="Q489" i="9"/>
  <c r="Q488" i="9"/>
  <c r="Q486" i="9"/>
  <c r="Q485" i="9"/>
  <c r="Q484" i="9"/>
  <c r="Q482" i="9"/>
  <c r="Q481" i="9"/>
  <c r="Q480" i="9"/>
  <c r="Q478" i="9"/>
  <c r="Q477" i="9"/>
  <c r="Q476" i="9"/>
  <c r="Q474" i="9"/>
  <c r="Q473" i="9"/>
  <c r="Q472" i="9"/>
  <c r="Q470" i="9"/>
  <c r="Q469" i="9"/>
  <c r="Q468" i="9"/>
  <c r="Q466" i="9"/>
  <c r="Q465" i="9"/>
  <c r="Q464" i="9"/>
  <c r="Q462" i="9"/>
  <c r="Q461" i="9"/>
  <c r="Q460" i="9"/>
  <c r="Q458" i="9"/>
  <c r="Q457" i="9"/>
  <c r="Q456" i="9"/>
  <c r="Q454" i="9"/>
  <c r="Q453" i="9"/>
  <c r="Q452" i="9"/>
  <c r="Q450" i="9"/>
  <c r="Q449" i="9"/>
  <c r="Q448" i="9"/>
  <c r="Q446" i="9"/>
  <c r="Q445" i="9"/>
  <c r="Q444" i="9"/>
  <c r="Q442" i="9"/>
  <c r="Q441" i="9"/>
  <c r="Q440" i="9"/>
  <c r="Q438" i="9"/>
  <c r="Q437" i="9"/>
  <c r="Q436" i="9"/>
  <c r="Q434" i="9"/>
  <c r="Q433" i="9"/>
  <c r="Q432" i="9"/>
  <c r="Q431" i="9"/>
  <c r="Q430" i="9"/>
  <c r="Q429" i="9"/>
  <c r="Q428" i="9"/>
  <c r="Q427" i="9"/>
  <c r="Q426" i="9"/>
  <c r="Q425" i="9"/>
  <c r="Q424" i="9"/>
  <c r="Q423" i="9"/>
  <c r="Q422" i="9"/>
  <c r="Q421" i="9"/>
  <c r="Q420" i="9"/>
  <c r="Q419" i="9"/>
  <c r="Q418" i="9"/>
  <c r="Q417" i="9"/>
  <c r="Q416" i="9"/>
  <c r="Q415" i="9"/>
  <c r="Q414" i="9"/>
  <c r="Q413" i="9"/>
  <c r="Q412" i="9"/>
  <c r="Q411" i="9"/>
  <c r="Q410" i="9"/>
  <c r="Q409" i="9"/>
  <c r="Q408" i="9"/>
  <c r="Q407" i="9"/>
  <c r="Q406" i="9"/>
  <c r="Q405" i="9"/>
  <c r="Q404" i="9"/>
  <c r="Q403" i="9"/>
  <c r="Q402" i="9"/>
  <c r="Q401" i="9"/>
  <c r="Q400" i="9"/>
  <c r="Q399" i="9"/>
  <c r="Q398" i="9"/>
  <c r="Q397" i="9"/>
  <c r="Q396" i="9"/>
  <c r="Q395" i="9"/>
  <c r="Q394" i="9"/>
  <c r="Q393" i="9"/>
  <c r="Q392" i="9"/>
  <c r="Q391" i="9"/>
  <c r="Q390" i="9"/>
  <c r="Q389" i="9"/>
  <c r="Q388" i="9"/>
  <c r="Q387" i="9"/>
  <c r="Q386" i="9"/>
  <c r="Q385" i="9"/>
  <c r="Q384" i="9"/>
  <c r="Q383" i="9"/>
  <c r="Q382" i="9"/>
  <c r="Q381" i="9"/>
  <c r="Q380" i="9"/>
  <c r="Q379" i="9"/>
  <c r="Q378" i="9"/>
  <c r="Q377" i="9"/>
  <c r="Q376" i="9"/>
  <c r="Q375" i="9"/>
  <c r="Q374" i="9"/>
  <c r="Q373" i="9"/>
  <c r="Q371" i="9"/>
  <c r="Q370" i="9"/>
  <c r="Q369" i="9"/>
  <c r="Q367" i="9"/>
  <c r="Q366" i="9"/>
  <c r="Q365" i="9"/>
  <c r="Q364" i="9"/>
  <c r="Q363" i="9"/>
  <c r="Q362" i="9"/>
  <c r="Q361" i="9"/>
  <c r="Q360" i="9"/>
  <c r="Q359" i="9"/>
  <c r="Q358" i="9"/>
  <c r="Q357" i="9"/>
  <c r="Q356" i="9"/>
  <c r="Q355" i="9"/>
  <c r="Q354" i="9"/>
  <c r="Q353" i="9"/>
  <c r="Q351" i="9"/>
  <c r="Q350" i="9"/>
  <c r="Q349" i="9"/>
  <c r="Q347" i="9"/>
  <c r="Q346" i="9"/>
  <c r="Q345" i="9"/>
  <c r="Q343" i="9"/>
  <c r="Q342" i="9"/>
  <c r="Q341" i="9"/>
  <c r="Q339" i="9"/>
  <c r="Q338" i="9"/>
  <c r="Q337" i="9"/>
  <c r="Q335" i="9"/>
  <c r="Q334" i="9"/>
  <c r="Q333" i="9"/>
  <c r="Q332" i="9"/>
  <c r="Q331" i="9"/>
  <c r="Q330" i="9"/>
  <c r="Q329" i="9"/>
  <c r="Q328" i="9"/>
  <c r="Q327" i="9"/>
  <c r="Q326" i="9"/>
  <c r="Q325" i="9"/>
  <c r="Q324" i="9"/>
  <c r="Q322" i="9"/>
  <c r="Q321" i="9"/>
  <c r="Q320" i="9"/>
  <c r="Q318" i="9"/>
  <c r="Q317" i="9"/>
  <c r="Q316" i="9"/>
  <c r="Q315" i="9"/>
  <c r="Q314" i="9"/>
  <c r="Q313" i="9"/>
  <c r="Q312" i="9"/>
  <c r="Q311" i="9"/>
  <c r="Q310" i="9"/>
  <c r="Q309" i="9"/>
  <c r="Q308" i="9"/>
  <c r="Q307" i="9"/>
  <c r="Q306" i="9"/>
  <c r="Q305" i="9"/>
  <c r="Q304" i="9"/>
  <c r="Q303" i="9"/>
  <c r="Q302" i="9"/>
  <c r="Q301" i="9"/>
  <c r="Q300" i="9"/>
  <c r="Q299" i="9"/>
  <c r="Q298" i="9"/>
  <c r="Q297" i="9"/>
  <c r="Q296" i="9"/>
  <c r="Q295" i="9"/>
  <c r="Q294" i="9"/>
  <c r="Q293" i="9"/>
  <c r="Q292" i="9"/>
  <c r="Q291" i="9"/>
  <c r="Q290" i="9"/>
  <c r="Q289" i="9"/>
  <c r="Q288" i="9"/>
  <c r="Q287" i="9"/>
  <c r="Q286" i="9"/>
  <c r="Q285" i="9"/>
  <c r="Q284" i="9"/>
  <c r="Q283" i="9"/>
  <c r="Q282" i="9"/>
  <c r="Q281" i="9"/>
  <c r="Q280" i="9"/>
  <c r="Q279" i="9"/>
  <c r="Q278" i="9"/>
  <c r="Q277" i="9"/>
  <c r="Q276" i="9"/>
  <c r="Q275" i="9"/>
  <c r="Q274" i="9"/>
  <c r="Q273" i="9"/>
  <c r="Q272" i="9"/>
  <c r="Q271" i="9"/>
  <c r="Q270" i="9"/>
  <c r="Q269" i="9"/>
  <c r="Q268" i="9"/>
  <c r="Q267" i="9"/>
  <c r="Q266" i="9"/>
  <c r="Q265" i="9"/>
  <c r="Q264" i="9"/>
  <c r="Q263" i="9"/>
  <c r="Q262" i="9"/>
  <c r="Q261" i="9"/>
  <c r="Q260" i="9"/>
  <c r="Q259" i="9"/>
  <c r="Q258" i="9"/>
  <c r="Q257" i="9"/>
  <c r="Q256" i="9"/>
  <c r="Q255" i="9"/>
  <c r="Q254" i="9"/>
  <c r="Q253" i="9"/>
  <c r="Q252" i="9"/>
  <c r="Q251" i="9"/>
  <c r="Q250" i="9"/>
  <c r="Q249" i="9"/>
  <c r="Q248" i="9"/>
  <c r="Q247" i="9"/>
  <c r="Q246" i="9"/>
  <c r="Q245" i="9"/>
  <c r="Q244" i="9"/>
  <c r="Q243" i="9"/>
  <c r="Q242" i="9"/>
  <c r="Q241" i="9"/>
  <c r="Q240" i="9"/>
  <c r="Q239" i="9"/>
  <c r="Q238" i="9"/>
  <c r="Q237" i="9"/>
  <c r="Q236" i="9"/>
  <c r="Q235" i="9"/>
  <c r="Q234" i="9"/>
  <c r="Q233" i="9"/>
  <c r="Q232" i="9"/>
  <c r="Q231" i="9"/>
  <c r="Q230" i="9"/>
  <c r="Q229" i="9"/>
  <c r="Q228" i="9"/>
  <c r="Q227" i="9"/>
  <c r="Q226" i="9"/>
  <c r="Q225" i="9"/>
  <c r="Q224" i="9"/>
  <c r="Q223" i="9"/>
  <c r="Q222" i="9"/>
  <c r="Q221" i="9"/>
  <c r="Q220" i="9"/>
  <c r="Q219" i="9"/>
  <c r="Q218" i="9"/>
  <c r="Q217" i="9"/>
  <c r="Q216" i="9"/>
  <c r="Q215" i="9"/>
  <c r="Q214" i="9"/>
  <c r="Q213" i="9"/>
  <c r="Q212" i="9"/>
  <c r="Q211" i="9"/>
  <c r="Q210" i="9"/>
  <c r="Q209" i="9"/>
  <c r="Q208" i="9"/>
  <c r="Q207" i="9"/>
  <c r="Q206" i="9"/>
  <c r="Q205" i="9"/>
  <c r="Q204" i="9"/>
  <c r="Q203" i="9"/>
  <c r="Q202" i="9"/>
  <c r="Q201" i="9"/>
  <c r="Q200" i="9"/>
  <c r="Q199" i="9"/>
  <c r="Q198" i="9"/>
  <c r="Q197" i="9"/>
  <c r="Q196" i="9"/>
  <c r="Q195" i="9"/>
  <c r="Q194" i="9"/>
  <c r="Q193" i="9"/>
  <c r="Q192" i="9"/>
  <c r="Q191" i="9"/>
  <c r="Q190" i="9"/>
  <c r="Q189" i="9"/>
  <c r="Q188" i="9"/>
  <c r="Q187" i="9"/>
  <c r="Q186" i="9"/>
  <c r="Q185" i="9"/>
  <c r="Q184" i="9"/>
  <c r="Q183" i="9"/>
  <c r="Q182" i="9"/>
  <c r="Q181" i="9"/>
  <c r="Q180" i="9"/>
  <c r="Q179" i="9"/>
  <c r="Q178" i="9"/>
  <c r="Q177" i="9"/>
  <c r="Q176" i="9"/>
  <c r="Q175" i="9"/>
  <c r="Q174" i="9"/>
  <c r="Q173" i="9"/>
  <c r="Q172" i="9"/>
  <c r="Q171" i="9"/>
  <c r="Q170" i="9"/>
  <c r="Q169" i="9"/>
  <c r="Q168" i="9"/>
  <c r="Q167" i="9"/>
  <c r="Q166" i="9"/>
  <c r="Q165" i="9"/>
  <c r="Q164" i="9"/>
  <c r="Q163" i="9"/>
  <c r="Q162" i="9"/>
  <c r="Q161" i="9"/>
  <c r="Q160" i="9"/>
  <c r="Q159" i="9"/>
  <c r="Q158" i="9"/>
  <c r="Q157" i="9"/>
  <c r="Q156" i="9"/>
  <c r="Q155" i="9"/>
  <c r="Q154" i="9"/>
  <c r="Q153" i="9"/>
  <c r="Q152" i="9"/>
  <c r="Q151" i="9"/>
  <c r="Q150" i="9"/>
  <c r="Q149" i="9"/>
  <c r="Q148" i="9"/>
  <c r="Q147" i="9"/>
  <c r="Q146" i="9"/>
  <c r="Q145" i="9"/>
  <c r="Q144" i="9"/>
  <c r="Q143" i="9"/>
  <c r="Q142" i="9"/>
  <c r="Q141" i="9"/>
  <c r="Q140" i="9"/>
  <c r="Q139" i="9"/>
  <c r="Q138" i="9"/>
  <c r="Q137" i="9"/>
  <c r="Q136" i="9"/>
  <c r="Q135" i="9"/>
  <c r="Q134" i="9"/>
  <c r="Q133" i="9"/>
  <c r="Q132" i="9"/>
  <c r="Q131" i="9"/>
  <c r="Q130" i="9"/>
  <c r="Q129" i="9"/>
  <c r="Q128" i="9"/>
  <c r="Q127" i="9"/>
  <c r="Q126" i="9"/>
  <c r="Q125" i="9"/>
  <c r="Q124" i="9"/>
  <c r="Q123" i="9"/>
  <c r="Q122" i="9"/>
  <c r="Q121" i="9"/>
  <c r="Q120" i="9"/>
  <c r="Q119" i="9"/>
  <c r="Q118" i="9"/>
  <c r="Q117" i="9"/>
  <c r="Q116" i="9"/>
  <c r="Q115" i="9"/>
  <c r="Q114" i="9"/>
  <c r="Q113" i="9"/>
  <c r="Q112" i="9"/>
  <c r="Q111" i="9"/>
  <c r="Q110" i="9"/>
  <c r="Q109" i="9"/>
  <c r="Q108" i="9"/>
  <c r="Q107" i="9"/>
  <c r="Q106" i="9"/>
  <c r="Q105" i="9"/>
  <c r="Q104" i="9"/>
  <c r="Q103" i="9"/>
  <c r="Q102" i="9"/>
  <c r="Q101" i="9"/>
  <c r="Q100" i="9"/>
  <c r="Q99" i="9"/>
  <c r="Q98" i="9"/>
  <c r="Q97" i="9"/>
  <c r="Q96" i="9"/>
  <c r="Q95" i="9"/>
  <c r="Q94" i="9"/>
  <c r="Q93" i="9"/>
  <c r="Q92" i="9"/>
  <c r="Q91" i="9"/>
  <c r="Q90" i="9"/>
  <c r="Q89" i="9"/>
  <c r="Q88" i="9"/>
  <c r="Q87" i="9"/>
  <c r="Q86" i="9"/>
  <c r="Q85" i="9"/>
  <c r="Q84" i="9"/>
  <c r="Q83" i="9"/>
  <c r="Q82" i="9"/>
  <c r="Q81" i="9"/>
  <c r="Q80" i="9"/>
  <c r="Q79" i="9"/>
  <c r="Q78" i="9"/>
  <c r="Q77" i="9"/>
  <c r="Q76" i="9"/>
  <c r="Q75" i="9"/>
  <c r="Q74" i="9"/>
  <c r="Q73" i="9"/>
  <c r="Q72" i="9"/>
  <c r="Q71" i="9"/>
  <c r="Q70" i="9"/>
  <c r="Q69" i="9"/>
  <c r="Q68" i="9"/>
  <c r="Q67" i="9"/>
  <c r="Q66" i="9"/>
  <c r="Q65" i="9"/>
  <c r="Q64" i="9"/>
  <c r="Q63" i="9"/>
  <c r="Q62" i="9"/>
  <c r="Q61" i="9"/>
  <c r="Q60" i="9"/>
  <c r="Q59" i="9"/>
  <c r="Q58" i="9"/>
  <c r="Q57" i="9"/>
  <c r="Q56" i="9"/>
  <c r="Q55" i="9"/>
  <c r="Q54" i="9"/>
  <c r="Q53" i="9"/>
  <c r="Q52" i="9"/>
  <c r="Q51" i="9"/>
  <c r="Q50" i="9"/>
  <c r="Q49" i="9"/>
  <c r="Q48" i="9"/>
  <c r="Q47" i="9"/>
  <c r="Q46" i="9"/>
  <c r="Q45" i="9"/>
  <c r="Q44" i="9"/>
  <c r="Q43" i="9"/>
  <c r="Q42" i="9"/>
  <c r="Q41" i="9"/>
  <c r="Q40" i="9"/>
  <c r="Q39" i="9"/>
  <c r="Q38" i="9"/>
  <c r="Q37" i="9"/>
  <c r="Q36" i="9"/>
  <c r="Q35" i="9"/>
  <c r="Q34" i="9"/>
  <c r="Q33" i="9"/>
  <c r="Q32" i="9"/>
  <c r="Q31" i="9"/>
  <c r="Q30" i="9"/>
  <c r="Q29" i="9"/>
  <c r="Q28" i="9"/>
  <c r="Q27" i="9"/>
  <c r="Q26" i="9"/>
  <c r="Q25" i="9"/>
  <c r="Q24" i="9"/>
  <c r="Q23" i="9"/>
  <c r="Q22" i="9"/>
  <c r="Q21" i="9"/>
  <c r="Q20" i="9"/>
  <c r="Q19" i="9"/>
  <c r="Q18" i="9"/>
  <c r="Q17" i="9"/>
  <c r="Q16" i="9"/>
  <c r="Q15" i="9"/>
  <c r="Q14" i="9"/>
  <c r="Q13" i="9"/>
  <c r="Q12" i="9"/>
  <c r="Q11" i="9"/>
  <c r="Q10" i="9"/>
  <c r="Q9" i="9"/>
  <c r="Q8" i="9"/>
  <c r="Q7" i="9"/>
  <c r="Q6" i="9"/>
  <c r="Q5" i="9"/>
  <c r="Q4" i="9"/>
  <c r="Q3" i="9"/>
  <c r="Q2" i="9"/>
  <c r="H1134" i="8"/>
  <c r="H1131" i="8"/>
  <c r="I1131" i="8" s="1"/>
  <c r="H1132" i="8"/>
  <c r="H1133" i="8"/>
  <c r="H1135" i="8"/>
  <c r="G1133" i="8"/>
  <c r="G1131" i="8"/>
  <c r="G1132" i="8"/>
  <c r="G1134" i="8"/>
  <c r="G1135" i="8"/>
  <c r="L127" i="8"/>
  <c r="L113" i="8"/>
  <c r="L112" i="8"/>
  <c r="L111" i="8"/>
  <c r="L110" i="8"/>
  <c r="L109" i="8"/>
  <c r="L108" i="8"/>
  <c r="L107" i="8"/>
  <c r="L106" i="8"/>
  <c r="L105" i="8"/>
  <c r="L104" i="8"/>
  <c r="AB2" i="8"/>
  <c r="AB3" i="8"/>
  <c r="AB4" i="8"/>
  <c r="AB5" i="8"/>
  <c r="AB6" i="8"/>
  <c r="AB7" i="8"/>
  <c r="AB8" i="8"/>
  <c r="AB9" i="8"/>
  <c r="AB10" i="8"/>
  <c r="AB11" i="8"/>
  <c r="AB12" i="8"/>
  <c r="AB13" i="8"/>
  <c r="AB14" i="8"/>
  <c r="AB15" i="8"/>
  <c r="AB16" i="8"/>
  <c r="AB17" i="8"/>
  <c r="AB18" i="8"/>
  <c r="AB19" i="8"/>
  <c r="AB20" i="8"/>
  <c r="AB21" i="8"/>
  <c r="AB22" i="8"/>
  <c r="AB23" i="8"/>
  <c r="AB24" i="8"/>
  <c r="AB25" i="8"/>
  <c r="AB26" i="8"/>
  <c r="AB27" i="8"/>
  <c r="AB28" i="8"/>
  <c r="AB29" i="8"/>
  <c r="AB30" i="8"/>
  <c r="AB31" i="8"/>
  <c r="AB32" i="8"/>
  <c r="AB33" i="8"/>
  <c r="AB34" i="8"/>
  <c r="AB35" i="8"/>
  <c r="AB36" i="8"/>
  <c r="AB37" i="8"/>
  <c r="AB38" i="8"/>
  <c r="AB39" i="8"/>
  <c r="AB40" i="8"/>
  <c r="AB41" i="8"/>
  <c r="AB42" i="8"/>
  <c r="AB43" i="8"/>
  <c r="AB44" i="8"/>
  <c r="AB45" i="8"/>
  <c r="AB46" i="8"/>
  <c r="AB47" i="8"/>
  <c r="AB48" i="8"/>
  <c r="AB49" i="8"/>
  <c r="AB50" i="8"/>
  <c r="AB51" i="8"/>
  <c r="AB52" i="8"/>
  <c r="AB53" i="8"/>
  <c r="AB54" i="8"/>
  <c r="AB55" i="8"/>
  <c r="AB56" i="8"/>
  <c r="AB57" i="8"/>
  <c r="AB58" i="8"/>
  <c r="AB59" i="8"/>
  <c r="AB60" i="8"/>
  <c r="AB61" i="8"/>
  <c r="AB62" i="8"/>
  <c r="AB63" i="8"/>
  <c r="AB64" i="8"/>
  <c r="AB65" i="8"/>
  <c r="AB66" i="8"/>
  <c r="AB67" i="8"/>
  <c r="AB68" i="8"/>
  <c r="AB69" i="8"/>
  <c r="AB70" i="8"/>
  <c r="AB71" i="8"/>
  <c r="AB72" i="8"/>
  <c r="AB73" i="8"/>
  <c r="AB74" i="8"/>
  <c r="AB75" i="8"/>
  <c r="AB76" i="8"/>
  <c r="AB77" i="8"/>
  <c r="AB78" i="8"/>
  <c r="AB79" i="8"/>
  <c r="AB80" i="8"/>
  <c r="AB81" i="8"/>
  <c r="AB82" i="8"/>
  <c r="AB83" i="8"/>
  <c r="AB84" i="8"/>
  <c r="AB85" i="8"/>
  <c r="AB86" i="8"/>
  <c r="AB87" i="8"/>
  <c r="AB88" i="8"/>
  <c r="AB89" i="8"/>
  <c r="AB90" i="8"/>
  <c r="AB91" i="8"/>
  <c r="AB92" i="8"/>
  <c r="AB93" i="8"/>
  <c r="AB94" i="8"/>
  <c r="AB95" i="8"/>
  <c r="AB96" i="8"/>
  <c r="AB97" i="8"/>
  <c r="AB98" i="8"/>
  <c r="AB99" i="8"/>
  <c r="AB100" i="8"/>
  <c r="AB101" i="8"/>
  <c r="AB102" i="8"/>
  <c r="AB103" i="8"/>
  <c r="AB104" i="8"/>
  <c r="AB105" i="8"/>
  <c r="AB106" i="8"/>
  <c r="AB107" i="8"/>
  <c r="AB108" i="8"/>
  <c r="AB109" i="8"/>
  <c r="AB110" i="8"/>
  <c r="AB111" i="8"/>
  <c r="AB112" i="8"/>
  <c r="AB113" i="8"/>
  <c r="AB114" i="8"/>
  <c r="AB115" i="8"/>
  <c r="AB116" i="8"/>
  <c r="AB117" i="8"/>
  <c r="AB118" i="8"/>
  <c r="AB119" i="8"/>
  <c r="AB120" i="8"/>
  <c r="AB121" i="8"/>
  <c r="AB122" i="8"/>
  <c r="AB123" i="8"/>
  <c r="AB124" i="8"/>
  <c r="AB125" i="8"/>
  <c r="AB126" i="8"/>
  <c r="AB127" i="8"/>
  <c r="AB128" i="8"/>
  <c r="AB129" i="8"/>
  <c r="AB130" i="8"/>
  <c r="AB131" i="8"/>
  <c r="AB132" i="8"/>
  <c r="AB133" i="8"/>
  <c r="AB134" i="8"/>
  <c r="AB135" i="8"/>
  <c r="AB136" i="8"/>
  <c r="AB137" i="8"/>
  <c r="AB138" i="8"/>
  <c r="AB139" i="8"/>
  <c r="AB140" i="8"/>
  <c r="AB141" i="8"/>
  <c r="AB142" i="8"/>
  <c r="AB143" i="8"/>
  <c r="AB144" i="8"/>
  <c r="AB145" i="8"/>
  <c r="AB146" i="8"/>
  <c r="AB147" i="8"/>
  <c r="AB148" i="8"/>
  <c r="AB149" i="8"/>
  <c r="AB150" i="8"/>
  <c r="AB151" i="8"/>
  <c r="AB152" i="8"/>
  <c r="AB153" i="8"/>
  <c r="AB154" i="8"/>
  <c r="AB155" i="8"/>
  <c r="AB156" i="8"/>
  <c r="AB157" i="8"/>
  <c r="AB158" i="8"/>
  <c r="AB159" i="8"/>
  <c r="AB160" i="8"/>
  <c r="AB161" i="8"/>
  <c r="AB162" i="8"/>
  <c r="AB163" i="8"/>
  <c r="AB164" i="8"/>
  <c r="AB165" i="8"/>
  <c r="AB166" i="8"/>
  <c r="AB167" i="8"/>
  <c r="AB168" i="8"/>
  <c r="AB169" i="8"/>
  <c r="AB170" i="8"/>
  <c r="AB171" i="8"/>
  <c r="AB172" i="8"/>
  <c r="AB173" i="8"/>
  <c r="AB174" i="8"/>
  <c r="AB175" i="8"/>
  <c r="AB176" i="8"/>
  <c r="AB177" i="8"/>
  <c r="AB178" i="8"/>
  <c r="AB179" i="8"/>
  <c r="AB180" i="8"/>
  <c r="AB181" i="8"/>
  <c r="AB182" i="8"/>
  <c r="AB183" i="8"/>
  <c r="AB184" i="8"/>
  <c r="AB185" i="8"/>
  <c r="AB186" i="8"/>
  <c r="AB187" i="8"/>
  <c r="AB188" i="8"/>
  <c r="AB189" i="8"/>
  <c r="AB190" i="8"/>
  <c r="AB191" i="8"/>
  <c r="AB192" i="8"/>
  <c r="AB193" i="8"/>
  <c r="AB194" i="8"/>
  <c r="AB195" i="8"/>
  <c r="AB196" i="8"/>
  <c r="AB197" i="8"/>
  <c r="AB198" i="8"/>
  <c r="AB199" i="8"/>
  <c r="AB200" i="8"/>
  <c r="AB201" i="8"/>
  <c r="AB202" i="8"/>
  <c r="AB203" i="8"/>
  <c r="AB204" i="8"/>
  <c r="AB205" i="8"/>
  <c r="AB206" i="8"/>
  <c r="AB207" i="8"/>
  <c r="AB208" i="8"/>
  <c r="AB209" i="8"/>
  <c r="AB210" i="8"/>
  <c r="AB211" i="8"/>
  <c r="AB212" i="8"/>
  <c r="AB213" i="8"/>
  <c r="AB214" i="8"/>
  <c r="AB215" i="8"/>
  <c r="AB216" i="8"/>
  <c r="AB217" i="8"/>
  <c r="AB218" i="8"/>
  <c r="AB219" i="8"/>
  <c r="AB220" i="8"/>
  <c r="AB221" i="8"/>
  <c r="AB222" i="8"/>
  <c r="AB223" i="8"/>
  <c r="AB224" i="8"/>
  <c r="AB225" i="8"/>
  <c r="AB226" i="8"/>
  <c r="AB227" i="8"/>
  <c r="AB228" i="8"/>
  <c r="AB229" i="8"/>
  <c r="AB230" i="8"/>
  <c r="AB231" i="8"/>
  <c r="AB232" i="8"/>
  <c r="AB233" i="8"/>
  <c r="AB234" i="8"/>
  <c r="AB235" i="8"/>
  <c r="AB236" i="8"/>
  <c r="AB237" i="8"/>
  <c r="AB238" i="8"/>
  <c r="AB239" i="8"/>
  <c r="AB240" i="8"/>
  <c r="AB241" i="8"/>
  <c r="AB242" i="8"/>
  <c r="AB243" i="8"/>
  <c r="AB244" i="8"/>
  <c r="AB245" i="8"/>
  <c r="AB246" i="8"/>
  <c r="AB247" i="8"/>
  <c r="AB248" i="8"/>
  <c r="AB249" i="8"/>
  <c r="AB250" i="8"/>
  <c r="AB251" i="8"/>
  <c r="AB252" i="8"/>
  <c r="AB253" i="8"/>
  <c r="AB254" i="8"/>
  <c r="AB255" i="8"/>
  <c r="AB256" i="8"/>
  <c r="AB257" i="8"/>
  <c r="AB258" i="8"/>
  <c r="AB259" i="8"/>
  <c r="AB260" i="8"/>
  <c r="AB261" i="8"/>
  <c r="AB262" i="8"/>
  <c r="AB263" i="8"/>
  <c r="AB264" i="8"/>
  <c r="AB265" i="8"/>
  <c r="AB266" i="8"/>
  <c r="AB267" i="8"/>
  <c r="AB268" i="8"/>
  <c r="AB269" i="8"/>
  <c r="AB270" i="8"/>
  <c r="AB271" i="8"/>
  <c r="AB272" i="8"/>
  <c r="AB273" i="8"/>
  <c r="AB274" i="8"/>
  <c r="AB275" i="8"/>
  <c r="AB276" i="8"/>
  <c r="AB277" i="8"/>
  <c r="AB278" i="8"/>
  <c r="AB279" i="8"/>
  <c r="AB280" i="8"/>
  <c r="AB281" i="8"/>
  <c r="AB282" i="8"/>
  <c r="AB283" i="8"/>
  <c r="AB284" i="8"/>
  <c r="AB285" i="8"/>
  <c r="AB286" i="8"/>
  <c r="AB287" i="8"/>
  <c r="AB288" i="8"/>
  <c r="AB289" i="8"/>
  <c r="AB290" i="8"/>
  <c r="AB291" i="8"/>
  <c r="AB292" i="8"/>
  <c r="AB293" i="8"/>
  <c r="AB294" i="8"/>
  <c r="AB295" i="8"/>
  <c r="AB296" i="8"/>
  <c r="AB297" i="8"/>
  <c r="AB298" i="8"/>
  <c r="AB299" i="8"/>
  <c r="AB300" i="8"/>
  <c r="AB301" i="8"/>
  <c r="AB302" i="8"/>
  <c r="AB303" i="8"/>
  <c r="AB304" i="8"/>
  <c r="AB305" i="8"/>
  <c r="AB306" i="8"/>
  <c r="AB307" i="8"/>
  <c r="AB308" i="8"/>
  <c r="AB309" i="8"/>
  <c r="AB310" i="8"/>
  <c r="AB311" i="8"/>
  <c r="AB312" i="8"/>
  <c r="AB313" i="8"/>
  <c r="AB314" i="8"/>
  <c r="AB315" i="8"/>
  <c r="AB316" i="8"/>
  <c r="AB317" i="8"/>
  <c r="AB318" i="8"/>
  <c r="AB319" i="8"/>
  <c r="AB320" i="8"/>
  <c r="AB321" i="8"/>
  <c r="AB322" i="8"/>
  <c r="AB323" i="8"/>
  <c r="AB324" i="8"/>
  <c r="AB325" i="8"/>
  <c r="AB326" i="8"/>
  <c r="AB327" i="8"/>
  <c r="AB328" i="8"/>
  <c r="AB329" i="8"/>
  <c r="AB330" i="8"/>
  <c r="AB331" i="8"/>
  <c r="AB332" i="8"/>
  <c r="AB333" i="8"/>
  <c r="AB334" i="8"/>
  <c r="AB335" i="8"/>
  <c r="AB336" i="8"/>
  <c r="AB337" i="8"/>
  <c r="AB338" i="8"/>
  <c r="AB339" i="8"/>
  <c r="AB340" i="8"/>
  <c r="AB341" i="8"/>
  <c r="AB342" i="8"/>
  <c r="AB343" i="8"/>
  <c r="AB344" i="8"/>
  <c r="AB345" i="8"/>
  <c r="AB346" i="8"/>
  <c r="AB347" i="8"/>
  <c r="AB348" i="8"/>
  <c r="AB349" i="8"/>
  <c r="AB350" i="8"/>
  <c r="AB351" i="8"/>
  <c r="AB352" i="8"/>
  <c r="AB353" i="8"/>
  <c r="AB354" i="8"/>
  <c r="AB355" i="8"/>
  <c r="AB356" i="8"/>
  <c r="AB357" i="8"/>
  <c r="AB358" i="8"/>
  <c r="AB359" i="8"/>
  <c r="AB360" i="8"/>
  <c r="AB361" i="8"/>
  <c r="AB362" i="8"/>
  <c r="AB363" i="8"/>
  <c r="AB364" i="8"/>
  <c r="AB365" i="8"/>
  <c r="AB366" i="8"/>
  <c r="AB367" i="8"/>
  <c r="AB368" i="8"/>
  <c r="AB369" i="8"/>
  <c r="AB370" i="8"/>
  <c r="AB371" i="8"/>
  <c r="AB372" i="8"/>
  <c r="AB373" i="8"/>
  <c r="AB374" i="8"/>
  <c r="AB375" i="8"/>
  <c r="AB376" i="8"/>
  <c r="AB377" i="8"/>
  <c r="AB378" i="8"/>
  <c r="AB379" i="8"/>
  <c r="AB380" i="8"/>
  <c r="AB381" i="8"/>
  <c r="AB382" i="8"/>
  <c r="AB383" i="8"/>
  <c r="AB384" i="8"/>
  <c r="AB385" i="8"/>
  <c r="AB386" i="8"/>
  <c r="AB387" i="8"/>
  <c r="AB388" i="8"/>
  <c r="AB389" i="8"/>
  <c r="AB390" i="8"/>
  <c r="AB391" i="8"/>
  <c r="AB392" i="8"/>
  <c r="AB393" i="8"/>
  <c r="AB394" i="8"/>
  <c r="AB395" i="8"/>
  <c r="AB396" i="8"/>
  <c r="AB397" i="8"/>
  <c r="AB398" i="8"/>
  <c r="AB399" i="8"/>
  <c r="AB400" i="8"/>
  <c r="AB401" i="8"/>
  <c r="AB402" i="8"/>
  <c r="AB403" i="8"/>
  <c r="AB404" i="8"/>
  <c r="AB405" i="8"/>
  <c r="AB406" i="8"/>
  <c r="AB407" i="8"/>
  <c r="AB408" i="8"/>
  <c r="AB409" i="8"/>
  <c r="AB410" i="8"/>
  <c r="AB411" i="8"/>
  <c r="AB412" i="8"/>
  <c r="AB413" i="8"/>
  <c r="AB414" i="8"/>
  <c r="AB415" i="8"/>
  <c r="AB416" i="8"/>
  <c r="AB417" i="8"/>
  <c r="AB418" i="8"/>
  <c r="AB419" i="8"/>
  <c r="AB420" i="8"/>
  <c r="AB421" i="8"/>
  <c r="AB422" i="8"/>
  <c r="AB423" i="8"/>
  <c r="AB424" i="8"/>
  <c r="AB425" i="8"/>
  <c r="AB426" i="8"/>
  <c r="AB427" i="8"/>
  <c r="AB428" i="8"/>
  <c r="AB429" i="8"/>
  <c r="AB430" i="8"/>
  <c r="AB431" i="8"/>
  <c r="AB432" i="8"/>
  <c r="AB433" i="8"/>
  <c r="AB434" i="8"/>
  <c r="AB435" i="8"/>
  <c r="AB436" i="8"/>
  <c r="AB437" i="8"/>
  <c r="AB438" i="8"/>
  <c r="AB439" i="8"/>
  <c r="AB440" i="8"/>
  <c r="AB441" i="8"/>
  <c r="AB442" i="8"/>
  <c r="AB443" i="8"/>
  <c r="AB444" i="8"/>
  <c r="AB445" i="8"/>
  <c r="AB446" i="8"/>
  <c r="AB447" i="8"/>
  <c r="AB448" i="8"/>
  <c r="AB449" i="8"/>
  <c r="AB450" i="8"/>
  <c r="AB451" i="8"/>
  <c r="AB452" i="8"/>
  <c r="AB453" i="8"/>
  <c r="AB454" i="8"/>
  <c r="AB455" i="8"/>
  <c r="AB456" i="8"/>
  <c r="AB457" i="8"/>
  <c r="AB458" i="8"/>
  <c r="AB459" i="8"/>
  <c r="AB460" i="8"/>
  <c r="AB461" i="8"/>
  <c r="AB462" i="8"/>
  <c r="AB463" i="8"/>
  <c r="AB464" i="8"/>
  <c r="AB465" i="8"/>
  <c r="AB466" i="8"/>
  <c r="AB467" i="8"/>
  <c r="AB468" i="8"/>
  <c r="AB469" i="8"/>
  <c r="AB470" i="8"/>
  <c r="AB471" i="8"/>
  <c r="AB472" i="8"/>
  <c r="AB473" i="8"/>
  <c r="AB474" i="8"/>
  <c r="AB475" i="8"/>
  <c r="AB476" i="8"/>
  <c r="AB477" i="8"/>
  <c r="AB478" i="8"/>
  <c r="AB479" i="8"/>
  <c r="AB480" i="8"/>
  <c r="AB481" i="8"/>
  <c r="AB482" i="8"/>
  <c r="AB483" i="8"/>
  <c r="AB484" i="8"/>
  <c r="AB485" i="8"/>
  <c r="AB486" i="8"/>
  <c r="AB487" i="8"/>
  <c r="AB488" i="8"/>
  <c r="AB489" i="8"/>
  <c r="AB490" i="8"/>
  <c r="AB491" i="8"/>
  <c r="AB492" i="8"/>
  <c r="AB493" i="8"/>
  <c r="AB494" i="8"/>
  <c r="AB495" i="8"/>
  <c r="AB496" i="8"/>
  <c r="AB497" i="8"/>
  <c r="AB498" i="8"/>
  <c r="AB499" i="8"/>
  <c r="AB500" i="8"/>
  <c r="AB501" i="8"/>
  <c r="AB502" i="8"/>
  <c r="AB503" i="8"/>
  <c r="AB504" i="8"/>
  <c r="AB505" i="8"/>
  <c r="AB506" i="8"/>
  <c r="AB507" i="8"/>
  <c r="AB508" i="8"/>
  <c r="AB509" i="8"/>
  <c r="AB510" i="8"/>
  <c r="AB511" i="8"/>
  <c r="AB512" i="8"/>
  <c r="AB513" i="8"/>
  <c r="AB514" i="8"/>
  <c r="AB515" i="8"/>
  <c r="AB516" i="8"/>
  <c r="AB517" i="8"/>
  <c r="AB518" i="8"/>
  <c r="AB519" i="8"/>
  <c r="AB520" i="8"/>
  <c r="AB521" i="8"/>
  <c r="AB522" i="8"/>
  <c r="AB523" i="8"/>
  <c r="AB524" i="8"/>
  <c r="AB525" i="8"/>
  <c r="AB526" i="8"/>
  <c r="AB527" i="8"/>
  <c r="AB528" i="8"/>
  <c r="AB529" i="8"/>
  <c r="AB530" i="8"/>
  <c r="AB531" i="8"/>
  <c r="AB532" i="8"/>
  <c r="AB533" i="8"/>
  <c r="AB534" i="8"/>
  <c r="AB535" i="8"/>
  <c r="AB536" i="8"/>
  <c r="AB537" i="8"/>
  <c r="AB538" i="8"/>
  <c r="AB539" i="8"/>
  <c r="AB540" i="8"/>
  <c r="AB541" i="8"/>
  <c r="AB542" i="8"/>
  <c r="AB543" i="8"/>
  <c r="AB544" i="8"/>
  <c r="AB545" i="8"/>
  <c r="AB546" i="8"/>
  <c r="AB547" i="8"/>
  <c r="AB548" i="8"/>
  <c r="AB549" i="8"/>
  <c r="AB550" i="8"/>
  <c r="AB551" i="8"/>
  <c r="AB552" i="8"/>
  <c r="AB553" i="8"/>
  <c r="AB554" i="8"/>
  <c r="AB555" i="8"/>
  <c r="AB556" i="8"/>
  <c r="AB557" i="8"/>
  <c r="AB558" i="8"/>
  <c r="AB559" i="8"/>
  <c r="AB560" i="8"/>
  <c r="AB561" i="8"/>
  <c r="AB562" i="8"/>
  <c r="AB563" i="8"/>
  <c r="AB564" i="8"/>
  <c r="AB565" i="8"/>
  <c r="AB566" i="8"/>
  <c r="AB567" i="8"/>
  <c r="AB568" i="8"/>
  <c r="AB569" i="8"/>
  <c r="AB570" i="8"/>
  <c r="AB571" i="8"/>
  <c r="AB572" i="8"/>
  <c r="AB573" i="8"/>
  <c r="AB574" i="8"/>
  <c r="AB575" i="8"/>
  <c r="AB576" i="8"/>
  <c r="AB577" i="8"/>
  <c r="AB578" i="8"/>
  <c r="AB579" i="8"/>
  <c r="AB580" i="8"/>
  <c r="AB581" i="8"/>
  <c r="AB582" i="8"/>
  <c r="AB583" i="8"/>
  <c r="AB584" i="8"/>
  <c r="AB585" i="8"/>
  <c r="AB586" i="8"/>
  <c r="AB587" i="8"/>
  <c r="AB588" i="8"/>
  <c r="AB589" i="8"/>
  <c r="AB590" i="8"/>
  <c r="AB591" i="8"/>
  <c r="AB592" i="8"/>
  <c r="AB593" i="8"/>
  <c r="AB594" i="8"/>
  <c r="AB595" i="8"/>
  <c r="AB596" i="8"/>
  <c r="AB597" i="8"/>
  <c r="AB598" i="8"/>
  <c r="AB599" i="8"/>
  <c r="AB600" i="8"/>
  <c r="AB601" i="8"/>
  <c r="AB602" i="8"/>
  <c r="AB603" i="8"/>
  <c r="AB604" i="8"/>
  <c r="AB605" i="8"/>
  <c r="AB606" i="8"/>
  <c r="AB607" i="8"/>
  <c r="AB608" i="8"/>
  <c r="AB609" i="8"/>
  <c r="AB610" i="8"/>
  <c r="AB611" i="8"/>
  <c r="AB612" i="8"/>
  <c r="AB613" i="8"/>
  <c r="AB614" i="8"/>
  <c r="AB615" i="8"/>
  <c r="AB616" i="8"/>
  <c r="AB617" i="8"/>
  <c r="AB618" i="8"/>
  <c r="AB619" i="8"/>
  <c r="AB620" i="8"/>
  <c r="AB621" i="8"/>
  <c r="AB622" i="8"/>
  <c r="AB623" i="8"/>
  <c r="AB624" i="8"/>
  <c r="AB625" i="8"/>
  <c r="AB626" i="8"/>
  <c r="AB627" i="8"/>
  <c r="AB628" i="8"/>
  <c r="AB629" i="8"/>
  <c r="AB630" i="8"/>
  <c r="AB631" i="8"/>
  <c r="AB632" i="8"/>
  <c r="AB633" i="8"/>
  <c r="AB634" i="8"/>
  <c r="AB635" i="8"/>
  <c r="AB636" i="8"/>
  <c r="AB637" i="8"/>
  <c r="AB638" i="8"/>
  <c r="AB639" i="8"/>
  <c r="AB640" i="8"/>
  <c r="AB641" i="8"/>
  <c r="AB642" i="8"/>
  <c r="AB643" i="8"/>
  <c r="AB644" i="8"/>
  <c r="AB645" i="8"/>
  <c r="AB646" i="8"/>
  <c r="AB647" i="8"/>
  <c r="AB648" i="8"/>
  <c r="AB649" i="8"/>
  <c r="AB650" i="8"/>
  <c r="AB651" i="8"/>
  <c r="AB652" i="8"/>
  <c r="AB653" i="8"/>
  <c r="AB654" i="8"/>
  <c r="AB655" i="8"/>
  <c r="AB656" i="8"/>
  <c r="AB657" i="8"/>
  <c r="AB658" i="8"/>
  <c r="AB659" i="8"/>
  <c r="AB660" i="8"/>
  <c r="AB661" i="8"/>
  <c r="AB662" i="8"/>
  <c r="AB663" i="8"/>
  <c r="AB664" i="8"/>
  <c r="AB665" i="8"/>
  <c r="AB666" i="8"/>
  <c r="AB667" i="8"/>
  <c r="AB668" i="8"/>
  <c r="AB669" i="8"/>
  <c r="AB670" i="8"/>
  <c r="AB671" i="8"/>
  <c r="AB672" i="8"/>
  <c r="AB673" i="8"/>
  <c r="AB674" i="8"/>
  <c r="AB675" i="8"/>
  <c r="AB676" i="8"/>
  <c r="AB677" i="8"/>
  <c r="AB678" i="8"/>
  <c r="AB679" i="8"/>
  <c r="AB680" i="8"/>
  <c r="AB681" i="8"/>
  <c r="AB682" i="8"/>
  <c r="AB683" i="8"/>
  <c r="AB684" i="8"/>
  <c r="AB685" i="8"/>
  <c r="AB686" i="8"/>
  <c r="AB687" i="8"/>
  <c r="AB688" i="8"/>
  <c r="AB689" i="8"/>
  <c r="AB690" i="8"/>
  <c r="AB691" i="8"/>
  <c r="AB692" i="8"/>
  <c r="AB693" i="8"/>
  <c r="AB694" i="8"/>
  <c r="AB695" i="8"/>
  <c r="AB696" i="8"/>
  <c r="AB697" i="8"/>
  <c r="AB698" i="8"/>
  <c r="AB699" i="8"/>
  <c r="AB700" i="8"/>
  <c r="AB701" i="8"/>
  <c r="AB702" i="8"/>
  <c r="AB703" i="8"/>
  <c r="AB704" i="8"/>
  <c r="AB705" i="8"/>
  <c r="AB706" i="8"/>
  <c r="AB707" i="8"/>
  <c r="AB708" i="8"/>
  <c r="AB709" i="8"/>
  <c r="AB710" i="8"/>
  <c r="AB711" i="8"/>
  <c r="AB712" i="8"/>
  <c r="AB713" i="8"/>
  <c r="AB714" i="8"/>
  <c r="AB715" i="8"/>
  <c r="AB716" i="8"/>
  <c r="AB717" i="8"/>
  <c r="AB718" i="8"/>
  <c r="AB719" i="8"/>
  <c r="AB720" i="8"/>
  <c r="AB721" i="8"/>
  <c r="AB722" i="8"/>
  <c r="AB723" i="8"/>
  <c r="AB724" i="8"/>
  <c r="AB725" i="8"/>
  <c r="AB726" i="8"/>
  <c r="AB727" i="8"/>
  <c r="AB728" i="8"/>
  <c r="AB729" i="8"/>
  <c r="AB730" i="8"/>
  <c r="AB731" i="8"/>
  <c r="AB732" i="8"/>
  <c r="AB733" i="8"/>
  <c r="AB734" i="8"/>
  <c r="AB735" i="8"/>
  <c r="AB736" i="8"/>
  <c r="AB737" i="8"/>
  <c r="AB738" i="8"/>
  <c r="AB739" i="8"/>
  <c r="AB740" i="8"/>
  <c r="AB741" i="8"/>
  <c r="AB742" i="8"/>
  <c r="AB743" i="8"/>
  <c r="AB744" i="8"/>
  <c r="AB745" i="8"/>
  <c r="AB746" i="8"/>
  <c r="AB747" i="8"/>
  <c r="AB748" i="8"/>
  <c r="AB749" i="8"/>
  <c r="AB750" i="8"/>
  <c r="AB751" i="8"/>
  <c r="AB752" i="8"/>
  <c r="AB753" i="8"/>
  <c r="AB754" i="8"/>
  <c r="AB755" i="8"/>
  <c r="AB756" i="8"/>
  <c r="AB757" i="8"/>
  <c r="AB758" i="8"/>
  <c r="AB759" i="8"/>
  <c r="AB760" i="8"/>
  <c r="AB761" i="8"/>
  <c r="AB762" i="8"/>
  <c r="AB763" i="8"/>
  <c r="AB764" i="8"/>
  <c r="AB765" i="8"/>
  <c r="AB766" i="8"/>
  <c r="AB767" i="8"/>
  <c r="AB768" i="8"/>
  <c r="AB769" i="8"/>
  <c r="AB770" i="8"/>
  <c r="AB771" i="8"/>
  <c r="AB772" i="8"/>
  <c r="AB773" i="8"/>
  <c r="AB774" i="8"/>
  <c r="AB775" i="8"/>
  <c r="AB776" i="8"/>
  <c r="AB777" i="8"/>
  <c r="AB778" i="8"/>
  <c r="AB779" i="8"/>
  <c r="AB780" i="8"/>
  <c r="AB781" i="8"/>
  <c r="AB782" i="8"/>
  <c r="AB783" i="8"/>
  <c r="AB784" i="8"/>
  <c r="AB785" i="8"/>
  <c r="AB786" i="8"/>
  <c r="AB787" i="8"/>
  <c r="AB788" i="8"/>
  <c r="AB789" i="8"/>
  <c r="AB790" i="8"/>
  <c r="AB791" i="8"/>
  <c r="AB792" i="8"/>
  <c r="AB793" i="8"/>
  <c r="AB794" i="8"/>
  <c r="AB795" i="8"/>
  <c r="AB796" i="8"/>
  <c r="AB797" i="8"/>
  <c r="AB798" i="8"/>
  <c r="AB799" i="8"/>
  <c r="AB800" i="8"/>
  <c r="AB801" i="8"/>
  <c r="AB802" i="8"/>
  <c r="AB803" i="8"/>
  <c r="AB804" i="8"/>
  <c r="AB805" i="8"/>
  <c r="AB806" i="8"/>
  <c r="AB807" i="8"/>
  <c r="AB808" i="8"/>
  <c r="AB809" i="8"/>
  <c r="AB810" i="8"/>
  <c r="AB811" i="8"/>
  <c r="AB812" i="8"/>
  <c r="AB813" i="8"/>
  <c r="AB814" i="8"/>
  <c r="AB815" i="8"/>
  <c r="AB816" i="8"/>
  <c r="AB817" i="8"/>
  <c r="AB818" i="8"/>
  <c r="AB819" i="8"/>
  <c r="AB820" i="8"/>
  <c r="AB821" i="8"/>
  <c r="AB822" i="8"/>
  <c r="AB823" i="8"/>
  <c r="AB824" i="8"/>
  <c r="AB825" i="8"/>
  <c r="AB826" i="8"/>
  <c r="AB827" i="8"/>
  <c r="AB828" i="8"/>
  <c r="AB829" i="8"/>
  <c r="AB830" i="8"/>
  <c r="AB831" i="8"/>
  <c r="AB832" i="8"/>
  <c r="AB833" i="8"/>
  <c r="AB834" i="8"/>
  <c r="AB835" i="8"/>
  <c r="AB836" i="8"/>
  <c r="AB837" i="8"/>
  <c r="AB838" i="8"/>
  <c r="AB839" i="8"/>
  <c r="AB840" i="8"/>
  <c r="AB841" i="8"/>
  <c r="AB842" i="8"/>
  <c r="AB843" i="8"/>
  <c r="AB844" i="8"/>
  <c r="AB845" i="8"/>
  <c r="AB846" i="8"/>
  <c r="AB847" i="8"/>
  <c r="AB848" i="8"/>
  <c r="AB849" i="8"/>
  <c r="AB850" i="8"/>
  <c r="AB851" i="8"/>
  <c r="AB852" i="8"/>
  <c r="AB853" i="8"/>
  <c r="AB854" i="8"/>
  <c r="AB855" i="8"/>
  <c r="AB856" i="8"/>
  <c r="AB857" i="8"/>
  <c r="AB858" i="8"/>
  <c r="AB859" i="8"/>
  <c r="AB860" i="8"/>
  <c r="AB861" i="8"/>
  <c r="AB862" i="8"/>
  <c r="AB863" i="8"/>
  <c r="AB864" i="8"/>
  <c r="AB865" i="8"/>
  <c r="AB866" i="8"/>
  <c r="AB867" i="8"/>
  <c r="AB868" i="8"/>
  <c r="AB869" i="8"/>
  <c r="AB870" i="8"/>
  <c r="AB871" i="8"/>
  <c r="AB872" i="8"/>
  <c r="AB873" i="8"/>
  <c r="AB874" i="8"/>
  <c r="AB875" i="8"/>
  <c r="AB876" i="8"/>
  <c r="AB877" i="8"/>
  <c r="AB878" i="8"/>
  <c r="AB879" i="8"/>
  <c r="AB880" i="8"/>
  <c r="AB881" i="8"/>
  <c r="AB882" i="8"/>
  <c r="AB883" i="8"/>
  <c r="AB884" i="8"/>
  <c r="AB885" i="8"/>
  <c r="AB886" i="8"/>
  <c r="AB887" i="8"/>
  <c r="AB888" i="8"/>
  <c r="AB889" i="8"/>
  <c r="AB890" i="8"/>
  <c r="AB891" i="8"/>
  <c r="AB892" i="8"/>
  <c r="AB893" i="8"/>
  <c r="AB894" i="8"/>
  <c r="AB895" i="8"/>
  <c r="AB896" i="8"/>
  <c r="AB897" i="8"/>
  <c r="AB898" i="8"/>
  <c r="AB899" i="8"/>
  <c r="AB900" i="8"/>
  <c r="AB901" i="8"/>
  <c r="AB902" i="8"/>
  <c r="AB903" i="8"/>
  <c r="AB904" i="8"/>
  <c r="AB905" i="8"/>
  <c r="AB906" i="8"/>
  <c r="AB907" i="8"/>
  <c r="AB908" i="8"/>
  <c r="AB909" i="8"/>
  <c r="AB910" i="8"/>
  <c r="AB911" i="8"/>
  <c r="AB912" i="8"/>
  <c r="AB913" i="8"/>
  <c r="AB914" i="8"/>
  <c r="AB915" i="8"/>
  <c r="AB916" i="8"/>
  <c r="AB917" i="8"/>
  <c r="AB918" i="8"/>
  <c r="AB919" i="8"/>
  <c r="AB920" i="8"/>
  <c r="AB921" i="8"/>
  <c r="AB922" i="8"/>
  <c r="AB923" i="8"/>
  <c r="AB924" i="8"/>
  <c r="AB925" i="8"/>
  <c r="AB926" i="8"/>
  <c r="AB927" i="8"/>
  <c r="AB928" i="8"/>
  <c r="AB929" i="8"/>
  <c r="AB930" i="8"/>
  <c r="AB931" i="8"/>
  <c r="AB932" i="8"/>
  <c r="AB933" i="8"/>
  <c r="AB934" i="8"/>
  <c r="AB935" i="8"/>
  <c r="AB936" i="8"/>
  <c r="AB937" i="8"/>
  <c r="AB938" i="8"/>
  <c r="AB939" i="8"/>
  <c r="AB940" i="8"/>
  <c r="AB941" i="8"/>
  <c r="AB942" i="8"/>
  <c r="AB943" i="8"/>
  <c r="AB944" i="8"/>
  <c r="AB945" i="8"/>
  <c r="AB946" i="8"/>
  <c r="AB947" i="8"/>
  <c r="AB948" i="8"/>
  <c r="AB949" i="8"/>
  <c r="AB950" i="8"/>
  <c r="AB951" i="8"/>
  <c r="AB952" i="8"/>
  <c r="AB953" i="8"/>
  <c r="AB954" i="8"/>
  <c r="AB955" i="8"/>
  <c r="AB956" i="8"/>
  <c r="AB957" i="8"/>
  <c r="AB958" i="8"/>
  <c r="AB959" i="8"/>
  <c r="AB960" i="8"/>
  <c r="AB961" i="8"/>
  <c r="AB962" i="8"/>
  <c r="AB963" i="8"/>
  <c r="AB964" i="8"/>
  <c r="AB965" i="8"/>
  <c r="AB966" i="8"/>
  <c r="AB967" i="8"/>
  <c r="AB968" i="8"/>
  <c r="AB969" i="8"/>
  <c r="AB970" i="8"/>
  <c r="AB971" i="8"/>
  <c r="AB972" i="8"/>
  <c r="AB973" i="8"/>
  <c r="AB974" i="8"/>
  <c r="AB975" i="8"/>
  <c r="AB976" i="8"/>
  <c r="AB977" i="8"/>
  <c r="AB978" i="8"/>
  <c r="AB979" i="8"/>
  <c r="AB980" i="8"/>
  <c r="AB981" i="8"/>
  <c r="AB982" i="8"/>
  <c r="AB983" i="8"/>
  <c r="AB984" i="8"/>
  <c r="AB985" i="8"/>
  <c r="AB986" i="8"/>
  <c r="AB987" i="8"/>
  <c r="AB988" i="8"/>
  <c r="AB989" i="8"/>
  <c r="AB990" i="8"/>
  <c r="AB991" i="8"/>
  <c r="AB992" i="8"/>
  <c r="AB993" i="8"/>
  <c r="AB994" i="8"/>
  <c r="AB995" i="8"/>
  <c r="AB996" i="8"/>
  <c r="AB997" i="8"/>
  <c r="AB998" i="8"/>
  <c r="AB999" i="8"/>
  <c r="AB1000" i="8"/>
  <c r="AB1001" i="8"/>
  <c r="AB1002" i="8"/>
  <c r="AB1003" i="8"/>
  <c r="AB1004" i="8"/>
  <c r="AB1005" i="8"/>
  <c r="AB1006" i="8"/>
  <c r="AB1007" i="8"/>
  <c r="AB1008" i="8"/>
  <c r="AB1009" i="8"/>
  <c r="AB1010" i="8"/>
  <c r="AB1011" i="8"/>
  <c r="AB1012" i="8"/>
  <c r="AB1013" i="8"/>
  <c r="AB1014" i="8"/>
  <c r="AB1015" i="8"/>
  <c r="AB1016" i="8"/>
  <c r="AB1017" i="8"/>
  <c r="AB1018" i="8"/>
  <c r="AB1019" i="8"/>
  <c r="AB1020" i="8"/>
  <c r="AB1021" i="8"/>
  <c r="AB1022" i="8"/>
  <c r="AB1023" i="8"/>
  <c r="AB1024" i="8"/>
  <c r="AB1025" i="8"/>
  <c r="AB1026" i="8"/>
  <c r="AB1027" i="8"/>
  <c r="AB1028" i="8"/>
  <c r="AB1029" i="8"/>
  <c r="AB1030" i="8"/>
  <c r="AB1031" i="8"/>
  <c r="AB1032" i="8"/>
  <c r="AB1033" i="8"/>
  <c r="AB1034" i="8"/>
  <c r="AB1035" i="8"/>
  <c r="AB1036" i="8"/>
  <c r="AB1037" i="8"/>
  <c r="AB1038" i="8"/>
  <c r="AB1039" i="8"/>
  <c r="AB1040" i="8"/>
  <c r="AB1041" i="8"/>
  <c r="AB1042" i="8"/>
  <c r="AB1043" i="8"/>
  <c r="AB1044" i="8"/>
  <c r="AB1045" i="8"/>
  <c r="AB1046" i="8"/>
  <c r="AB1047" i="8"/>
  <c r="AB1048" i="8"/>
  <c r="AB1049" i="8"/>
  <c r="AB1050" i="8"/>
  <c r="AB1051" i="8"/>
  <c r="AB1052" i="8"/>
  <c r="AB1053" i="8"/>
  <c r="AB1054" i="8"/>
  <c r="AB1055" i="8"/>
  <c r="AB1056" i="8"/>
  <c r="AB1057" i="8"/>
  <c r="AB1058" i="8"/>
  <c r="AB1059" i="8"/>
  <c r="AB1060" i="8"/>
  <c r="AB1061" i="8"/>
  <c r="AB1062" i="8"/>
  <c r="AB1063" i="8"/>
  <c r="AB1064" i="8"/>
  <c r="AB1065" i="8"/>
  <c r="AB1066" i="8"/>
  <c r="AB1067" i="8"/>
  <c r="AB1068" i="8"/>
  <c r="AB1069" i="8"/>
  <c r="AB1070" i="8"/>
  <c r="AB1071" i="8"/>
  <c r="AB1072" i="8"/>
  <c r="AB1073" i="8"/>
  <c r="AB1074" i="8"/>
  <c r="AB1075" i="8"/>
  <c r="AB1076" i="8"/>
  <c r="AB1077" i="8"/>
  <c r="AB1078" i="8"/>
  <c r="AB1079" i="8"/>
  <c r="AB1080" i="8"/>
  <c r="AB1081" i="8"/>
  <c r="AB1082" i="8"/>
  <c r="AB1083" i="8"/>
  <c r="AB1084" i="8"/>
  <c r="AB1085" i="8"/>
  <c r="AB1086" i="8"/>
  <c r="AB1087" i="8"/>
  <c r="AB1088" i="8"/>
  <c r="AB1089" i="8"/>
  <c r="AB1090" i="8"/>
  <c r="AB1091" i="8"/>
  <c r="AB1092" i="8"/>
  <c r="AB1093" i="8"/>
  <c r="AB1094" i="8"/>
  <c r="AB1095" i="8"/>
  <c r="AB1096" i="8"/>
  <c r="AB1097" i="8"/>
  <c r="AB1098" i="8"/>
  <c r="AB1099" i="8"/>
  <c r="AB1100" i="8"/>
  <c r="AB1101" i="8"/>
  <c r="AB1102" i="8"/>
  <c r="AB1103" i="8"/>
  <c r="AB1104" i="8"/>
  <c r="AB1105" i="8"/>
  <c r="AB1106" i="8"/>
  <c r="AB1107" i="8"/>
  <c r="AB1108" i="8"/>
  <c r="AB1109" i="8"/>
  <c r="AB1110" i="8"/>
  <c r="AB1111" i="8"/>
  <c r="AB1112" i="8"/>
  <c r="AB1113" i="8"/>
  <c r="AB1114" i="8"/>
  <c r="AB1115" i="8"/>
  <c r="AB1116" i="8"/>
  <c r="AB1117" i="8"/>
  <c r="AB1118" i="8"/>
  <c r="AB1119" i="8"/>
  <c r="AB1120" i="8"/>
  <c r="AB1121" i="8"/>
  <c r="AB1122" i="8"/>
  <c r="AB1123" i="8"/>
  <c r="AB1124" i="8"/>
  <c r="AB1125" i="8"/>
  <c r="AB1126" i="8"/>
  <c r="AB1127" i="8"/>
  <c r="AB1128" i="8"/>
  <c r="AB1129" i="8"/>
  <c r="W1129" i="8"/>
  <c r="F1129" i="8"/>
  <c r="W1128" i="8"/>
  <c r="F1128" i="8"/>
  <c r="W1127" i="8"/>
  <c r="F1127" i="8"/>
  <c r="W1126" i="8"/>
  <c r="F1126" i="8"/>
  <c r="W1125" i="8"/>
  <c r="F1125" i="8"/>
  <c r="W1124" i="8"/>
  <c r="F1124" i="8"/>
  <c r="W1123" i="8"/>
  <c r="F1123" i="8"/>
  <c r="W1122" i="8"/>
  <c r="F1122" i="8"/>
  <c r="W1121" i="8"/>
  <c r="F1121" i="8"/>
  <c r="W1120" i="8"/>
  <c r="F1120" i="8"/>
  <c r="W1119" i="8"/>
  <c r="F1119" i="8"/>
  <c r="W1118" i="8"/>
  <c r="F1118" i="8"/>
  <c r="W1117" i="8"/>
  <c r="F1117" i="8"/>
  <c r="W1116" i="8"/>
  <c r="F1116" i="8"/>
  <c r="W1115" i="8"/>
  <c r="F1115" i="8"/>
  <c r="W1114" i="8"/>
  <c r="F1114" i="8"/>
  <c r="W1113" i="8"/>
  <c r="F1113" i="8"/>
  <c r="W1112" i="8"/>
  <c r="F1112" i="8"/>
  <c r="W1111" i="8"/>
  <c r="F1111" i="8"/>
  <c r="W1110" i="8"/>
  <c r="F1110" i="8"/>
  <c r="W1109" i="8"/>
  <c r="F1109" i="8"/>
  <c r="W1108" i="8"/>
  <c r="F1108" i="8"/>
  <c r="W1107" i="8"/>
  <c r="F1107" i="8"/>
  <c r="W1106" i="8"/>
  <c r="F1106" i="8"/>
  <c r="W1105" i="8"/>
  <c r="F1105" i="8"/>
  <c r="W1104" i="8"/>
  <c r="F1104" i="8"/>
  <c r="W1103" i="8"/>
  <c r="F1103" i="8"/>
  <c r="W1102" i="8"/>
  <c r="F1102" i="8"/>
  <c r="W1101" i="8"/>
  <c r="F1101" i="8"/>
  <c r="W1100" i="8"/>
  <c r="F1100" i="8"/>
  <c r="W1099" i="8"/>
  <c r="F1099" i="8"/>
  <c r="W1098" i="8"/>
  <c r="F1098" i="8"/>
  <c r="W1097" i="8"/>
  <c r="F1097" i="8"/>
  <c r="W1096" i="8"/>
  <c r="F1096" i="8"/>
  <c r="W1095" i="8"/>
  <c r="F1095" i="8"/>
  <c r="W1094" i="8"/>
  <c r="F1094" i="8"/>
  <c r="W1093" i="8"/>
  <c r="F1093" i="8"/>
  <c r="W1092" i="8"/>
  <c r="F1092" i="8"/>
  <c r="W1091" i="8"/>
  <c r="F1091" i="8"/>
  <c r="W1090" i="8"/>
  <c r="F1090" i="8"/>
  <c r="W1089" i="8"/>
  <c r="F1089" i="8"/>
  <c r="W1088" i="8"/>
  <c r="F1088" i="8"/>
  <c r="W1087" i="8"/>
  <c r="F1087" i="8"/>
  <c r="W1086" i="8"/>
  <c r="F1086" i="8"/>
  <c r="W1085" i="8"/>
  <c r="F1085" i="8"/>
  <c r="W1084" i="8"/>
  <c r="F1084" i="8"/>
  <c r="W1083" i="8"/>
  <c r="F1083" i="8"/>
  <c r="W1082" i="8"/>
  <c r="F1082" i="8"/>
  <c r="W1081" i="8"/>
  <c r="F1081" i="8"/>
  <c r="W1080" i="8"/>
  <c r="F1080" i="8"/>
  <c r="W1079" i="8"/>
  <c r="F1079" i="8"/>
  <c r="W1078" i="8"/>
  <c r="F1078" i="8"/>
  <c r="W1077" i="8"/>
  <c r="F1077" i="8"/>
  <c r="W1076" i="8"/>
  <c r="F1076" i="8"/>
  <c r="W1075" i="8"/>
  <c r="F1075" i="8"/>
  <c r="W1074" i="8"/>
  <c r="F1074" i="8"/>
  <c r="W1073" i="8"/>
  <c r="F1073" i="8"/>
  <c r="W1072" i="8"/>
  <c r="F1072" i="8"/>
  <c r="W1071" i="8"/>
  <c r="F1071" i="8"/>
  <c r="W1070" i="8"/>
  <c r="F1070" i="8"/>
  <c r="W1069" i="8"/>
  <c r="F1069" i="8"/>
  <c r="W1068" i="8"/>
  <c r="F1068" i="8"/>
  <c r="W1067" i="8"/>
  <c r="F1067" i="8"/>
  <c r="W1066" i="8"/>
  <c r="F1066" i="8"/>
  <c r="W1065" i="8"/>
  <c r="F1065" i="8"/>
  <c r="W1064" i="8"/>
  <c r="F1064" i="8"/>
  <c r="W1063" i="8"/>
  <c r="F1063" i="8"/>
  <c r="W1062" i="8"/>
  <c r="F1062" i="8"/>
  <c r="W1061" i="8"/>
  <c r="F1061" i="8"/>
  <c r="W1060" i="8"/>
  <c r="F1060" i="8"/>
  <c r="W1059" i="8"/>
  <c r="F1059" i="8"/>
  <c r="W1058" i="8"/>
  <c r="F1058" i="8"/>
  <c r="W1057" i="8"/>
  <c r="F1057" i="8"/>
  <c r="W1056" i="8"/>
  <c r="F1056" i="8"/>
  <c r="W1055" i="8"/>
  <c r="F1055" i="8"/>
  <c r="W1054" i="8"/>
  <c r="F1054" i="8"/>
  <c r="W1053" i="8"/>
  <c r="F1053" i="8"/>
  <c r="W1052" i="8"/>
  <c r="F1052" i="8"/>
  <c r="W1051" i="8"/>
  <c r="F1051" i="8"/>
  <c r="W1050" i="8"/>
  <c r="F1050" i="8"/>
  <c r="W1049" i="8"/>
  <c r="F1049" i="8"/>
  <c r="W1048" i="8"/>
  <c r="F1048" i="8"/>
  <c r="W1047" i="8"/>
  <c r="F1047" i="8"/>
  <c r="W1046" i="8"/>
  <c r="F1046" i="8"/>
  <c r="W1045" i="8"/>
  <c r="F1045" i="8"/>
  <c r="W1044" i="8"/>
  <c r="F1044" i="8"/>
  <c r="W1043" i="8"/>
  <c r="F1043" i="8"/>
  <c r="W1042" i="8"/>
  <c r="F1042" i="8"/>
  <c r="W1041" i="8"/>
  <c r="F1041" i="8"/>
  <c r="W1040" i="8"/>
  <c r="F1040" i="8"/>
  <c r="W1039" i="8"/>
  <c r="F1039" i="8"/>
  <c r="W1038" i="8"/>
  <c r="F1038" i="8"/>
  <c r="W1037" i="8"/>
  <c r="F1037" i="8"/>
  <c r="W1036" i="8"/>
  <c r="F1036" i="8"/>
  <c r="W1035" i="8"/>
  <c r="F1035" i="8"/>
  <c r="W1034" i="8"/>
  <c r="F1034" i="8"/>
  <c r="W1033" i="8"/>
  <c r="F1033" i="8"/>
  <c r="W1032" i="8"/>
  <c r="F1032" i="8"/>
  <c r="W1031" i="8"/>
  <c r="F1031" i="8"/>
  <c r="W1030" i="8"/>
  <c r="F1030" i="8"/>
  <c r="W1029" i="8"/>
  <c r="F1029" i="8"/>
  <c r="W1028" i="8"/>
  <c r="F1028" i="8"/>
  <c r="W1027" i="8"/>
  <c r="F1027" i="8"/>
  <c r="W1026" i="8"/>
  <c r="F1026" i="8"/>
  <c r="W1025" i="8"/>
  <c r="F1025" i="8"/>
  <c r="W1024" i="8"/>
  <c r="F1024" i="8"/>
  <c r="W1023" i="8"/>
  <c r="F1023" i="8"/>
  <c r="W1022" i="8"/>
  <c r="F1022" i="8"/>
  <c r="W1021" i="8"/>
  <c r="F1021" i="8"/>
  <c r="W1020" i="8"/>
  <c r="F1020" i="8"/>
  <c r="W1019" i="8"/>
  <c r="F1019" i="8"/>
  <c r="W1018" i="8"/>
  <c r="F1018" i="8"/>
  <c r="W1017" i="8"/>
  <c r="F1017" i="8"/>
  <c r="W1016" i="8"/>
  <c r="F1016" i="8"/>
  <c r="W1015" i="8"/>
  <c r="F1015" i="8"/>
  <c r="W1014" i="8"/>
  <c r="F1014" i="8"/>
  <c r="W1013" i="8"/>
  <c r="F1013" i="8"/>
  <c r="W1012" i="8"/>
  <c r="F1012" i="8"/>
  <c r="W1011" i="8"/>
  <c r="F1011" i="8"/>
  <c r="W1010" i="8"/>
  <c r="F1010" i="8"/>
  <c r="W1009" i="8"/>
  <c r="F1009" i="8"/>
  <c r="W1008" i="8"/>
  <c r="F1008" i="8"/>
  <c r="W1007" i="8"/>
  <c r="F1007" i="8"/>
  <c r="W1006" i="8"/>
  <c r="F1006" i="8"/>
  <c r="W1005" i="8"/>
  <c r="F1005" i="8"/>
  <c r="W1004" i="8"/>
  <c r="F1004" i="8"/>
  <c r="W1003" i="8"/>
  <c r="F1003" i="8"/>
  <c r="W1002" i="8"/>
  <c r="F1002" i="8"/>
  <c r="W1001" i="8"/>
  <c r="F1001" i="8"/>
  <c r="W1000" i="8"/>
  <c r="F1000" i="8"/>
  <c r="W999" i="8"/>
  <c r="F999" i="8"/>
  <c r="W998" i="8"/>
  <c r="F998" i="8"/>
  <c r="W997" i="8"/>
  <c r="F997" i="8"/>
  <c r="W996" i="8"/>
  <c r="F996" i="8"/>
  <c r="W995" i="8"/>
  <c r="F995" i="8"/>
  <c r="W994" i="8"/>
  <c r="F994" i="8"/>
  <c r="W993" i="8"/>
  <c r="F993" i="8"/>
  <c r="W992" i="8"/>
  <c r="F992" i="8"/>
  <c r="W991" i="8"/>
  <c r="F991" i="8"/>
  <c r="W990" i="8"/>
  <c r="F990" i="8"/>
  <c r="W989" i="8"/>
  <c r="F989" i="8"/>
  <c r="W988" i="8"/>
  <c r="F988" i="8"/>
  <c r="W987" i="8"/>
  <c r="F987" i="8"/>
  <c r="W986" i="8"/>
  <c r="F986" i="8"/>
  <c r="W985" i="8"/>
  <c r="F985" i="8"/>
  <c r="W984" i="8"/>
  <c r="F984" i="8"/>
  <c r="W983" i="8"/>
  <c r="F983" i="8"/>
  <c r="W982" i="8"/>
  <c r="F982" i="8"/>
  <c r="W981" i="8"/>
  <c r="F981" i="8"/>
  <c r="W980" i="8"/>
  <c r="F980" i="8"/>
  <c r="W979" i="8"/>
  <c r="F979" i="8"/>
  <c r="W978" i="8"/>
  <c r="F978" i="8"/>
  <c r="W977" i="8"/>
  <c r="F977" i="8"/>
  <c r="W976" i="8"/>
  <c r="F976" i="8"/>
  <c r="W975" i="8"/>
  <c r="F975" i="8"/>
  <c r="W974" i="8"/>
  <c r="F974" i="8"/>
  <c r="W973" i="8"/>
  <c r="F973" i="8"/>
  <c r="W972" i="8"/>
  <c r="F972" i="8"/>
  <c r="W971" i="8"/>
  <c r="F971" i="8"/>
  <c r="W970" i="8"/>
  <c r="F970" i="8"/>
  <c r="W969" i="8"/>
  <c r="F969" i="8"/>
  <c r="W968" i="8"/>
  <c r="F968" i="8"/>
  <c r="W967" i="8"/>
  <c r="F967" i="8"/>
  <c r="W966" i="8"/>
  <c r="F966" i="8"/>
  <c r="W965" i="8"/>
  <c r="F965" i="8"/>
  <c r="W964" i="8"/>
  <c r="F964" i="8"/>
  <c r="W963" i="8"/>
  <c r="F963" i="8"/>
  <c r="W962" i="8"/>
  <c r="F962" i="8"/>
  <c r="W961" i="8"/>
  <c r="F961" i="8"/>
  <c r="W960" i="8"/>
  <c r="F960" i="8"/>
  <c r="W959" i="8"/>
  <c r="F959" i="8"/>
  <c r="W958" i="8"/>
  <c r="F958" i="8"/>
  <c r="W957" i="8"/>
  <c r="F957" i="8"/>
  <c r="W956" i="8"/>
  <c r="F956" i="8"/>
  <c r="W955" i="8"/>
  <c r="F955" i="8"/>
  <c r="W954" i="8"/>
  <c r="F954" i="8"/>
  <c r="W953" i="8"/>
  <c r="F953" i="8"/>
  <c r="W952" i="8"/>
  <c r="F952" i="8"/>
  <c r="W951" i="8"/>
  <c r="F951" i="8"/>
  <c r="W950" i="8"/>
  <c r="F950" i="8"/>
  <c r="W949" i="8"/>
  <c r="F949" i="8"/>
  <c r="W948" i="8"/>
  <c r="F948" i="8"/>
  <c r="W947" i="8"/>
  <c r="F947" i="8"/>
  <c r="W946" i="8"/>
  <c r="F946" i="8"/>
  <c r="W945" i="8"/>
  <c r="F945" i="8"/>
  <c r="W944" i="8"/>
  <c r="F944" i="8"/>
  <c r="W943" i="8"/>
  <c r="F943" i="8"/>
  <c r="W942" i="8"/>
  <c r="F942" i="8"/>
  <c r="W941" i="8"/>
  <c r="F941" i="8"/>
  <c r="W940" i="8"/>
  <c r="F940" i="8"/>
  <c r="W939" i="8"/>
  <c r="F939" i="8"/>
  <c r="W938" i="8"/>
  <c r="F938" i="8"/>
  <c r="W937" i="8"/>
  <c r="F937" i="8"/>
  <c r="W936" i="8"/>
  <c r="F936" i="8"/>
  <c r="W935" i="8"/>
  <c r="F935" i="8"/>
  <c r="W934" i="8"/>
  <c r="F934" i="8"/>
  <c r="W933" i="8"/>
  <c r="F933" i="8"/>
  <c r="W932" i="8"/>
  <c r="F932" i="8"/>
  <c r="W931" i="8"/>
  <c r="F931" i="8"/>
  <c r="W930" i="8"/>
  <c r="F930" i="8"/>
  <c r="W929" i="8"/>
  <c r="F929" i="8"/>
  <c r="W928" i="8"/>
  <c r="F928" i="8"/>
  <c r="W927" i="8"/>
  <c r="F927" i="8"/>
  <c r="W926" i="8"/>
  <c r="F926" i="8"/>
  <c r="W925" i="8"/>
  <c r="F925" i="8"/>
  <c r="W924" i="8"/>
  <c r="F924" i="8"/>
  <c r="W923" i="8"/>
  <c r="F923" i="8"/>
  <c r="W922" i="8"/>
  <c r="F922" i="8"/>
  <c r="W921" i="8"/>
  <c r="F921" i="8"/>
  <c r="W920" i="8"/>
  <c r="F920" i="8"/>
  <c r="W919" i="8"/>
  <c r="F919" i="8"/>
  <c r="W918" i="8"/>
  <c r="F918" i="8"/>
  <c r="W917" i="8"/>
  <c r="F917" i="8"/>
  <c r="W916" i="8"/>
  <c r="F916" i="8"/>
  <c r="W915" i="8"/>
  <c r="F915" i="8"/>
  <c r="W914" i="8"/>
  <c r="F914" i="8"/>
  <c r="W913" i="8"/>
  <c r="F913" i="8"/>
  <c r="W912" i="8"/>
  <c r="F912" i="8"/>
  <c r="W911" i="8"/>
  <c r="F911" i="8"/>
  <c r="W910" i="8"/>
  <c r="F910" i="8"/>
  <c r="W909" i="8"/>
  <c r="F909" i="8"/>
  <c r="W908" i="8"/>
  <c r="F908" i="8"/>
  <c r="W907" i="8"/>
  <c r="F907" i="8"/>
  <c r="W906" i="8"/>
  <c r="F906" i="8"/>
  <c r="W905" i="8"/>
  <c r="F905" i="8"/>
  <c r="W904" i="8"/>
  <c r="F904" i="8"/>
  <c r="W903" i="8"/>
  <c r="F903" i="8"/>
  <c r="W902" i="8"/>
  <c r="F902" i="8"/>
  <c r="W901" i="8"/>
  <c r="F901" i="8"/>
  <c r="W900" i="8"/>
  <c r="F900" i="8"/>
  <c r="W899" i="8"/>
  <c r="F899" i="8"/>
  <c r="W898" i="8"/>
  <c r="F898" i="8"/>
  <c r="W897" i="8"/>
  <c r="F897" i="8"/>
  <c r="W896" i="8"/>
  <c r="F896" i="8"/>
  <c r="W895" i="8"/>
  <c r="F895" i="8"/>
  <c r="W894" i="8"/>
  <c r="F894" i="8"/>
  <c r="W893" i="8"/>
  <c r="F893" i="8"/>
  <c r="W892" i="8"/>
  <c r="F892" i="8"/>
  <c r="W891" i="8"/>
  <c r="F891" i="8"/>
  <c r="W890" i="8"/>
  <c r="F890" i="8"/>
  <c r="W889" i="8"/>
  <c r="F889" i="8"/>
  <c r="W888" i="8"/>
  <c r="F888" i="8"/>
  <c r="W887" i="8"/>
  <c r="F887" i="8"/>
  <c r="W886" i="8"/>
  <c r="F886" i="8"/>
  <c r="W885" i="8"/>
  <c r="F885" i="8"/>
  <c r="W884" i="8"/>
  <c r="F884" i="8"/>
  <c r="W883" i="8"/>
  <c r="F883" i="8"/>
  <c r="W882" i="8"/>
  <c r="F882" i="8"/>
  <c r="W881" i="8"/>
  <c r="F881" i="8"/>
  <c r="W880" i="8"/>
  <c r="F880" i="8"/>
  <c r="W879" i="8"/>
  <c r="F879" i="8"/>
  <c r="W878" i="8"/>
  <c r="F878" i="8"/>
  <c r="W877" i="8"/>
  <c r="F877" i="8"/>
  <c r="W876" i="8"/>
  <c r="F876" i="8"/>
  <c r="W875" i="8"/>
  <c r="F875" i="8"/>
  <c r="W874" i="8"/>
  <c r="F874" i="8"/>
  <c r="W873" i="8"/>
  <c r="F873" i="8"/>
  <c r="W872" i="8"/>
  <c r="F872" i="8"/>
  <c r="W871" i="8"/>
  <c r="F871" i="8"/>
  <c r="W870" i="8"/>
  <c r="F870" i="8"/>
  <c r="W869" i="8"/>
  <c r="F869" i="8"/>
  <c r="W868" i="8"/>
  <c r="F868" i="8"/>
  <c r="W867" i="8"/>
  <c r="F867" i="8"/>
  <c r="W866" i="8"/>
  <c r="F866" i="8"/>
  <c r="W865" i="8"/>
  <c r="F865" i="8"/>
  <c r="W864" i="8"/>
  <c r="F864" i="8"/>
  <c r="W863" i="8"/>
  <c r="F863" i="8"/>
  <c r="W862" i="8"/>
  <c r="F862" i="8"/>
  <c r="W861" i="8"/>
  <c r="F861" i="8"/>
  <c r="W860" i="8"/>
  <c r="F860" i="8"/>
  <c r="W859" i="8"/>
  <c r="F859" i="8"/>
  <c r="W858" i="8"/>
  <c r="F858" i="8"/>
  <c r="W857" i="8"/>
  <c r="F857" i="8"/>
  <c r="W856" i="8"/>
  <c r="F856" i="8"/>
  <c r="W855" i="8"/>
  <c r="F855" i="8"/>
  <c r="W854" i="8"/>
  <c r="F854" i="8"/>
  <c r="W853" i="8"/>
  <c r="F853" i="8"/>
  <c r="W852" i="8"/>
  <c r="F852" i="8"/>
  <c r="W851" i="8"/>
  <c r="F851" i="8"/>
  <c r="W850" i="8"/>
  <c r="F850" i="8"/>
  <c r="W849" i="8"/>
  <c r="F849" i="8"/>
  <c r="W848" i="8"/>
  <c r="F848" i="8"/>
  <c r="W847" i="8"/>
  <c r="F847" i="8"/>
  <c r="W846" i="8"/>
  <c r="F846" i="8"/>
  <c r="W845" i="8"/>
  <c r="F845" i="8"/>
  <c r="W844" i="8"/>
  <c r="F844" i="8"/>
  <c r="W843" i="8"/>
  <c r="F843" i="8"/>
  <c r="W842" i="8"/>
  <c r="F842" i="8"/>
  <c r="W841" i="8"/>
  <c r="F841" i="8"/>
  <c r="W840" i="8"/>
  <c r="F840" i="8"/>
  <c r="W839" i="8"/>
  <c r="F839" i="8"/>
  <c r="W838" i="8"/>
  <c r="F838" i="8"/>
  <c r="W837" i="8"/>
  <c r="F837" i="8"/>
  <c r="W836" i="8"/>
  <c r="F836" i="8"/>
  <c r="W835" i="8"/>
  <c r="F835" i="8"/>
  <c r="W834" i="8"/>
  <c r="F834" i="8"/>
  <c r="W833" i="8"/>
  <c r="F833" i="8"/>
  <c r="W832" i="8"/>
  <c r="F832" i="8"/>
  <c r="W831" i="8"/>
  <c r="F831" i="8"/>
  <c r="W830" i="8"/>
  <c r="F830" i="8"/>
  <c r="W829" i="8"/>
  <c r="F829" i="8"/>
  <c r="W828" i="8"/>
  <c r="F828" i="8"/>
  <c r="W827" i="8"/>
  <c r="F827" i="8"/>
  <c r="W826" i="8"/>
  <c r="F826" i="8"/>
  <c r="W825" i="8"/>
  <c r="F825" i="8"/>
  <c r="W824" i="8"/>
  <c r="F824" i="8"/>
  <c r="W823" i="8"/>
  <c r="F823" i="8"/>
  <c r="W822" i="8"/>
  <c r="F822" i="8"/>
  <c r="W821" i="8"/>
  <c r="F821" i="8"/>
  <c r="W820" i="8"/>
  <c r="F820" i="8"/>
  <c r="W819" i="8"/>
  <c r="F819" i="8"/>
  <c r="W818" i="8"/>
  <c r="F818" i="8"/>
  <c r="W817" i="8"/>
  <c r="F817" i="8"/>
  <c r="W816" i="8"/>
  <c r="F816" i="8"/>
  <c r="W815" i="8"/>
  <c r="F815" i="8"/>
  <c r="W814" i="8"/>
  <c r="F814" i="8"/>
  <c r="W813" i="8"/>
  <c r="F813" i="8"/>
  <c r="W812" i="8"/>
  <c r="F812" i="8"/>
  <c r="W811" i="8"/>
  <c r="F811" i="8"/>
  <c r="W810" i="8"/>
  <c r="F810" i="8"/>
  <c r="W809" i="8"/>
  <c r="F809" i="8"/>
  <c r="W808" i="8"/>
  <c r="F808" i="8"/>
  <c r="W807" i="8"/>
  <c r="F807" i="8"/>
  <c r="W806" i="8"/>
  <c r="F806" i="8"/>
  <c r="W805" i="8"/>
  <c r="F805" i="8"/>
  <c r="W804" i="8"/>
  <c r="F804" i="8"/>
  <c r="W803" i="8"/>
  <c r="F803" i="8"/>
  <c r="W802" i="8"/>
  <c r="F802" i="8"/>
  <c r="W801" i="8"/>
  <c r="F801" i="8"/>
  <c r="W800" i="8"/>
  <c r="F800" i="8"/>
  <c r="W799" i="8"/>
  <c r="F799" i="8"/>
  <c r="W798" i="8"/>
  <c r="F798" i="8"/>
  <c r="W797" i="8"/>
  <c r="F797" i="8"/>
  <c r="W796" i="8"/>
  <c r="F796" i="8"/>
  <c r="W795" i="8"/>
  <c r="F795" i="8"/>
  <c r="W794" i="8"/>
  <c r="F794" i="8"/>
  <c r="W793" i="8"/>
  <c r="F793" i="8"/>
  <c r="W792" i="8"/>
  <c r="F792" i="8"/>
  <c r="W791" i="8"/>
  <c r="F791" i="8"/>
  <c r="W790" i="8"/>
  <c r="F790" i="8"/>
  <c r="W789" i="8"/>
  <c r="F789" i="8"/>
  <c r="W788" i="8"/>
  <c r="F788" i="8"/>
  <c r="W787" i="8"/>
  <c r="F787" i="8"/>
  <c r="W786" i="8"/>
  <c r="F786" i="8"/>
  <c r="W785" i="8"/>
  <c r="F785" i="8"/>
  <c r="W784" i="8"/>
  <c r="F784" i="8"/>
  <c r="W783" i="8"/>
  <c r="F783" i="8"/>
  <c r="W782" i="8"/>
  <c r="F782" i="8"/>
  <c r="W781" i="8"/>
  <c r="F781" i="8"/>
  <c r="W780" i="8"/>
  <c r="F780" i="8"/>
  <c r="W779" i="8"/>
  <c r="F779" i="8"/>
  <c r="W778" i="8"/>
  <c r="F778" i="8"/>
  <c r="W777" i="8"/>
  <c r="F777" i="8"/>
  <c r="W776" i="8"/>
  <c r="F776" i="8"/>
  <c r="W775" i="8"/>
  <c r="F775" i="8"/>
  <c r="W774" i="8"/>
  <c r="F774" i="8"/>
  <c r="W773" i="8"/>
  <c r="F773" i="8"/>
  <c r="W772" i="8"/>
  <c r="F772" i="8"/>
  <c r="W771" i="8"/>
  <c r="F771" i="8"/>
  <c r="W770" i="8"/>
  <c r="F770" i="8"/>
  <c r="W769" i="8"/>
  <c r="F769" i="8"/>
  <c r="W768" i="8"/>
  <c r="F768" i="8"/>
  <c r="W767" i="8"/>
  <c r="F767" i="8"/>
  <c r="W766" i="8"/>
  <c r="F766" i="8"/>
  <c r="W765" i="8"/>
  <c r="F765" i="8"/>
  <c r="W764" i="8"/>
  <c r="F764" i="8"/>
  <c r="W763" i="8"/>
  <c r="F763" i="8"/>
  <c r="W762" i="8"/>
  <c r="F762" i="8"/>
  <c r="W761" i="8"/>
  <c r="F761" i="8"/>
  <c r="W760" i="8"/>
  <c r="F760" i="8"/>
  <c r="W759" i="8"/>
  <c r="F759" i="8"/>
  <c r="W758" i="8"/>
  <c r="F758" i="8"/>
  <c r="W757" i="8"/>
  <c r="F757" i="8"/>
  <c r="W756" i="8"/>
  <c r="F756" i="8"/>
  <c r="W755" i="8"/>
  <c r="F755" i="8"/>
  <c r="W754" i="8"/>
  <c r="F754" i="8"/>
  <c r="W753" i="8"/>
  <c r="F753" i="8"/>
  <c r="W752" i="8"/>
  <c r="F752" i="8"/>
  <c r="W751" i="8"/>
  <c r="F751" i="8"/>
  <c r="W750" i="8"/>
  <c r="F750" i="8"/>
  <c r="W749" i="8"/>
  <c r="F749" i="8"/>
  <c r="W748" i="8"/>
  <c r="F748" i="8"/>
  <c r="W747" i="8"/>
  <c r="F747" i="8"/>
  <c r="W746" i="8"/>
  <c r="F746" i="8"/>
  <c r="W745" i="8"/>
  <c r="F745" i="8"/>
  <c r="W744" i="8"/>
  <c r="F744" i="8"/>
  <c r="W743" i="8"/>
  <c r="F743" i="8"/>
  <c r="W742" i="8"/>
  <c r="F742" i="8"/>
  <c r="W741" i="8"/>
  <c r="F741" i="8"/>
  <c r="W740" i="8"/>
  <c r="F740" i="8"/>
  <c r="W739" i="8"/>
  <c r="F739" i="8"/>
  <c r="W738" i="8"/>
  <c r="F738" i="8"/>
  <c r="W737" i="8"/>
  <c r="F737" i="8"/>
  <c r="W736" i="8"/>
  <c r="F736" i="8"/>
  <c r="W735" i="8"/>
  <c r="F735" i="8"/>
  <c r="W734" i="8"/>
  <c r="F734" i="8"/>
  <c r="W733" i="8"/>
  <c r="F733" i="8"/>
  <c r="W732" i="8"/>
  <c r="F732" i="8"/>
  <c r="W731" i="8"/>
  <c r="F731" i="8"/>
  <c r="W730" i="8"/>
  <c r="F730" i="8"/>
  <c r="W729" i="8"/>
  <c r="F729" i="8"/>
  <c r="W728" i="8"/>
  <c r="F728" i="8"/>
  <c r="W727" i="8"/>
  <c r="F727" i="8"/>
  <c r="W726" i="8"/>
  <c r="F726" i="8"/>
  <c r="W725" i="8"/>
  <c r="F725" i="8"/>
  <c r="W724" i="8"/>
  <c r="F724" i="8"/>
  <c r="W723" i="8"/>
  <c r="F723" i="8"/>
  <c r="W722" i="8"/>
  <c r="F722" i="8"/>
  <c r="W721" i="8"/>
  <c r="F721" i="8"/>
  <c r="W720" i="8"/>
  <c r="F720" i="8"/>
  <c r="W719" i="8"/>
  <c r="F719" i="8"/>
  <c r="W718" i="8"/>
  <c r="F718" i="8"/>
  <c r="W717" i="8"/>
  <c r="F717" i="8"/>
  <c r="W716" i="8"/>
  <c r="F716" i="8"/>
  <c r="W715" i="8"/>
  <c r="F715" i="8"/>
  <c r="W714" i="8"/>
  <c r="F714" i="8"/>
  <c r="W713" i="8"/>
  <c r="F713" i="8"/>
  <c r="W712" i="8"/>
  <c r="F712" i="8"/>
  <c r="W711" i="8"/>
  <c r="F711" i="8"/>
  <c r="W710" i="8"/>
  <c r="F710" i="8"/>
  <c r="W709" i="8"/>
  <c r="F709" i="8"/>
  <c r="W708" i="8"/>
  <c r="F708" i="8"/>
  <c r="W707" i="8"/>
  <c r="F707" i="8"/>
  <c r="W706" i="8"/>
  <c r="F706" i="8"/>
  <c r="W705" i="8"/>
  <c r="F705" i="8"/>
  <c r="W704" i="8"/>
  <c r="F704" i="8"/>
  <c r="W703" i="8"/>
  <c r="F703" i="8"/>
  <c r="W702" i="8"/>
  <c r="F702" i="8"/>
  <c r="W701" i="8"/>
  <c r="F701" i="8"/>
  <c r="W700" i="8"/>
  <c r="F700" i="8"/>
  <c r="W699" i="8"/>
  <c r="F699" i="8"/>
  <c r="W698" i="8"/>
  <c r="F698" i="8"/>
  <c r="W697" i="8"/>
  <c r="F697" i="8"/>
  <c r="W696" i="8"/>
  <c r="F696" i="8"/>
  <c r="W695" i="8"/>
  <c r="F695" i="8"/>
  <c r="W694" i="8"/>
  <c r="F694" i="8"/>
  <c r="W693" i="8"/>
  <c r="F693" i="8"/>
  <c r="W692" i="8"/>
  <c r="F692" i="8"/>
  <c r="W691" i="8"/>
  <c r="F691" i="8"/>
  <c r="W690" i="8"/>
  <c r="F690" i="8"/>
  <c r="W689" i="8"/>
  <c r="F689" i="8"/>
  <c r="W688" i="8"/>
  <c r="F688" i="8"/>
  <c r="W687" i="8"/>
  <c r="F687" i="8"/>
  <c r="W686" i="8"/>
  <c r="F686" i="8"/>
  <c r="W685" i="8"/>
  <c r="F685" i="8"/>
  <c r="W684" i="8"/>
  <c r="F684" i="8"/>
  <c r="W683" i="8"/>
  <c r="F683" i="8"/>
  <c r="W682" i="8"/>
  <c r="F682" i="8"/>
  <c r="W681" i="8"/>
  <c r="F681" i="8"/>
  <c r="W680" i="8"/>
  <c r="F680" i="8"/>
  <c r="W679" i="8"/>
  <c r="F679" i="8"/>
  <c r="W678" i="8"/>
  <c r="F678" i="8"/>
  <c r="W677" i="8"/>
  <c r="F677" i="8"/>
  <c r="W676" i="8"/>
  <c r="F676" i="8"/>
  <c r="W675" i="8"/>
  <c r="F675" i="8"/>
  <c r="W674" i="8"/>
  <c r="F674" i="8"/>
  <c r="W673" i="8"/>
  <c r="F673" i="8"/>
  <c r="W672" i="8"/>
  <c r="F672" i="8"/>
  <c r="W671" i="8"/>
  <c r="F671" i="8"/>
  <c r="W670" i="8"/>
  <c r="F670" i="8"/>
  <c r="W669" i="8"/>
  <c r="F669" i="8"/>
  <c r="W668" i="8"/>
  <c r="F668" i="8"/>
  <c r="W667" i="8"/>
  <c r="F667" i="8"/>
  <c r="W666" i="8"/>
  <c r="F666" i="8"/>
  <c r="W665" i="8"/>
  <c r="F665" i="8"/>
  <c r="W664" i="8"/>
  <c r="F664" i="8"/>
  <c r="W663" i="8"/>
  <c r="F663" i="8"/>
  <c r="W662" i="8"/>
  <c r="F662" i="8"/>
  <c r="W661" i="8"/>
  <c r="F661" i="8"/>
  <c r="W660" i="8"/>
  <c r="F660" i="8"/>
  <c r="W659" i="8"/>
  <c r="F659" i="8"/>
  <c r="W658" i="8"/>
  <c r="F658" i="8"/>
  <c r="W657" i="8"/>
  <c r="F657" i="8"/>
  <c r="W656" i="8"/>
  <c r="F656" i="8"/>
  <c r="W655" i="8"/>
  <c r="F655" i="8"/>
  <c r="W654" i="8"/>
  <c r="F654" i="8"/>
  <c r="W653" i="8"/>
  <c r="F653" i="8"/>
  <c r="W652" i="8"/>
  <c r="F652" i="8"/>
  <c r="W651" i="8"/>
  <c r="F651" i="8"/>
  <c r="W650" i="8"/>
  <c r="F650" i="8"/>
  <c r="W649" i="8"/>
  <c r="F649" i="8"/>
  <c r="W648" i="8"/>
  <c r="F648" i="8"/>
  <c r="W647" i="8"/>
  <c r="F647" i="8"/>
  <c r="W646" i="8"/>
  <c r="F646" i="8"/>
  <c r="W645" i="8"/>
  <c r="F645" i="8"/>
  <c r="W644" i="8"/>
  <c r="F644" i="8"/>
  <c r="W643" i="8"/>
  <c r="F643" i="8"/>
  <c r="W642" i="8"/>
  <c r="F642" i="8"/>
  <c r="W641" i="8"/>
  <c r="F641" i="8"/>
  <c r="W640" i="8"/>
  <c r="F640" i="8"/>
  <c r="W639" i="8"/>
  <c r="F639" i="8"/>
  <c r="W638" i="8"/>
  <c r="F638" i="8"/>
  <c r="W637" i="8"/>
  <c r="F637" i="8"/>
  <c r="W636" i="8"/>
  <c r="F636" i="8"/>
  <c r="W635" i="8"/>
  <c r="F635" i="8"/>
  <c r="W634" i="8"/>
  <c r="F634" i="8"/>
  <c r="W633" i="8"/>
  <c r="F633" i="8"/>
  <c r="W632" i="8"/>
  <c r="F632" i="8"/>
  <c r="W631" i="8"/>
  <c r="F631" i="8"/>
  <c r="W630" i="8"/>
  <c r="F630" i="8"/>
  <c r="W629" i="8"/>
  <c r="F629" i="8"/>
  <c r="W628" i="8"/>
  <c r="F628" i="8"/>
  <c r="W627" i="8"/>
  <c r="F627" i="8"/>
  <c r="W626" i="8"/>
  <c r="F626" i="8"/>
  <c r="W625" i="8"/>
  <c r="F625" i="8"/>
  <c r="W624" i="8"/>
  <c r="F624" i="8"/>
  <c r="W623" i="8"/>
  <c r="F623" i="8"/>
  <c r="W622" i="8"/>
  <c r="F622" i="8"/>
  <c r="W621" i="8"/>
  <c r="F621" i="8"/>
  <c r="W620" i="8"/>
  <c r="F620" i="8"/>
  <c r="W619" i="8"/>
  <c r="F619" i="8"/>
  <c r="W618" i="8"/>
  <c r="F618" i="8"/>
  <c r="W617" i="8"/>
  <c r="F617" i="8"/>
  <c r="W616" i="8"/>
  <c r="F616" i="8"/>
  <c r="W615" i="8"/>
  <c r="F615" i="8"/>
  <c r="W614" i="8"/>
  <c r="F614" i="8"/>
  <c r="W613" i="8"/>
  <c r="F613" i="8"/>
  <c r="W612" i="8"/>
  <c r="F612" i="8"/>
  <c r="W611" i="8"/>
  <c r="F611" i="8"/>
  <c r="W610" i="8"/>
  <c r="F610" i="8"/>
  <c r="W609" i="8"/>
  <c r="F609" i="8"/>
  <c r="W608" i="8"/>
  <c r="F608" i="8"/>
  <c r="W607" i="8"/>
  <c r="F607" i="8"/>
  <c r="W606" i="8"/>
  <c r="F606" i="8"/>
  <c r="W605" i="8"/>
  <c r="F605" i="8"/>
  <c r="W604" i="8"/>
  <c r="F604" i="8"/>
  <c r="W603" i="8"/>
  <c r="F603" i="8"/>
  <c r="W602" i="8"/>
  <c r="F602" i="8"/>
  <c r="W601" i="8"/>
  <c r="F601" i="8"/>
  <c r="W600" i="8"/>
  <c r="F600" i="8"/>
  <c r="W599" i="8"/>
  <c r="F599" i="8"/>
  <c r="W598" i="8"/>
  <c r="F598" i="8"/>
  <c r="W597" i="8"/>
  <c r="F597" i="8"/>
  <c r="W596" i="8"/>
  <c r="F596" i="8"/>
  <c r="W595" i="8"/>
  <c r="F595" i="8"/>
  <c r="W594" i="8"/>
  <c r="F594" i="8"/>
  <c r="W593" i="8"/>
  <c r="F593" i="8"/>
  <c r="W592" i="8"/>
  <c r="F592" i="8"/>
  <c r="W591" i="8"/>
  <c r="F591" i="8"/>
  <c r="W590" i="8"/>
  <c r="F590" i="8"/>
  <c r="W589" i="8"/>
  <c r="F589" i="8"/>
  <c r="W588" i="8"/>
  <c r="F588" i="8"/>
  <c r="W587" i="8"/>
  <c r="F587" i="8"/>
  <c r="W586" i="8"/>
  <c r="F586" i="8"/>
  <c r="W585" i="8"/>
  <c r="F585" i="8"/>
  <c r="W584" i="8"/>
  <c r="F584" i="8"/>
  <c r="W583" i="8"/>
  <c r="F583" i="8"/>
  <c r="W582" i="8"/>
  <c r="F582" i="8"/>
  <c r="W581" i="8"/>
  <c r="F581" i="8"/>
  <c r="W580" i="8"/>
  <c r="F580" i="8"/>
  <c r="W579" i="8"/>
  <c r="F579" i="8"/>
  <c r="W578" i="8"/>
  <c r="F578" i="8"/>
  <c r="W577" i="8"/>
  <c r="F577" i="8"/>
  <c r="W576" i="8"/>
  <c r="F576" i="8"/>
  <c r="W575" i="8"/>
  <c r="F575" i="8"/>
  <c r="W574" i="8"/>
  <c r="F574" i="8"/>
  <c r="W573" i="8"/>
  <c r="F573" i="8"/>
  <c r="W572" i="8"/>
  <c r="F572" i="8"/>
  <c r="W571" i="8"/>
  <c r="F571" i="8"/>
  <c r="W570" i="8"/>
  <c r="F570" i="8"/>
  <c r="W569" i="8"/>
  <c r="F569" i="8"/>
  <c r="W568" i="8"/>
  <c r="F568" i="8"/>
  <c r="W567" i="8"/>
  <c r="F567" i="8"/>
  <c r="W566" i="8"/>
  <c r="F566" i="8"/>
  <c r="W565" i="8"/>
  <c r="F565" i="8"/>
  <c r="W564" i="8"/>
  <c r="F564" i="8"/>
  <c r="W563" i="8"/>
  <c r="F563" i="8"/>
  <c r="W562" i="8"/>
  <c r="F562" i="8"/>
  <c r="W561" i="8"/>
  <c r="F561" i="8"/>
  <c r="W560" i="8"/>
  <c r="F560" i="8"/>
  <c r="W559" i="8"/>
  <c r="F559" i="8"/>
  <c r="W558" i="8"/>
  <c r="F558" i="8"/>
  <c r="W557" i="8"/>
  <c r="F557" i="8"/>
  <c r="W556" i="8"/>
  <c r="F556" i="8"/>
  <c r="W555" i="8"/>
  <c r="F555" i="8"/>
  <c r="W554" i="8"/>
  <c r="F554" i="8"/>
  <c r="W553" i="8"/>
  <c r="F553" i="8"/>
  <c r="W552" i="8"/>
  <c r="F552" i="8"/>
  <c r="W551" i="8"/>
  <c r="F551" i="8"/>
  <c r="W550" i="8"/>
  <c r="F550" i="8"/>
  <c r="W549" i="8"/>
  <c r="F549" i="8"/>
  <c r="W548" i="8"/>
  <c r="F548" i="8"/>
  <c r="W547" i="8"/>
  <c r="F547" i="8"/>
  <c r="W546" i="8"/>
  <c r="F546" i="8"/>
  <c r="W545" i="8"/>
  <c r="F545" i="8"/>
  <c r="W544" i="8"/>
  <c r="F544" i="8"/>
  <c r="W543" i="8"/>
  <c r="F543" i="8"/>
  <c r="W542" i="8"/>
  <c r="F542" i="8"/>
  <c r="W541" i="8"/>
  <c r="F541" i="8"/>
  <c r="W540" i="8"/>
  <c r="F540" i="8"/>
  <c r="W539" i="8"/>
  <c r="F539" i="8"/>
  <c r="W538" i="8"/>
  <c r="F538" i="8"/>
  <c r="W537" i="8"/>
  <c r="F537" i="8"/>
  <c r="W536" i="8"/>
  <c r="F536" i="8"/>
  <c r="W535" i="8"/>
  <c r="F535" i="8"/>
  <c r="W534" i="8"/>
  <c r="F534" i="8"/>
  <c r="W533" i="8"/>
  <c r="F533" i="8"/>
  <c r="W532" i="8"/>
  <c r="F532" i="8"/>
  <c r="W531" i="8"/>
  <c r="F531" i="8"/>
  <c r="W530" i="8"/>
  <c r="F530" i="8"/>
  <c r="W529" i="8"/>
  <c r="F529" i="8"/>
  <c r="W528" i="8"/>
  <c r="F528" i="8"/>
  <c r="W527" i="8"/>
  <c r="F527" i="8"/>
  <c r="W526" i="8"/>
  <c r="F526" i="8"/>
  <c r="W525" i="8"/>
  <c r="F525" i="8"/>
  <c r="W524" i="8"/>
  <c r="F524" i="8"/>
  <c r="W523" i="8"/>
  <c r="F523" i="8"/>
  <c r="W522" i="8"/>
  <c r="F522" i="8"/>
  <c r="W521" i="8"/>
  <c r="F521" i="8"/>
  <c r="W520" i="8"/>
  <c r="F520" i="8"/>
  <c r="W519" i="8"/>
  <c r="F519" i="8"/>
  <c r="W518" i="8"/>
  <c r="F518" i="8"/>
  <c r="W517" i="8"/>
  <c r="F517" i="8"/>
  <c r="W516" i="8"/>
  <c r="F516" i="8"/>
  <c r="W515" i="8"/>
  <c r="F515" i="8"/>
  <c r="W514" i="8"/>
  <c r="F514" i="8"/>
  <c r="W513" i="8"/>
  <c r="F513" i="8"/>
  <c r="W512" i="8"/>
  <c r="F512" i="8"/>
  <c r="W511" i="8"/>
  <c r="F511" i="8"/>
  <c r="W510" i="8"/>
  <c r="F510" i="8"/>
  <c r="W509" i="8"/>
  <c r="F509" i="8"/>
  <c r="W508" i="8"/>
  <c r="F508" i="8"/>
  <c r="W507" i="8"/>
  <c r="F507" i="8"/>
  <c r="W506" i="8"/>
  <c r="F506" i="8"/>
  <c r="W505" i="8"/>
  <c r="F505" i="8"/>
  <c r="W504" i="8"/>
  <c r="F504" i="8"/>
  <c r="W503" i="8"/>
  <c r="F503" i="8"/>
  <c r="W502" i="8"/>
  <c r="F502" i="8"/>
  <c r="W501" i="8"/>
  <c r="F501" i="8"/>
  <c r="W500" i="8"/>
  <c r="F500" i="8"/>
  <c r="W499" i="8"/>
  <c r="F499" i="8"/>
  <c r="W498" i="8"/>
  <c r="F498" i="8"/>
  <c r="W497" i="8"/>
  <c r="F497" i="8"/>
  <c r="W496" i="8"/>
  <c r="F496" i="8"/>
  <c r="W495" i="8"/>
  <c r="F495" i="8"/>
  <c r="W494" i="8"/>
  <c r="F494" i="8"/>
  <c r="W493" i="8"/>
  <c r="F493" i="8"/>
  <c r="W492" i="8"/>
  <c r="F492" i="8"/>
  <c r="W491" i="8"/>
  <c r="F491" i="8"/>
  <c r="W490" i="8"/>
  <c r="F490" i="8"/>
  <c r="W489" i="8"/>
  <c r="F489" i="8"/>
  <c r="W488" i="8"/>
  <c r="F488" i="8"/>
  <c r="W487" i="8"/>
  <c r="F487" i="8"/>
  <c r="W486" i="8"/>
  <c r="F486" i="8"/>
  <c r="W485" i="8"/>
  <c r="F485" i="8"/>
  <c r="W484" i="8"/>
  <c r="F484" i="8"/>
  <c r="W483" i="8"/>
  <c r="F483" i="8"/>
  <c r="W482" i="8"/>
  <c r="F482" i="8"/>
  <c r="W481" i="8"/>
  <c r="F481" i="8"/>
  <c r="W480" i="8"/>
  <c r="F480" i="8"/>
  <c r="W479" i="8"/>
  <c r="F479" i="8"/>
  <c r="W478" i="8"/>
  <c r="F478" i="8"/>
  <c r="W477" i="8"/>
  <c r="F477" i="8"/>
  <c r="W476" i="8"/>
  <c r="F476" i="8"/>
  <c r="W475" i="8"/>
  <c r="F475" i="8"/>
  <c r="W474" i="8"/>
  <c r="F474" i="8"/>
  <c r="W473" i="8"/>
  <c r="F473" i="8"/>
  <c r="W472" i="8"/>
  <c r="F472" i="8"/>
  <c r="W471" i="8"/>
  <c r="F471" i="8"/>
  <c r="W470" i="8"/>
  <c r="F470" i="8"/>
  <c r="W469" i="8"/>
  <c r="F469" i="8"/>
  <c r="W468" i="8"/>
  <c r="F468" i="8"/>
  <c r="W467" i="8"/>
  <c r="F467" i="8"/>
  <c r="W466" i="8"/>
  <c r="F466" i="8"/>
  <c r="W465" i="8"/>
  <c r="F465" i="8"/>
  <c r="W464" i="8"/>
  <c r="F464" i="8"/>
  <c r="W463" i="8"/>
  <c r="F463" i="8"/>
  <c r="W462" i="8"/>
  <c r="F462" i="8"/>
  <c r="W461" i="8"/>
  <c r="F461" i="8"/>
  <c r="W460" i="8"/>
  <c r="F460" i="8"/>
  <c r="W459" i="8"/>
  <c r="F459" i="8"/>
  <c r="W458" i="8"/>
  <c r="F458" i="8"/>
  <c r="W457" i="8"/>
  <c r="F457" i="8"/>
  <c r="W456" i="8"/>
  <c r="F456" i="8"/>
  <c r="W455" i="8"/>
  <c r="F455" i="8"/>
  <c r="W454" i="8"/>
  <c r="F454" i="8"/>
  <c r="W453" i="8"/>
  <c r="F453" i="8"/>
  <c r="W452" i="8"/>
  <c r="F452" i="8"/>
  <c r="W451" i="8"/>
  <c r="F451" i="8"/>
  <c r="W450" i="8"/>
  <c r="F450" i="8"/>
  <c r="W449" i="8"/>
  <c r="F449" i="8"/>
  <c r="W448" i="8"/>
  <c r="F448" i="8"/>
  <c r="W447" i="8"/>
  <c r="F447" i="8"/>
  <c r="W446" i="8"/>
  <c r="F446" i="8"/>
  <c r="W445" i="8"/>
  <c r="F445" i="8"/>
  <c r="W444" i="8"/>
  <c r="F444" i="8"/>
  <c r="W443" i="8"/>
  <c r="F443" i="8"/>
  <c r="W442" i="8"/>
  <c r="F442" i="8"/>
  <c r="W441" i="8"/>
  <c r="F441" i="8"/>
  <c r="W440" i="8"/>
  <c r="F440" i="8"/>
  <c r="W439" i="8"/>
  <c r="F439" i="8"/>
  <c r="W438" i="8"/>
  <c r="F438" i="8"/>
  <c r="W437" i="8"/>
  <c r="F437" i="8"/>
  <c r="W436" i="8"/>
  <c r="F436" i="8"/>
  <c r="W435" i="8"/>
  <c r="F435" i="8"/>
  <c r="W434" i="8"/>
  <c r="F434" i="8"/>
  <c r="W433" i="8"/>
  <c r="F433" i="8"/>
  <c r="W432" i="8"/>
  <c r="F432" i="8"/>
  <c r="W431" i="8"/>
  <c r="F431" i="8"/>
  <c r="W430" i="8"/>
  <c r="F430" i="8"/>
  <c r="W429" i="8"/>
  <c r="F429" i="8"/>
  <c r="W428" i="8"/>
  <c r="F428" i="8"/>
  <c r="W427" i="8"/>
  <c r="F427" i="8"/>
  <c r="W426" i="8"/>
  <c r="F426" i="8"/>
  <c r="W425" i="8"/>
  <c r="F425" i="8"/>
  <c r="W424" i="8"/>
  <c r="F424" i="8"/>
  <c r="W423" i="8"/>
  <c r="F423" i="8"/>
  <c r="W422" i="8"/>
  <c r="F422" i="8"/>
  <c r="W421" i="8"/>
  <c r="F421" i="8"/>
  <c r="W420" i="8"/>
  <c r="F420" i="8"/>
  <c r="W419" i="8"/>
  <c r="F419" i="8"/>
  <c r="W418" i="8"/>
  <c r="F418" i="8"/>
  <c r="W417" i="8"/>
  <c r="F417" i="8"/>
  <c r="W416" i="8"/>
  <c r="F416" i="8"/>
  <c r="W415" i="8"/>
  <c r="F415" i="8"/>
  <c r="W414" i="8"/>
  <c r="F414" i="8"/>
  <c r="W413" i="8"/>
  <c r="F413" i="8"/>
  <c r="W412" i="8"/>
  <c r="F412" i="8"/>
  <c r="W411" i="8"/>
  <c r="F411" i="8"/>
  <c r="W410" i="8"/>
  <c r="F410" i="8"/>
  <c r="W409" i="8"/>
  <c r="F409" i="8"/>
  <c r="W408" i="8"/>
  <c r="F408" i="8"/>
  <c r="W407" i="8"/>
  <c r="F407" i="8"/>
  <c r="W406" i="8"/>
  <c r="F406" i="8"/>
  <c r="W405" i="8"/>
  <c r="F405" i="8"/>
  <c r="W404" i="8"/>
  <c r="F404" i="8"/>
  <c r="W403" i="8"/>
  <c r="F403" i="8"/>
  <c r="W402" i="8"/>
  <c r="F402" i="8"/>
  <c r="W401" i="8"/>
  <c r="F401" i="8"/>
  <c r="W400" i="8"/>
  <c r="F400" i="8"/>
  <c r="W399" i="8"/>
  <c r="F399" i="8"/>
  <c r="W398" i="8"/>
  <c r="F398" i="8"/>
  <c r="W397" i="8"/>
  <c r="F397" i="8"/>
  <c r="W396" i="8"/>
  <c r="F396" i="8"/>
  <c r="W395" i="8"/>
  <c r="F395" i="8"/>
  <c r="W394" i="8"/>
  <c r="F394" i="8"/>
  <c r="W393" i="8"/>
  <c r="F393" i="8"/>
  <c r="W392" i="8"/>
  <c r="F392" i="8"/>
  <c r="W391" i="8"/>
  <c r="F391" i="8"/>
  <c r="W390" i="8"/>
  <c r="F390" i="8"/>
  <c r="W389" i="8"/>
  <c r="F389" i="8"/>
  <c r="W388" i="8"/>
  <c r="F388" i="8"/>
  <c r="W387" i="8"/>
  <c r="F387" i="8"/>
  <c r="W386" i="8"/>
  <c r="F386" i="8"/>
  <c r="W385" i="8"/>
  <c r="F385" i="8"/>
  <c r="W384" i="8"/>
  <c r="F384" i="8"/>
  <c r="W383" i="8"/>
  <c r="F383" i="8"/>
  <c r="W382" i="8"/>
  <c r="F382" i="8"/>
  <c r="W381" i="8"/>
  <c r="F381" i="8"/>
  <c r="W380" i="8"/>
  <c r="F380" i="8"/>
  <c r="W379" i="8"/>
  <c r="F379" i="8"/>
  <c r="W378" i="8"/>
  <c r="F378" i="8"/>
  <c r="W377" i="8"/>
  <c r="F377" i="8"/>
  <c r="W376" i="8"/>
  <c r="F376" i="8"/>
  <c r="W375" i="8"/>
  <c r="F375" i="8"/>
  <c r="W374" i="8"/>
  <c r="F374" i="8"/>
  <c r="W373" i="8"/>
  <c r="F373" i="8"/>
  <c r="W372" i="8"/>
  <c r="F372" i="8"/>
  <c r="W371" i="8"/>
  <c r="F371" i="8"/>
  <c r="W370" i="8"/>
  <c r="F370" i="8"/>
  <c r="W369" i="8"/>
  <c r="F369" i="8"/>
  <c r="W368" i="8"/>
  <c r="F368" i="8"/>
  <c r="W367" i="8"/>
  <c r="F367" i="8"/>
  <c r="W366" i="8"/>
  <c r="F366" i="8"/>
  <c r="W365" i="8"/>
  <c r="F365" i="8"/>
  <c r="W364" i="8"/>
  <c r="F364" i="8"/>
  <c r="W363" i="8"/>
  <c r="F363" i="8"/>
  <c r="W362" i="8"/>
  <c r="F362" i="8"/>
  <c r="W361" i="8"/>
  <c r="F361" i="8"/>
  <c r="W360" i="8"/>
  <c r="F360" i="8"/>
  <c r="W359" i="8"/>
  <c r="F359" i="8"/>
  <c r="W358" i="8"/>
  <c r="F358" i="8"/>
  <c r="W357" i="8"/>
  <c r="F357" i="8"/>
  <c r="W356" i="8"/>
  <c r="F356" i="8"/>
  <c r="W355" i="8"/>
  <c r="F355" i="8"/>
  <c r="W354" i="8"/>
  <c r="F354" i="8"/>
  <c r="W353" i="8"/>
  <c r="F353" i="8"/>
  <c r="W352" i="8"/>
  <c r="F352" i="8"/>
  <c r="W351" i="8"/>
  <c r="F351" i="8"/>
  <c r="W350" i="8"/>
  <c r="F350" i="8"/>
  <c r="W349" i="8"/>
  <c r="F349" i="8"/>
  <c r="W348" i="8"/>
  <c r="F348" i="8"/>
  <c r="W347" i="8"/>
  <c r="F347" i="8"/>
  <c r="W346" i="8"/>
  <c r="F346" i="8"/>
  <c r="W345" i="8"/>
  <c r="F345" i="8"/>
  <c r="W344" i="8"/>
  <c r="F344" i="8"/>
  <c r="W343" i="8"/>
  <c r="F343" i="8"/>
  <c r="W342" i="8"/>
  <c r="F342" i="8"/>
  <c r="W341" i="8"/>
  <c r="F341" i="8"/>
  <c r="W340" i="8"/>
  <c r="F340" i="8"/>
  <c r="W339" i="8"/>
  <c r="F339" i="8"/>
  <c r="W338" i="8"/>
  <c r="F338" i="8"/>
  <c r="W337" i="8"/>
  <c r="F337" i="8"/>
  <c r="W336" i="8"/>
  <c r="F336" i="8"/>
  <c r="W335" i="8"/>
  <c r="F335" i="8"/>
  <c r="W334" i="8"/>
  <c r="F334" i="8"/>
  <c r="W333" i="8"/>
  <c r="F333" i="8"/>
  <c r="W332" i="8"/>
  <c r="F332" i="8"/>
  <c r="W331" i="8"/>
  <c r="F331" i="8"/>
  <c r="W330" i="8"/>
  <c r="F330" i="8"/>
  <c r="W329" i="8"/>
  <c r="F329" i="8"/>
  <c r="W328" i="8"/>
  <c r="F328" i="8"/>
  <c r="W327" i="8"/>
  <c r="F327" i="8"/>
  <c r="W326" i="8"/>
  <c r="F326" i="8"/>
  <c r="W325" i="8"/>
  <c r="F325" i="8"/>
  <c r="W324" i="8"/>
  <c r="F324" i="8"/>
  <c r="W323" i="8"/>
  <c r="F323" i="8"/>
  <c r="W322" i="8"/>
  <c r="F322" i="8"/>
  <c r="W321" i="8"/>
  <c r="F321" i="8"/>
  <c r="W320" i="8"/>
  <c r="F320" i="8"/>
  <c r="W319" i="8"/>
  <c r="F319" i="8"/>
  <c r="W318" i="8"/>
  <c r="F318" i="8"/>
  <c r="W317" i="8"/>
  <c r="F317" i="8"/>
  <c r="W316" i="8"/>
  <c r="F316" i="8"/>
  <c r="W315" i="8"/>
  <c r="F315" i="8"/>
  <c r="W314" i="8"/>
  <c r="F314" i="8"/>
  <c r="W313" i="8"/>
  <c r="F313" i="8"/>
  <c r="W312" i="8"/>
  <c r="F312" i="8"/>
  <c r="W311" i="8"/>
  <c r="F311" i="8"/>
  <c r="W310" i="8"/>
  <c r="F310" i="8"/>
  <c r="W309" i="8"/>
  <c r="F309" i="8"/>
  <c r="W308" i="8"/>
  <c r="F308" i="8"/>
  <c r="W307" i="8"/>
  <c r="F307" i="8"/>
  <c r="W306" i="8"/>
  <c r="F306" i="8"/>
  <c r="W305" i="8"/>
  <c r="F305" i="8"/>
  <c r="W304" i="8"/>
  <c r="F304" i="8"/>
  <c r="W303" i="8"/>
  <c r="F303" i="8"/>
  <c r="W302" i="8"/>
  <c r="F302" i="8"/>
  <c r="W301" i="8"/>
  <c r="F301" i="8"/>
  <c r="W300" i="8"/>
  <c r="F300" i="8"/>
  <c r="W299" i="8"/>
  <c r="F299" i="8"/>
  <c r="W298" i="8"/>
  <c r="F298" i="8"/>
  <c r="W297" i="8"/>
  <c r="F297" i="8"/>
  <c r="W296" i="8"/>
  <c r="F296" i="8"/>
  <c r="W295" i="8"/>
  <c r="F295" i="8"/>
  <c r="W294" i="8"/>
  <c r="F294" i="8"/>
  <c r="W293" i="8"/>
  <c r="F293" i="8"/>
  <c r="W292" i="8"/>
  <c r="F292" i="8"/>
  <c r="W291" i="8"/>
  <c r="F291" i="8"/>
  <c r="W290" i="8"/>
  <c r="F290" i="8"/>
  <c r="W289" i="8"/>
  <c r="F289" i="8"/>
  <c r="W288" i="8"/>
  <c r="F288" i="8"/>
  <c r="W287" i="8"/>
  <c r="F287" i="8"/>
  <c r="W286" i="8"/>
  <c r="F286" i="8"/>
  <c r="W285" i="8"/>
  <c r="F285" i="8"/>
  <c r="W284" i="8"/>
  <c r="F284" i="8"/>
  <c r="W283" i="8"/>
  <c r="F283" i="8"/>
  <c r="W282" i="8"/>
  <c r="F282" i="8"/>
  <c r="W281" i="8"/>
  <c r="F281" i="8"/>
  <c r="W280" i="8"/>
  <c r="F280" i="8"/>
  <c r="W279" i="8"/>
  <c r="F279" i="8"/>
  <c r="W278" i="8"/>
  <c r="F278" i="8"/>
  <c r="W277" i="8"/>
  <c r="F277" i="8"/>
  <c r="W276" i="8"/>
  <c r="F276" i="8"/>
  <c r="W275" i="8"/>
  <c r="F275" i="8"/>
  <c r="W274" i="8"/>
  <c r="F274" i="8"/>
  <c r="W273" i="8"/>
  <c r="F273" i="8"/>
  <c r="W272" i="8"/>
  <c r="F272" i="8"/>
  <c r="W271" i="8"/>
  <c r="F271" i="8"/>
  <c r="W270" i="8"/>
  <c r="F270" i="8"/>
  <c r="W269" i="8"/>
  <c r="F269" i="8"/>
  <c r="W268" i="8"/>
  <c r="F268" i="8"/>
  <c r="W267" i="8"/>
  <c r="F267" i="8"/>
  <c r="W266" i="8"/>
  <c r="F266" i="8"/>
  <c r="W265" i="8"/>
  <c r="F265" i="8"/>
  <c r="W264" i="8"/>
  <c r="F264" i="8"/>
  <c r="W263" i="8"/>
  <c r="F263" i="8"/>
  <c r="W262" i="8"/>
  <c r="F262" i="8"/>
  <c r="W261" i="8"/>
  <c r="F261" i="8"/>
  <c r="W260" i="8"/>
  <c r="F260" i="8"/>
  <c r="W259" i="8"/>
  <c r="F259" i="8"/>
  <c r="W258" i="8"/>
  <c r="F258" i="8"/>
  <c r="W257" i="8"/>
  <c r="F257" i="8"/>
  <c r="W256" i="8"/>
  <c r="F256" i="8"/>
  <c r="W255" i="8"/>
  <c r="F255" i="8"/>
  <c r="W254" i="8"/>
  <c r="F254" i="8"/>
  <c r="W253" i="8"/>
  <c r="F253" i="8"/>
  <c r="W252" i="8"/>
  <c r="F252" i="8"/>
  <c r="W251" i="8"/>
  <c r="F251" i="8"/>
  <c r="W250" i="8"/>
  <c r="F250" i="8"/>
  <c r="W249" i="8"/>
  <c r="F249" i="8"/>
  <c r="W248" i="8"/>
  <c r="F248" i="8"/>
  <c r="W247" i="8"/>
  <c r="F247" i="8"/>
  <c r="W246" i="8"/>
  <c r="F246" i="8"/>
  <c r="W245" i="8"/>
  <c r="F245" i="8"/>
  <c r="W244" i="8"/>
  <c r="F244" i="8"/>
  <c r="W243" i="8"/>
  <c r="F243" i="8"/>
  <c r="W242" i="8"/>
  <c r="F242" i="8"/>
  <c r="W241" i="8"/>
  <c r="F241" i="8"/>
  <c r="W240" i="8"/>
  <c r="F240" i="8"/>
  <c r="W239" i="8"/>
  <c r="F239" i="8"/>
  <c r="W238" i="8"/>
  <c r="F238" i="8"/>
  <c r="W237" i="8"/>
  <c r="F237" i="8"/>
  <c r="W236" i="8"/>
  <c r="F236" i="8"/>
  <c r="W235" i="8"/>
  <c r="F235" i="8"/>
  <c r="W234" i="8"/>
  <c r="F234" i="8"/>
  <c r="W233" i="8"/>
  <c r="F233" i="8"/>
  <c r="W232" i="8"/>
  <c r="F232" i="8"/>
  <c r="W231" i="8"/>
  <c r="F231" i="8"/>
  <c r="W230" i="8"/>
  <c r="F230" i="8"/>
  <c r="W229" i="8"/>
  <c r="F229" i="8"/>
  <c r="W228" i="8"/>
  <c r="F228" i="8"/>
  <c r="W227" i="8"/>
  <c r="F227" i="8"/>
  <c r="W226" i="8"/>
  <c r="F226" i="8"/>
  <c r="W225" i="8"/>
  <c r="F225" i="8"/>
  <c r="W224" i="8"/>
  <c r="F224" i="8"/>
  <c r="W223" i="8"/>
  <c r="F223" i="8"/>
  <c r="W222" i="8"/>
  <c r="F222" i="8"/>
  <c r="W221" i="8"/>
  <c r="F221" i="8"/>
  <c r="W220" i="8"/>
  <c r="F220" i="8"/>
  <c r="W219" i="8"/>
  <c r="F219" i="8"/>
  <c r="W218" i="8"/>
  <c r="F218" i="8"/>
  <c r="W217" i="8"/>
  <c r="F217" i="8"/>
  <c r="W216" i="8"/>
  <c r="F216" i="8"/>
  <c r="W215" i="8"/>
  <c r="F215" i="8"/>
  <c r="W214" i="8"/>
  <c r="F214" i="8"/>
  <c r="W213" i="8"/>
  <c r="F213" i="8"/>
  <c r="W212" i="8"/>
  <c r="F212" i="8"/>
  <c r="W211" i="8"/>
  <c r="F211" i="8"/>
  <c r="W210" i="8"/>
  <c r="F210" i="8"/>
  <c r="W209" i="8"/>
  <c r="F209" i="8"/>
  <c r="W208" i="8"/>
  <c r="F208" i="8"/>
  <c r="W207" i="8"/>
  <c r="F207" i="8"/>
  <c r="W206" i="8"/>
  <c r="F206" i="8"/>
  <c r="W205" i="8"/>
  <c r="F205" i="8"/>
  <c r="W204" i="8"/>
  <c r="F204" i="8"/>
  <c r="W203" i="8"/>
  <c r="F203" i="8"/>
  <c r="W202" i="8"/>
  <c r="F202" i="8"/>
  <c r="W201" i="8"/>
  <c r="F201" i="8"/>
  <c r="W200" i="8"/>
  <c r="F200" i="8"/>
  <c r="W199" i="8"/>
  <c r="F199" i="8"/>
  <c r="W198" i="8"/>
  <c r="F198" i="8"/>
  <c r="W197" i="8"/>
  <c r="F197" i="8"/>
  <c r="W196" i="8"/>
  <c r="F196" i="8"/>
  <c r="W195" i="8"/>
  <c r="F195" i="8"/>
  <c r="W194" i="8"/>
  <c r="F194" i="8"/>
  <c r="W193" i="8"/>
  <c r="F193" i="8"/>
  <c r="W192" i="8"/>
  <c r="F192" i="8"/>
  <c r="W191" i="8"/>
  <c r="F191" i="8"/>
  <c r="W190" i="8"/>
  <c r="F190" i="8"/>
  <c r="W189" i="8"/>
  <c r="F189" i="8"/>
  <c r="W188" i="8"/>
  <c r="F188" i="8"/>
  <c r="W187" i="8"/>
  <c r="F187" i="8"/>
  <c r="W186" i="8"/>
  <c r="F186" i="8"/>
  <c r="W185" i="8"/>
  <c r="F185" i="8"/>
  <c r="W184" i="8"/>
  <c r="F184" i="8"/>
  <c r="W183" i="8"/>
  <c r="F183" i="8"/>
  <c r="W182" i="8"/>
  <c r="F182" i="8"/>
  <c r="W181" i="8"/>
  <c r="F181" i="8"/>
  <c r="W180" i="8"/>
  <c r="F180" i="8"/>
  <c r="W179" i="8"/>
  <c r="F179" i="8"/>
  <c r="W178" i="8"/>
  <c r="F178" i="8"/>
  <c r="W177" i="8"/>
  <c r="F177" i="8"/>
  <c r="W176" i="8"/>
  <c r="F176" i="8"/>
  <c r="W175" i="8"/>
  <c r="F175" i="8"/>
  <c r="W174" i="8"/>
  <c r="F174" i="8"/>
  <c r="W173" i="8"/>
  <c r="F173" i="8"/>
  <c r="W172" i="8"/>
  <c r="F172" i="8"/>
  <c r="W171" i="8"/>
  <c r="F171" i="8"/>
  <c r="W170" i="8"/>
  <c r="F170" i="8"/>
  <c r="W169" i="8"/>
  <c r="F169" i="8"/>
  <c r="W168" i="8"/>
  <c r="F168" i="8"/>
  <c r="W167" i="8"/>
  <c r="F167" i="8"/>
  <c r="W166" i="8"/>
  <c r="F166" i="8"/>
  <c r="W165" i="8"/>
  <c r="F165" i="8"/>
  <c r="W164" i="8"/>
  <c r="F164" i="8"/>
  <c r="W163" i="8"/>
  <c r="F163" i="8"/>
  <c r="W162" i="8"/>
  <c r="F162" i="8"/>
  <c r="W161" i="8"/>
  <c r="F161" i="8"/>
  <c r="W160" i="8"/>
  <c r="F160" i="8"/>
  <c r="W159" i="8"/>
  <c r="F159" i="8"/>
  <c r="W158" i="8"/>
  <c r="F158" i="8"/>
  <c r="W157" i="8"/>
  <c r="F157" i="8"/>
  <c r="W156" i="8"/>
  <c r="F156" i="8"/>
  <c r="W155" i="8"/>
  <c r="F155" i="8"/>
  <c r="W154" i="8"/>
  <c r="F154" i="8"/>
  <c r="W153" i="8"/>
  <c r="F153" i="8"/>
  <c r="W152" i="8"/>
  <c r="F152" i="8"/>
  <c r="W151" i="8"/>
  <c r="F151" i="8"/>
  <c r="W150" i="8"/>
  <c r="F150" i="8"/>
  <c r="W149" i="8"/>
  <c r="F149" i="8"/>
  <c r="W148" i="8"/>
  <c r="F148" i="8"/>
  <c r="W147" i="8"/>
  <c r="F147" i="8"/>
  <c r="W146" i="8"/>
  <c r="F146" i="8"/>
  <c r="W145" i="8"/>
  <c r="F145" i="8"/>
  <c r="W144" i="8"/>
  <c r="F144" i="8"/>
  <c r="W143" i="8"/>
  <c r="F143" i="8"/>
  <c r="W142" i="8"/>
  <c r="F142" i="8"/>
  <c r="W141" i="8"/>
  <c r="F141" i="8"/>
  <c r="W140" i="8"/>
  <c r="F140" i="8"/>
  <c r="W139" i="8"/>
  <c r="F139" i="8"/>
  <c r="W138" i="8"/>
  <c r="F138" i="8"/>
  <c r="W137" i="8"/>
  <c r="F137" i="8"/>
  <c r="W136" i="8"/>
  <c r="F136" i="8"/>
  <c r="W135" i="8"/>
  <c r="F135" i="8"/>
  <c r="W134" i="8"/>
  <c r="F134" i="8"/>
  <c r="W133" i="8"/>
  <c r="F133" i="8"/>
  <c r="W132" i="8"/>
  <c r="F132" i="8"/>
  <c r="W131" i="8"/>
  <c r="F131" i="8"/>
  <c r="W130" i="8"/>
  <c r="F130" i="8"/>
  <c r="W129" i="8"/>
  <c r="F129" i="8"/>
  <c r="W128" i="8"/>
  <c r="F128" i="8"/>
  <c r="W127" i="8"/>
  <c r="F127" i="8"/>
  <c r="W126" i="8"/>
  <c r="F126" i="8"/>
  <c r="W125" i="8"/>
  <c r="F125" i="8"/>
  <c r="W124" i="8"/>
  <c r="F124" i="8"/>
  <c r="W123" i="8"/>
  <c r="F123" i="8"/>
  <c r="W122" i="8"/>
  <c r="F122" i="8"/>
  <c r="W121" i="8"/>
  <c r="F121" i="8"/>
  <c r="W120" i="8"/>
  <c r="F120" i="8"/>
  <c r="W119" i="8"/>
  <c r="F119" i="8"/>
  <c r="W118" i="8"/>
  <c r="F118" i="8"/>
  <c r="W117" i="8"/>
  <c r="F117" i="8"/>
  <c r="W116" i="8"/>
  <c r="F116" i="8"/>
  <c r="W115" i="8"/>
  <c r="F115" i="8"/>
  <c r="W114" i="8"/>
  <c r="F114" i="8"/>
  <c r="W113" i="8"/>
  <c r="F113" i="8"/>
  <c r="W112" i="8"/>
  <c r="F112" i="8"/>
  <c r="W111" i="8"/>
  <c r="F111" i="8"/>
  <c r="W110" i="8"/>
  <c r="F110" i="8"/>
  <c r="W109" i="8"/>
  <c r="F109" i="8"/>
  <c r="W108" i="8"/>
  <c r="F108" i="8"/>
  <c r="W107" i="8"/>
  <c r="F107" i="8"/>
  <c r="W106" i="8"/>
  <c r="F106" i="8"/>
  <c r="W105" i="8"/>
  <c r="F105" i="8"/>
  <c r="W104" i="8"/>
  <c r="F104" i="8"/>
  <c r="W103" i="8"/>
  <c r="F103" i="8"/>
  <c r="W102" i="8"/>
  <c r="F102" i="8"/>
  <c r="W101" i="8"/>
  <c r="F101" i="8"/>
  <c r="W100" i="8"/>
  <c r="F100" i="8"/>
  <c r="W99" i="8"/>
  <c r="F99" i="8"/>
  <c r="W98" i="8"/>
  <c r="F98" i="8"/>
  <c r="W97" i="8"/>
  <c r="F97" i="8"/>
  <c r="W96" i="8"/>
  <c r="F96" i="8"/>
  <c r="W95" i="8"/>
  <c r="F95" i="8"/>
  <c r="W94" i="8"/>
  <c r="F94" i="8"/>
  <c r="W93" i="8"/>
  <c r="F93" i="8"/>
  <c r="W92" i="8"/>
  <c r="F92" i="8"/>
  <c r="W91" i="8"/>
  <c r="F91" i="8"/>
  <c r="W90" i="8"/>
  <c r="F90" i="8"/>
  <c r="W89" i="8"/>
  <c r="F89" i="8"/>
  <c r="W88" i="8"/>
  <c r="F88" i="8"/>
  <c r="W87" i="8"/>
  <c r="F87" i="8"/>
  <c r="W86" i="8"/>
  <c r="F86" i="8"/>
  <c r="W85" i="8"/>
  <c r="F85" i="8"/>
  <c r="W84" i="8"/>
  <c r="F84" i="8"/>
  <c r="W83" i="8"/>
  <c r="F83" i="8"/>
  <c r="W82" i="8"/>
  <c r="F82" i="8"/>
  <c r="W81" i="8"/>
  <c r="F81" i="8"/>
  <c r="W80" i="8"/>
  <c r="F80" i="8"/>
  <c r="W79" i="8"/>
  <c r="F79" i="8"/>
  <c r="W78" i="8"/>
  <c r="F78" i="8"/>
  <c r="W77" i="8"/>
  <c r="F77" i="8"/>
  <c r="W76" i="8"/>
  <c r="F76" i="8"/>
  <c r="W75" i="8"/>
  <c r="F75" i="8"/>
  <c r="W74" i="8"/>
  <c r="F74" i="8"/>
  <c r="W73" i="8"/>
  <c r="F73" i="8"/>
  <c r="W72" i="8"/>
  <c r="F72" i="8"/>
  <c r="W71" i="8"/>
  <c r="F71" i="8"/>
  <c r="W70" i="8"/>
  <c r="F70" i="8"/>
  <c r="W69" i="8"/>
  <c r="F69" i="8"/>
  <c r="W68" i="8"/>
  <c r="F68" i="8"/>
  <c r="W67" i="8"/>
  <c r="F67" i="8"/>
  <c r="W66" i="8"/>
  <c r="F66" i="8"/>
  <c r="W65" i="8"/>
  <c r="F65" i="8"/>
  <c r="W64" i="8"/>
  <c r="F64" i="8"/>
  <c r="W63" i="8"/>
  <c r="F63" i="8"/>
  <c r="W62" i="8"/>
  <c r="F62" i="8"/>
  <c r="W61" i="8"/>
  <c r="F61" i="8"/>
  <c r="W60" i="8"/>
  <c r="F60" i="8"/>
  <c r="W59" i="8"/>
  <c r="F59" i="8"/>
  <c r="W58" i="8"/>
  <c r="F58" i="8"/>
  <c r="W57" i="8"/>
  <c r="F57" i="8"/>
  <c r="W56" i="8"/>
  <c r="F56" i="8"/>
  <c r="W55" i="8"/>
  <c r="F55" i="8"/>
  <c r="W54" i="8"/>
  <c r="F54" i="8"/>
  <c r="W53" i="8"/>
  <c r="F53" i="8"/>
  <c r="W52" i="8"/>
  <c r="F52" i="8"/>
  <c r="W51" i="8"/>
  <c r="F51" i="8"/>
  <c r="W50" i="8"/>
  <c r="F50" i="8"/>
  <c r="W49" i="8"/>
  <c r="F49" i="8"/>
  <c r="W48" i="8"/>
  <c r="F48" i="8"/>
  <c r="W47" i="8"/>
  <c r="F47" i="8"/>
  <c r="W46" i="8"/>
  <c r="F46" i="8"/>
  <c r="W45" i="8"/>
  <c r="F45" i="8"/>
  <c r="W44" i="8"/>
  <c r="F44" i="8"/>
  <c r="W43" i="8"/>
  <c r="F43" i="8"/>
  <c r="W42" i="8"/>
  <c r="F42" i="8"/>
  <c r="W41" i="8"/>
  <c r="F41" i="8"/>
  <c r="W40" i="8"/>
  <c r="F40" i="8"/>
  <c r="W39" i="8"/>
  <c r="F39" i="8"/>
  <c r="W38" i="8"/>
  <c r="F38" i="8"/>
  <c r="W37" i="8"/>
  <c r="F37" i="8"/>
  <c r="W36" i="8"/>
  <c r="F36" i="8"/>
  <c r="W35" i="8"/>
  <c r="F35" i="8"/>
  <c r="W34" i="8"/>
  <c r="F34" i="8"/>
  <c r="W33" i="8"/>
  <c r="F33" i="8"/>
  <c r="W32" i="8"/>
  <c r="F32" i="8"/>
  <c r="W31" i="8"/>
  <c r="F31" i="8"/>
  <c r="W30" i="8"/>
  <c r="F30" i="8"/>
  <c r="W29" i="8"/>
  <c r="F29" i="8"/>
  <c r="W28" i="8"/>
  <c r="F28" i="8"/>
  <c r="W27" i="8"/>
  <c r="F27" i="8"/>
  <c r="W26" i="8"/>
  <c r="F26" i="8"/>
  <c r="W25" i="8"/>
  <c r="F25" i="8"/>
  <c r="W24" i="8"/>
  <c r="F24" i="8"/>
  <c r="W23" i="8"/>
  <c r="F23" i="8"/>
  <c r="W22" i="8"/>
  <c r="F22" i="8"/>
  <c r="W21" i="8"/>
  <c r="F21" i="8"/>
  <c r="W20" i="8"/>
  <c r="F20" i="8"/>
  <c r="W19" i="8"/>
  <c r="F19" i="8"/>
  <c r="W18" i="8"/>
  <c r="F18" i="8"/>
  <c r="W17" i="8"/>
  <c r="F17" i="8"/>
  <c r="W16" i="8"/>
  <c r="F16" i="8"/>
  <c r="W15" i="8"/>
  <c r="F15" i="8"/>
  <c r="W14" i="8"/>
  <c r="F14" i="8"/>
  <c r="W13" i="8"/>
  <c r="F13" i="8"/>
  <c r="W12" i="8"/>
  <c r="F12" i="8"/>
  <c r="W11" i="8"/>
  <c r="F11" i="8"/>
  <c r="W10" i="8"/>
  <c r="F10" i="8"/>
  <c r="W9" i="8"/>
  <c r="F9" i="8"/>
  <c r="W8" i="8"/>
  <c r="F8" i="8"/>
  <c r="W7" i="8"/>
  <c r="F7" i="8"/>
  <c r="W6" i="8"/>
  <c r="F6" i="8"/>
  <c r="W5" i="8"/>
  <c r="F5" i="8"/>
  <c r="W4" i="8"/>
  <c r="F4" i="8"/>
  <c r="W3" i="8"/>
  <c r="F3" i="8"/>
  <c r="W2" i="8"/>
  <c r="F2" i="8"/>
  <c r="A1134" i="3"/>
  <c r="X1134" i="3" s="1"/>
  <c r="W1134" i="3"/>
  <c r="A1135" i="3"/>
  <c r="A1136" i="3"/>
  <c r="A1169" i="3" s="1"/>
  <c r="A1137" i="3"/>
  <c r="A1138" i="3"/>
  <c r="A1139" i="3"/>
  <c r="A1140" i="3"/>
  <c r="A1141" i="3"/>
  <c r="A1142" i="3"/>
  <c r="A1143" i="3"/>
  <c r="A1144" i="3"/>
  <c r="W1135" i="3"/>
  <c r="C1135" i="3" s="1"/>
  <c r="D1135" i="3" s="1"/>
  <c r="W1136" i="3"/>
  <c r="C1136" i="3" s="1"/>
  <c r="C1169" i="3" s="1"/>
  <c r="W1137" i="3"/>
  <c r="C1137" i="3" s="1"/>
  <c r="W1138" i="3"/>
  <c r="C1138" i="3" s="1"/>
  <c r="D1138" i="3" s="1"/>
  <c r="W1139" i="3"/>
  <c r="C1139" i="3" s="1"/>
  <c r="W1140" i="3"/>
  <c r="C1140" i="3" s="1"/>
  <c r="D1140" i="3" s="1"/>
  <c r="W1141" i="3"/>
  <c r="C1141" i="3" s="1"/>
  <c r="W1142" i="3"/>
  <c r="C1142" i="3" s="1"/>
  <c r="W1143" i="3"/>
  <c r="C1143" i="3" s="1"/>
  <c r="W1144" i="3"/>
  <c r="C1144" i="3" s="1"/>
  <c r="AA879" i="3"/>
  <c r="AA884" i="3"/>
  <c r="AA901" i="3"/>
  <c r="AA764" i="3"/>
  <c r="AA765" i="3"/>
  <c r="AA766" i="3"/>
  <c r="AA769" i="3"/>
  <c r="AA748" i="3"/>
  <c r="AA702" i="3"/>
  <c r="AA703" i="3"/>
  <c r="AA730" i="3"/>
  <c r="AA670" i="3"/>
  <c r="AA634" i="3"/>
  <c r="AA390" i="3"/>
  <c r="AA391" i="3"/>
  <c r="AA392" i="3"/>
  <c r="AA393" i="3"/>
  <c r="AA389" i="3"/>
  <c r="AA394" i="3"/>
  <c r="AA395" i="3"/>
  <c r="AA396" i="3"/>
  <c r="AA397" i="3"/>
  <c r="AA398" i="3"/>
  <c r="AA399" i="3"/>
  <c r="AA400" i="3"/>
  <c r="AA401" i="3"/>
  <c r="AA402" i="3"/>
  <c r="AA403" i="3"/>
  <c r="AA404" i="3"/>
  <c r="AA405" i="3"/>
  <c r="AA406" i="3"/>
  <c r="AA407" i="3"/>
  <c r="AA408" i="3"/>
  <c r="AA409" i="3"/>
  <c r="AA410" i="3"/>
  <c r="AA411" i="3"/>
  <c r="AA412" i="3"/>
  <c r="AA413" i="3"/>
  <c r="AA414" i="3"/>
  <c r="AA415" i="3"/>
  <c r="AA416" i="3"/>
  <c r="AA417" i="3"/>
  <c r="AA418" i="3"/>
  <c r="AA419" i="3"/>
  <c r="AA420" i="3"/>
  <c r="AA421" i="3"/>
  <c r="AA422" i="3"/>
  <c r="AA423" i="3"/>
  <c r="AA424" i="3"/>
  <c r="AA425" i="3"/>
  <c r="AA426" i="3"/>
  <c r="AA427" i="3"/>
  <c r="AA428" i="3"/>
  <c r="AA429" i="3"/>
  <c r="AA430" i="3"/>
  <c r="AA431" i="3"/>
  <c r="AA432" i="3"/>
  <c r="AA433" i="3"/>
  <c r="AA434" i="3"/>
  <c r="AA435" i="3"/>
  <c r="AA436" i="3"/>
  <c r="AA437" i="3"/>
  <c r="AA438" i="3"/>
  <c r="AA439" i="3"/>
  <c r="AA440" i="3"/>
  <c r="AA441" i="3"/>
  <c r="AA442" i="3"/>
  <c r="AA443" i="3"/>
  <c r="AA444" i="3"/>
  <c r="AA445" i="3"/>
  <c r="AA446" i="3"/>
  <c r="AA447" i="3"/>
  <c r="AA448" i="3"/>
  <c r="AA449" i="3"/>
  <c r="AA450" i="3"/>
  <c r="AA451" i="3"/>
  <c r="AA452" i="3"/>
  <c r="AA453" i="3"/>
  <c r="AA454" i="3"/>
  <c r="AA455" i="3"/>
  <c r="AA456" i="3"/>
  <c r="AA457" i="3"/>
  <c r="AA458" i="3"/>
  <c r="AA459" i="3"/>
  <c r="AA460" i="3"/>
  <c r="AA461" i="3"/>
  <c r="AA462" i="3"/>
  <c r="AA463" i="3"/>
  <c r="AA464" i="3"/>
  <c r="AA465" i="3"/>
  <c r="AA466" i="3"/>
  <c r="AA467" i="3"/>
  <c r="AA468" i="3"/>
  <c r="AA469" i="3"/>
  <c r="AA470" i="3"/>
  <c r="AA471" i="3"/>
  <c r="AA472" i="3"/>
  <c r="AA473" i="3"/>
  <c r="AA474" i="3"/>
  <c r="AA475" i="3"/>
  <c r="AA476" i="3"/>
  <c r="AA477" i="3"/>
  <c r="AA478" i="3"/>
  <c r="AA479" i="3"/>
  <c r="AA480" i="3"/>
  <c r="AA481" i="3"/>
  <c r="AA482" i="3"/>
  <c r="AA483" i="3"/>
  <c r="AA484" i="3"/>
  <c r="AA485" i="3"/>
  <c r="AA486" i="3"/>
  <c r="AA487" i="3"/>
  <c r="AA488" i="3"/>
  <c r="AA489" i="3"/>
  <c r="AA490" i="3"/>
  <c r="AA491" i="3"/>
  <c r="AA492" i="3"/>
  <c r="AA493" i="3"/>
  <c r="AA494" i="3"/>
  <c r="AA495" i="3"/>
  <c r="AA496" i="3"/>
  <c r="AA497" i="3"/>
  <c r="AA498" i="3"/>
  <c r="AA499" i="3"/>
  <c r="AA500" i="3"/>
  <c r="AA501" i="3"/>
  <c r="AA502" i="3"/>
  <c r="AA503" i="3"/>
  <c r="AA504" i="3"/>
  <c r="AA505" i="3"/>
  <c r="AA506" i="3"/>
  <c r="AA507" i="3"/>
  <c r="AA508" i="3"/>
  <c r="AA509" i="3"/>
  <c r="AA510" i="3"/>
  <c r="AA511" i="3"/>
  <c r="AA512" i="3"/>
  <c r="AA513" i="3"/>
  <c r="AA514" i="3"/>
  <c r="AA515" i="3"/>
  <c r="AA516" i="3"/>
  <c r="AA517" i="3"/>
  <c r="AA518" i="3"/>
  <c r="AA519" i="3"/>
  <c r="AA520" i="3"/>
  <c r="AA521" i="3"/>
  <c r="AA522" i="3"/>
  <c r="AA523" i="3"/>
  <c r="AA524" i="3"/>
  <c r="AA525" i="3"/>
  <c r="AA526" i="3"/>
  <c r="AA527" i="3"/>
  <c r="AA528" i="3"/>
  <c r="AA529" i="3"/>
  <c r="AA530" i="3"/>
  <c r="AA531" i="3"/>
  <c r="AA532" i="3"/>
  <c r="AA533" i="3"/>
  <c r="AA534" i="3"/>
  <c r="AA535" i="3"/>
  <c r="AA536" i="3"/>
  <c r="AA537" i="3"/>
  <c r="AA538" i="3"/>
  <c r="AA539" i="3"/>
  <c r="AA540" i="3"/>
  <c r="AA541" i="3"/>
  <c r="AA542" i="3"/>
  <c r="AA543" i="3"/>
  <c r="AA544" i="3"/>
  <c r="AA545" i="3"/>
  <c r="AA546" i="3"/>
  <c r="AA547" i="3"/>
  <c r="AA548" i="3"/>
  <c r="AA549" i="3"/>
  <c r="AA550" i="3"/>
  <c r="AA551" i="3"/>
  <c r="AA552" i="3"/>
  <c r="AA553" i="3"/>
  <c r="AA554" i="3"/>
  <c r="AA555" i="3"/>
  <c r="AA556" i="3"/>
  <c r="AA557" i="3"/>
  <c r="AA558" i="3"/>
  <c r="AA559" i="3"/>
  <c r="AA560" i="3"/>
  <c r="AA561" i="3"/>
  <c r="AA562" i="3"/>
  <c r="AA563" i="3"/>
  <c r="AA564" i="3"/>
  <c r="AA565" i="3"/>
  <c r="AA566" i="3"/>
  <c r="AA567" i="3"/>
  <c r="AA568" i="3"/>
  <c r="AA569" i="3"/>
  <c r="AA570" i="3"/>
  <c r="AA571" i="3"/>
  <c r="AA572" i="3"/>
  <c r="AA573" i="3"/>
  <c r="AA574" i="3"/>
  <c r="AA575" i="3"/>
  <c r="AA576" i="3"/>
  <c r="AA577" i="3"/>
  <c r="AA578" i="3"/>
  <c r="AA579" i="3"/>
  <c r="AA580" i="3"/>
  <c r="AA581" i="3"/>
  <c r="AA582" i="3"/>
  <c r="AA583" i="3"/>
  <c r="AA584" i="3"/>
  <c r="AA585" i="3"/>
  <c r="AA586" i="3"/>
  <c r="AA587" i="3"/>
  <c r="AA588" i="3"/>
  <c r="AA589" i="3"/>
  <c r="AA590" i="3"/>
  <c r="AA591" i="3"/>
  <c r="AA592" i="3"/>
  <c r="AA593" i="3"/>
  <c r="AA594" i="3"/>
  <c r="AA595" i="3"/>
  <c r="AA596" i="3"/>
  <c r="AA597" i="3"/>
  <c r="AA598" i="3"/>
  <c r="AA599" i="3"/>
  <c r="AA600" i="3"/>
  <c r="AA601" i="3"/>
  <c r="AA602" i="3"/>
  <c r="AA603" i="3"/>
  <c r="AA604" i="3"/>
  <c r="AA605" i="3"/>
  <c r="AA606" i="3"/>
  <c r="AA607" i="3"/>
  <c r="AA608" i="3"/>
  <c r="AA609" i="3"/>
  <c r="AA610" i="3"/>
  <c r="AA611" i="3"/>
  <c r="AA612" i="3"/>
  <c r="AA613" i="3"/>
  <c r="AA614" i="3"/>
  <c r="AA615" i="3"/>
  <c r="AA616" i="3"/>
  <c r="AA617" i="3"/>
  <c r="AA618" i="3"/>
  <c r="AA619" i="3"/>
  <c r="AA620" i="3"/>
  <c r="AA621" i="3"/>
  <c r="AA622" i="3"/>
  <c r="AA623" i="3"/>
  <c r="AA624" i="3"/>
  <c r="AA625" i="3"/>
  <c r="AA626" i="3"/>
  <c r="AA627" i="3"/>
  <c r="AA628" i="3"/>
  <c r="AA629" i="3"/>
  <c r="AA630" i="3"/>
  <c r="AA631" i="3"/>
  <c r="AA632" i="3"/>
  <c r="AA633" i="3"/>
  <c r="AA635" i="3"/>
  <c r="AA636" i="3"/>
  <c r="AA637" i="3"/>
  <c r="AA638" i="3"/>
  <c r="AA639" i="3"/>
  <c r="AA640" i="3"/>
  <c r="AA641" i="3"/>
  <c r="AA642" i="3"/>
  <c r="AA643" i="3"/>
  <c r="AA644" i="3"/>
  <c r="AA645" i="3"/>
  <c r="AA646" i="3"/>
  <c r="AA647" i="3"/>
  <c r="AA648" i="3"/>
  <c r="AA649" i="3"/>
  <c r="AA650" i="3"/>
  <c r="AA651" i="3"/>
  <c r="AA652" i="3"/>
  <c r="AA653" i="3"/>
  <c r="AA654" i="3"/>
  <c r="AA655" i="3"/>
  <c r="AA656" i="3"/>
  <c r="AA657" i="3"/>
  <c r="AA658" i="3"/>
  <c r="AA659" i="3"/>
  <c r="AA660" i="3"/>
  <c r="AA661" i="3"/>
  <c r="AA662" i="3"/>
  <c r="AA663" i="3"/>
  <c r="AA664" i="3"/>
  <c r="AA665" i="3"/>
  <c r="AA666" i="3"/>
  <c r="AA667" i="3"/>
  <c r="AA668" i="3"/>
  <c r="AA669" i="3"/>
  <c r="AA671" i="3"/>
  <c r="AA672" i="3"/>
  <c r="AA673" i="3"/>
  <c r="AA674" i="3"/>
  <c r="AA675" i="3"/>
  <c r="AA676" i="3"/>
  <c r="AA677" i="3"/>
  <c r="AA678" i="3"/>
  <c r="AA679" i="3"/>
  <c r="AA680" i="3"/>
  <c r="AA681" i="3"/>
  <c r="AA682" i="3"/>
  <c r="AA683" i="3"/>
  <c r="AA684" i="3"/>
  <c r="AA685" i="3"/>
  <c r="AA686" i="3"/>
  <c r="AA687" i="3"/>
  <c r="AA688" i="3"/>
  <c r="AA689" i="3"/>
  <c r="AA690" i="3"/>
  <c r="AA691" i="3"/>
  <c r="AA692" i="3"/>
  <c r="AA693" i="3"/>
  <c r="AA694" i="3"/>
  <c r="AA695" i="3"/>
  <c r="AA696" i="3"/>
  <c r="AA697" i="3"/>
  <c r="AA698" i="3"/>
  <c r="AA699" i="3"/>
  <c r="AA700" i="3"/>
  <c r="AA701" i="3"/>
  <c r="AA704" i="3"/>
  <c r="AA705" i="3"/>
  <c r="AA706" i="3"/>
  <c r="AA707" i="3"/>
  <c r="AA708" i="3"/>
  <c r="AA709" i="3"/>
  <c r="AA710" i="3"/>
  <c r="AA711" i="3"/>
  <c r="AA712" i="3"/>
  <c r="AA713" i="3"/>
  <c r="AA714" i="3"/>
  <c r="AA715" i="3"/>
  <c r="AA716" i="3"/>
  <c r="AA717" i="3"/>
  <c r="AA718" i="3"/>
  <c r="AA719" i="3"/>
  <c r="AA720" i="3"/>
  <c r="AA721" i="3"/>
  <c r="AA722" i="3"/>
  <c r="AA723" i="3"/>
  <c r="AA724" i="3"/>
  <c r="AA725" i="3"/>
  <c r="AA726" i="3"/>
  <c r="AA727" i="3"/>
  <c r="AA728" i="3"/>
  <c r="AA729" i="3"/>
  <c r="AA731" i="3"/>
  <c r="AA732" i="3"/>
  <c r="AA733" i="3"/>
  <c r="AA734" i="3"/>
  <c r="AA735" i="3"/>
  <c r="AA736" i="3"/>
  <c r="AA737" i="3"/>
  <c r="AA738" i="3"/>
  <c r="AA739" i="3"/>
  <c r="AA740" i="3"/>
  <c r="AA741" i="3"/>
  <c r="AA742" i="3"/>
  <c r="AA743" i="3"/>
  <c r="AA744" i="3"/>
  <c r="AA745" i="3"/>
  <c r="AA746" i="3"/>
  <c r="AA747" i="3"/>
  <c r="AA749" i="3"/>
  <c r="AA750" i="3"/>
  <c r="AA751" i="3"/>
  <c r="AA752" i="3"/>
  <c r="AA753" i="3"/>
  <c r="AA754" i="3"/>
  <c r="AA755" i="3"/>
  <c r="AA756" i="3"/>
  <c r="AA757" i="3"/>
  <c r="AA758" i="3"/>
  <c r="AA759" i="3"/>
  <c r="AA760" i="3"/>
  <c r="AA761" i="3"/>
  <c r="AA762" i="3"/>
  <c r="AA763" i="3"/>
  <c r="AA767" i="3"/>
  <c r="AA768" i="3"/>
  <c r="AA770" i="3"/>
  <c r="AA771" i="3"/>
  <c r="AA772" i="3"/>
  <c r="AA773" i="3"/>
  <c r="AA774" i="3"/>
  <c r="AA775" i="3"/>
  <c r="AA776" i="3"/>
  <c r="AA777" i="3"/>
  <c r="AA778" i="3"/>
  <c r="AA779" i="3"/>
  <c r="AA780" i="3"/>
  <c r="AA781" i="3"/>
  <c r="AA782" i="3"/>
  <c r="AA783" i="3"/>
  <c r="AA784" i="3"/>
  <c r="AA785" i="3"/>
  <c r="AA786" i="3"/>
  <c r="AA787" i="3"/>
  <c r="AA788" i="3"/>
  <c r="AA789" i="3"/>
  <c r="AA790" i="3"/>
  <c r="AA791" i="3"/>
  <c r="AA792" i="3"/>
  <c r="AA793" i="3"/>
  <c r="AA794" i="3"/>
  <c r="AA795" i="3"/>
  <c r="AA796" i="3"/>
  <c r="AA797" i="3"/>
  <c r="AA798" i="3"/>
  <c r="AA799" i="3"/>
  <c r="AA800" i="3"/>
  <c r="AA801" i="3"/>
  <c r="AA802" i="3"/>
  <c r="AA803" i="3"/>
  <c r="AA804" i="3"/>
  <c r="AA805" i="3"/>
  <c r="AA806" i="3"/>
  <c r="AA807" i="3"/>
  <c r="AA808" i="3"/>
  <c r="AA809" i="3"/>
  <c r="AA810" i="3"/>
  <c r="AA811" i="3"/>
  <c r="AA812" i="3"/>
  <c r="AA813" i="3"/>
  <c r="AA814" i="3"/>
  <c r="AA815" i="3"/>
  <c r="AA816" i="3"/>
  <c r="AA817" i="3"/>
  <c r="AA818" i="3"/>
  <c r="AA819" i="3"/>
  <c r="AA820" i="3"/>
  <c r="AA821" i="3"/>
  <c r="AA822" i="3"/>
  <c r="AA823" i="3"/>
  <c r="AA824" i="3"/>
  <c r="AA825" i="3"/>
  <c r="AA826" i="3"/>
  <c r="AA827" i="3"/>
  <c r="AA828" i="3"/>
  <c r="AA829" i="3"/>
  <c r="AA830" i="3"/>
  <c r="AA831" i="3"/>
  <c r="AA832" i="3"/>
  <c r="AA833" i="3"/>
  <c r="AA834" i="3"/>
  <c r="AA835" i="3"/>
  <c r="AA836" i="3"/>
  <c r="AA837" i="3"/>
  <c r="AA838" i="3"/>
  <c r="AA839" i="3"/>
  <c r="AA840" i="3"/>
  <c r="AA841" i="3"/>
  <c r="AA842" i="3"/>
  <c r="AA843" i="3"/>
  <c r="AA844" i="3"/>
  <c r="AA845" i="3"/>
  <c r="AA846" i="3"/>
  <c r="AA847" i="3"/>
  <c r="AA848" i="3"/>
  <c r="AA849" i="3"/>
  <c r="AA850" i="3"/>
  <c r="AA851" i="3"/>
  <c r="AA852" i="3"/>
  <c r="AA853" i="3"/>
  <c r="AA854" i="3"/>
  <c r="AA855" i="3"/>
  <c r="AA856" i="3"/>
  <c r="AA857" i="3"/>
  <c r="AA858" i="3"/>
  <c r="AA859" i="3"/>
  <c r="AA860" i="3"/>
  <c r="AA861" i="3"/>
  <c r="AA862" i="3"/>
  <c r="AA863" i="3"/>
  <c r="AA864" i="3"/>
  <c r="AA865" i="3"/>
  <c r="AA866" i="3"/>
  <c r="AA867" i="3"/>
  <c r="AA868" i="3"/>
  <c r="AA869" i="3"/>
  <c r="AA870" i="3"/>
  <c r="AA871" i="3"/>
  <c r="AA872" i="3"/>
  <c r="AA873" i="3"/>
  <c r="AA874" i="3"/>
  <c r="AA875" i="3"/>
  <c r="AA876" i="3"/>
  <c r="AA877" i="3"/>
  <c r="AA878" i="3"/>
  <c r="AA880" i="3"/>
  <c r="AA881" i="3"/>
  <c r="AA882" i="3"/>
  <c r="AA883" i="3"/>
  <c r="AA885" i="3"/>
  <c r="AA886" i="3"/>
  <c r="AA887" i="3"/>
  <c r="AA888" i="3"/>
  <c r="AA889" i="3"/>
  <c r="AA890" i="3"/>
  <c r="AA891" i="3"/>
  <c r="AA892" i="3"/>
  <c r="AA893" i="3"/>
  <c r="AA894" i="3"/>
  <c r="AA895" i="3"/>
  <c r="AA896" i="3"/>
  <c r="AA897" i="3"/>
  <c r="AA898" i="3"/>
  <c r="AA899" i="3"/>
  <c r="AA900" i="3"/>
  <c r="AA902" i="3"/>
  <c r="AA903" i="3"/>
  <c r="AA904" i="3"/>
  <c r="AA905" i="3"/>
  <c r="AA906" i="3"/>
  <c r="AA907" i="3"/>
  <c r="AA908" i="3"/>
  <c r="AA909" i="3"/>
  <c r="AA910" i="3"/>
  <c r="AA911" i="3"/>
  <c r="AA912" i="3"/>
  <c r="AA913" i="3"/>
  <c r="AA914" i="3"/>
  <c r="AA915" i="3"/>
  <c r="AA916" i="3"/>
  <c r="AA917" i="3"/>
  <c r="AA918" i="3"/>
  <c r="AA919" i="3"/>
  <c r="AA920" i="3"/>
  <c r="AA921" i="3"/>
  <c r="AA922" i="3"/>
  <c r="AA923" i="3"/>
  <c r="AA924" i="3"/>
  <c r="AA925" i="3"/>
  <c r="AA926" i="3"/>
  <c r="AA927" i="3"/>
  <c r="AA928" i="3"/>
  <c r="AA929" i="3"/>
  <c r="AA930" i="3"/>
  <c r="AA931" i="3"/>
  <c r="AA932" i="3"/>
  <c r="AA933" i="3"/>
  <c r="AA934" i="3"/>
  <c r="AA935" i="3"/>
  <c r="AA936" i="3"/>
  <c r="AA937" i="3"/>
  <c r="AA938" i="3"/>
  <c r="AA939" i="3"/>
  <c r="AA940" i="3"/>
  <c r="AA941" i="3"/>
  <c r="AA942" i="3"/>
  <c r="AA943" i="3"/>
  <c r="AA944" i="3"/>
  <c r="AA945" i="3"/>
  <c r="AA946" i="3"/>
  <c r="AA947" i="3"/>
  <c r="AA948" i="3"/>
  <c r="AA949" i="3"/>
  <c r="AA950" i="3"/>
  <c r="AA951" i="3"/>
  <c r="AA952" i="3"/>
  <c r="AA953" i="3"/>
  <c r="AA954" i="3"/>
  <c r="AA955" i="3"/>
  <c r="AA956" i="3"/>
  <c r="AA957" i="3"/>
  <c r="AA958" i="3"/>
  <c r="AA959" i="3"/>
  <c r="AA960" i="3"/>
  <c r="AA961" i="3"/>
  <c r="AA962" i="3"/>
  <c r="AA963" i="3"/>
  <c r="AA964" i="3"/>
  <c r="AA965" i="3"/>
  <c r="AA966" i="3"/>
  <c r="AA967" i="3"/>
  <c r="AA968" i="3"/>
  <c r="AA969" i="3"/>
  <c r="AA970" i="3"/>
  <c r="AA971" i="3"/>
  <c r="AA972" i="3"/>
  <c r="AA973" i="3"/>
  <c r="AA974" i="3"/>
  <c r="AA975" i="3"/>
  <c r="AA976" i="3"/>
  <c r="AA977" i="3"/>
  <c r="AA978" i="3"/>
  <c r="AA979" i="3"/>
  <c r="AA980" i="3"/>
  <c r="AA981" i="3"/>
  <c r="AA982" i="3"/>
  <c r="AA983" i="3"/>
  <c r="AA984" i="3"/>
  <c r="AA985" i="3"/>
  <c r="AA986" i="3"/>
  <c r="AA987" i="3"/>
  <c r="AA988" i="3"/>
  <c r="AA989" i="3"/>
  <c r="AA990" i="3"/>
  <c r="AA991" i="3"/>
  <c r="AA992" i="3"/>
  <c r="AA993" i="3"/>
  <c r="AA994" i="3"/>
  <c r="AA995" i="3"/>
  <c r="AA996" i="3"/>
  <c r="AA997" i="3"/>
  <c r="AA998" i="3"/>
  <c r="AA999" i="3"/>
  <c r="AA1000" i="3"/>
  <c r="AA1001" i="3"/>
  <c r="AA1002" i="3"/>
  <c r="AA1003" i="3"/>
  <c r="AA1004" i="3"/>
  <c r="AA1005" i="3"/>
  <c r="AA1006" i="3"/>
  <c r="AA1007" i="3"/>
  <c r="AA1008" i="3"/>
  <c r="AA1009" i="3"/>
  <c r="AA1010" i="3"/>
  <c r="AA1011" i="3"/>
  <c r="AA1012" i="3"/>
  <c r="AA1013" i="3"/>
  <c r="AA1014" i="3"/>
  <c r="AA1015" i="3"/>
  <c r="AA1016" i="3"/>
  <c r="AA1017" i="3"/>
  <c r="AA1018" i="3"/>
  <c r="AA1019" i="3"/>
  <c r="AA1020" i="3"/>
  <c r="AA1021" i="3"/>
  <c r="AA1022" i="3"/>
  <c r="AA1023" i="3"/>
  <c r="AA1024" i="3"/>
  <c r="AA1025" i="3"/>
  <c r="AA1026" i="3"/>
  <c r="AA1027" i="3"/>
  <c r="AA1028" i="3"/>
  <c r="AA1029" i="3"/>
  <c r="AA1030" i="3"/>
  <c r="AA1031" i="3"/>
  <c r="AA1032" i="3"/>
  <c r="AA1033" i="3"/>
  <c r="AA1034" i="3"/>
  <c r="AA1035" i="3"/>
  <c r="AA1036" i="3"/>
  <c r="AA1037" i="3"/>
  <c r="AA1038" i="3"/>
  <c r="AA1039" i="3"/>
  <c r="AA1040" i="3"/>
  <c r="AA1041" i="3"/>
  <c r="AA1042" i="3"/>
  <c r="AA1043" i="3"/>
  <c r="AA1044" i="3"/>
  <c r="AA1045" i="3"/>
  <c r="AA1046" i="3"/>
  <c r="AA1047" i="3"/>
  <c r="AA1048" i="3"/>
  <c r="AA1049" i="3"/>
  <c r="AA1050" i="3"/>
  <c r="AA1051" i="3"/>
  <c r="AA1052" i="3"/>
  <c r="AA1053" i="3"/>
  <c r="AA1054" i="3"/>
  <c r="AA1055" i="3"/>
  <c r="AA1056" i="3"/>
  <c r="AA1057" i="3"/>
  <c r="AA1058" i="3"/>
  <c r="AA1059" i="3"/>
  <c r="AA1060" i="3"/>
  <c r="AA1061" i="3"/>
  <c r="AA1062" i="3"/>
  <c r="AA1063" i="3"/>
  <c r="AA1064" i="3"/>
  <c r="AA1065" i="3"/>
  <c r="AA1066" i="3"/>
  <c r="AA1067" i="3"/>
  <c r="AA1068" i="3"/>
  <c r="AA1069" i="3"/>
  <c r="AA1070" i="3"/>
  <c r="AA1071" i="3"/>
  <c r="AA1072" i="3"/>
  <c r="AA1073" i="3"/>
  <c r="AA1074" i="3"/>
  <c r="AA1075" i="3"/>
  <c r="AA1076" i="3"/>
  <c r="AA1077" i="3"/>
  <c r="AA1078" i="3"/>
  <c r="AA1079" i="3"/>
  <c r="AA1080" i="3"/>
  <c r="AA1081" i="3"/>
  <c r="AA1082" i="3"/>
  <c r="AA1083" i="3"/>
  <c r="AA1084" i="3"/>
  <c r="AA1085" i="3"/>
  <c r="AA1086" i="3"/>
  <c r="AA1087" i="3"/>
  <c r="AA1088" i="3"/>
  <c r="AA1089" i="3"/>
  <c r="AA1090" i="3"/>
  <c r="AA1091" i="3"/>
  <c r="AA1092" i="3"/>
  <c r="AA1093" i="3"/>
  <c r="AA1094" i="3"/>
  <c r="AA1095" i="3"/>
  <c r="AA1096" i="3"/>
  <c r="AA1097" i="3"/>
  <c r="AA1098" i="3"/>
  <c r="AA1099" i="3"/>
  <c r="AA1100" i="3"/>
  <c r="AA1101" i="3"/>
  <c r="AA1102" i="3"/>
  <c r="AA1103" i="3"/>
  <c r="AA1104" i="3"/>
  <c r="AA1105" i="3"/>
  <c r="AA1106" i="3"/>
  <c r="AA1107" i="3"/>
  <c r="AA1108" i="3"/>
  <c r="AA1109" i="3"/>
  <c r="AA1110" i="3"/>
  <c r="AA1111" i="3"/>
  <c r="AA1112" i="3"/>
  <c r="AA1113" i="3"/>
  <c r="AA1114" i="3"/>
  <c r="AA1115" i="3"/>
  <c r="AA1116" i="3"/>
  <c r="AA1117" i="3"/>
  <c r="AA1118" i="3"/>
  <c r="AA1119" i="3"/>
  <c r="AA1120" i="3"/>
  <c r="AA1121" i="3"/>
  <c r="AA1122" i="3"/>
  <c r="AA1123" i="3"/>
  <c r="AA1124" i="3"/>
  <c r="AA1125" i="3"/>
  <c r="AA1126" i="3"/>
  <c r="AA1127" i="3"/>
  <c r="AA1128" i="3"/>
  <c r="AA1129" i="3"/>
  <c r="A1168" i="3"/>
  <c r="A1167" i="3"/>
  <c r="E1166" i="3"/>
  <c r="A1166" i="3" s="1"/>
  <c r="AA354" i="3"/>
  <c r="AA355" i="3"/>
  <c r="AA356" i="3"/>
  <c r="AA357" i="3"/>
  <c r="AA359" i="3"/>
  <c r="AA360" i="3"/>
  <c r="AA361" i="3"/>
  <c r="AA363" i="3"/>
  <c r="E1165" i="3"/>
  <c r="AA358" i="3"/>
  <c r="AA362" i="3"/>
  <c r="AA364" i="3"/>
  <c r="AA2" i="3"/>
  <c r="AA3" i="3"/>
  <c r="AA4" i="3"/>
  <c r="AA5" i="3"/>
  <c r="AA6" i="3"/>
  <c r="AA7" i="3"/>
  <c r="AA8" i="3"/>
  <c r="AA9" i="3"/>
  <c r="AA10" i="3"/>
  <c r="AA11" i="3"/>
  <c r="AA12" i="3"/>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59" i="3"/>
  <c r="AA60" i="3"/>
  <c r="AA61" i="3"/>
  <c r="AA62" i="3"/>
  <c r="AA63" i="3"/>
  <c r="AA64" i="3"/>
  <c r="AA65" i="3"/>
  <c r="AA66" i="3"/>
  <c r="AA67" i="3"/>
  <c r="AA68" i="3"/>
  <c r="AA69" i="3"/>
  <c r="AA70" i="3"/>
  <c r="AA71" i="3"/>
  <c r="AA72" i="3"/>
  <c r="AA73" i="3"/>
  <c r="AA74" i="3"/>
  <c r="AA75" i="3"/>
  <c r="AA76" i="3"/>
  <c r="AA77" i="3"/>
  <c r="AA78" i="3"/>
  <c r="AA79" i="3"/>
  <c r="AA80" i="3"/>
  <c r="AA81" i="3"/>
  <c r="AA82" i="3"/>
  <c r="AA83" i="3"/>
  <c r="AA84" i="3"/>
  <c r="AA85" i="3"/>
  <c r="AA86" i="3"/>
  <c r="AA87" i="3"/>
  <c r="AA88" i="3"/>
  <c r="AA89" i="3"/>
  <c r="AA90" i="3"/>
  <c r="AA91" i="3"/>
  <c r="AA92" i="3"/>
  <c r="AA93" i="3"/>
  <c r="AA94" i="3"/>
  <c r="AA95" i="3"/>
  <c r="AA96" i="3"/>
  <c r="AA97" i="3"/>
  <c r="AA98" i="3"/>
  <c r="AA99" i="3"/>
  <c r="AA100" i="3"/>
  <c r="AA101" i="3"/>
  <c r="AA102" i="3"/>
  <c r="AA103" i="3"/>
  <c r="AA104" i="3"/>
  <c r="AA105" i="3"/>
  <c r="AA106" i="3"/>
  <c r="AA107" i="3"/>
  <c r="AA108" i="3"/>
  <c r="AA109" i="3"/>
  <c r="AA110" i="3"/>
  <c r="AA111" i="3"/>
  <c r="AA112" i="3"/>
  <c r="AA113" i="3"/>
  <c r="AA114" i="3"/>
  <c r="AA115" i="3"/>
  <c r="AA116" i="3"/>
  <c r="AA117" i="3"/>
  <c r="AA118" i="3"/>
  <c r="AA119" i="3"/>
  <c r="AA120" i="3"/>
  <c r="AA121" i="3"/>
  <c r="AA122" i="3"/>
  <c r="AA123" i="3"/>
  <c r="AA124" i="3"/>
  <c r="AA125" i="3"/>
  <c r="AA126" i="3"/>
  <c r="AA127" i="3"/>
  <c r="AA128" i="3"/>
  <c r="AA129" i="3"/>
  <c r="AA130" i="3"/>
  <c r="AA131" i="3"/>
  <c r="AA132" i="3"/>
  <c r="AA133" i="3"/>
  <c r="AA134" i="3"/>
  <c r="AA135" i="3"/>
  <c r="AA136" i="3"/>
  <c r="AA137" i="3"/>
  <c r="AA138" i="3"/>
  <c r="AA139" i="3"/>
  <c r="AA140" i="3"/>
  <c r="AA141" i="3"/>
  <c r="AA142" i="3"/>
  <c r="AA143" i="3"/>
  <c r="AA144" i="3"/>
  <c r="AA145" i="3"/>
  <c r="AA146" i="3"/>
  <c r="AA147" i="3"/>
  <c r="AA148" i="3"/>
  <c r="AA149" i="3"/>
  <c r="AA150" i="3"/>
  <c r="AA151" i="3"/>
  <c r="AA152" i="3"/>
  <c r="AA153" i="3"/>
  <c r="AA154" i="3"/>
  <c r="AA155" i="3"/>
  <c r="AA156" i="3"/>
  <c r="AA157" i="3"/>
  <c r="AA158" i="3"/>
  <c r="AA159" i="3"/>
  <c r="AA160" i="3"/>
  <c r="AA161" i="3"/>
  <c r="AA162" i="3"/>
  <c r="AA163" i="3"/>
  <c r="AA164" i="3"/>
  <c r="AA165" i="3"/>
  <c r="AA166" i="3"/>
  <c r="AA167" i="3"/>
  <c r="AA168" i="3"/>
  <c r="AA169" i="3"/>
  <c r="AA170" i="3"/>
  <c r="AA171" i="3"/>
  <c r="AA172" i="3"/>
  <c r="AA173" i="3"/>
  <c r="AA174" i="3"/>
  <c r="AA175" i="3"/>
  <c r="AA176" i="3"/>
  <c r="AA177" i="3"/>
  <c r="AA178" i="3"/>
  <c r="AA179" i="3"/>
  <c r="AA180" i="3"/>
  <c r="AA181" i="3"/>
  <c r="AA182" i="3"/>
  <c r="AA183" i="3"/>
  <c r="AA184" i="3"/>
  <c r="AA185" i="3"/>
  <c r="AA186" i="3"/>
  <c r="AA187" i="3"/>
  <c r="AA188" i="3"/>
  <c r="AA189" i="3"/>
  <c r="AA190" i="3"/>
  <c r="AA191" i="3"/>
  <c r="AA192" i="3"/>
  <c r="AA193" i="3"/>
  <c r="AA194" i="3"/>
  <c r="AA195" i="3"/>
  <c r="AA196" i="3"/>
  <c r="AA197" i="3"/>
  <c r="AA198" i="3"/>
  <c r="AA199" i="3"/>
  <c r="AA200" i="3"/>
  <c r="AA201" i="3"/>
  <c r="AA202" i="3"/>
  <c r="AA203" i="3"/>
  <c r="AA204" i="3"/>
  <c r="AA205" i="3"/>
  <c r="AA206" i="3"/>
  <c r="AA207" i="3"/>
  <c r="AA208" i="3"/>
  <c r="AA209" i="3"/>
  <c r="AA210" i="3"/>
  <c r="AA211" i="3"/>
  <c r="AA212" i="3"/>
  <c r="AA213" i="3"/>
  <c r="AA214" i="3"/>
  <c r="AA215" i="3"/>
  <c r="AA216" i="3"/>
  <c r="AA217" i="3"/>
  <c r="AA218" i="3"/>
  <c r="AA219" i="3"/>
  <c r="AA220" i="3"/>
  <c r="AA221" i="3"/>
  <c r="AA222" i="3"/>
  <c r="AA223" i="3"/>
  <c r="AA224" i="3"/>
  <c r="AA225" i="3"/>
  <c r="AA226" i="3"/>
  <c r="AA227" i="3"/>
  <c r="AA228" i="3"/>
  <c r="AA229" i="3"/>
  <c r="AA230" i="3"/>
  <c r="AA231" i="3"/>
  <c r="AA232" i="3"/>
  <c r="AA233" i="3"/>
  <c r="AA234" i="3"/>
  <c r="AA235" i="3"/>
  <c r="AA236" i="3"/>
  <c r="AA237" i="3"/>
  <c r="AA238" i="3"/>
  <c r="AA239" i="3"/>
  <c r="AA240" i="3"/>
  <c r="AA241" i="3"/>
  <c r="AA242" i="3"/>
  <c r="AA243" i="3"/>
  <c r="AA244" i="3"/>
  <c r="AA245" i="3"/>
  <c r="AA246" i="3"/>
  <c r="AA247" i="3"/>
  <c r="AA248" i="3"/>
  <c r="AA249" i="3"/>
  <c r="AA250" i="3"/>
  <c r="AA251" i="3"/>
  <c r="AA252" i="3"/>
  <c r="AA253" i="3"/>
  <c r="AA254" i="3"/>
  <c r="AA255" i="3"/>
  <c r="AA256" i="3"/>
  <c r="AA257" i="3"/>
  <c r="AA258" i="3"/>
  <c r="AA259" i="3"/>
  <c r="AA260" i="3"/>
  <c r="AA261" i="3"/>
  <c r="AA262" i="3"/>
  <c r="AA263" i="3"/>
  <c r="AA264" i="3"/>
  <c r="AA265" i="3"/>
  <c r="AA266" i="3"/>
  <c r="AA267" i="3"/>
  <c r="AA268" i="3"/>
  <c r="AA269" i="3"/>
  <c r="AA270" i="3"/>
  <c r="AA271" i="3"/>
  <c r="AA272" i="3"/>
  <c r="AA273" i="3"/>
  <c r="AA274" i="3"/>
  <c r="AA275" i="3"/>
  <c r="AA276" i="3"/>
  <c r="AA277" i="3"/>
  <c r="AA278" i="3"/>
  <c r="AA279" i="3"/>
  <c r="AA280" i="3"/>
  <c r="AA281" i="3"/>
  <c r="AA282" i="3"/>
  <c r="AA283" i="3"/>
  <c r="AA284" i="3"/>
  <c r="AA285" i="3"/>
  <c r="AA286" i="3"/>
  <c r="AA287" i="3"/>
  <c r="AA288" i="3"/>
  <c r="AA289" i="3"/>
  <c r="AA290" i="3"/>
  <c r="AA291" i="3"/>
  <c r="AA292" i="3"/>
  <c r="AA293" i="3"/>
  <c r="AA294" i="3"/>
  <c r="AA295" i="3"/>
  <c r="AA296" i="3"/>
  <c r="AA297" i="3"/>
  <c r="AA298" i="3"/>
  <c r="AA299" i="3"/>
  <c r="AA300" i="3"/>
  <c r="AA301" i="3"/>
  <c r="AA302" i="3"/>
  <c r="AA303" i="3"/>
  <c r="AA304" i="3"/>
  <c r="AA305" i="3"/>
  <c r="AA306" i="3"/>
  <c r="AA307" i="3"/>
  <c r="AA308" i="3"/>
  <c r="AA309" i="3"/>
  <c r="AA310" i="3"/>
  <c r="AA311" i="3"/>
  <c r="AA312" i="3"/>
  <c r="AA313" i="3"/>
  <c r="AA314" i="3"/>
  <c r="AA315" i="3"/>
  <c r="AA316" i="3"/>
  <c r="AA317" i="3"/>
  <c r="AA318" i="3"/>
  <c r="AA319" i="3"/>
  <c r="AA320" i="3"/>
  <c r="AA321" i="3"/>
  <c r="AA322" i="3"/>
  <c r="AA323" i="3"/>
  <c r="AA324" i="3"/>
  <c r="AA325" i="3"/>
  <c r="AA326" i="3"/>
  <c r="AA327" i="3"/>
  <c r="AA328" i="3"/>
  <c r="AA329" i="3"/>
  <c r="AA330" i="3"/>
  <c r="AA331" i="3"/>
  <c r="AA332" i="3"/>
  <c r="AA333" i="3"/>
  <c r="AA334" i="3"/>
  <c r="AA335" i="3"/>
  <c r="AA336" i="3"/>
  <c r="AA337" i="3"/>
  <c r="AA338" i="3"/>
  <c r="AA339" i="3"/>
  <c r="AA340" i="3"/>
  <c r="AA341" i="3"/>
  <c r="AA342" i="3"/>
  <c r="AA343" i="3"/>
  <c r="AA344" i="3"/>
  <c r="AA345" i="3"/>
  <c r="AA346" i="3"/>
  <c r="AA347" i="3"/>
  <c r="AA348" i="3"/>
  <c r="AA349" i="3"/>
  <c r="AA350" i="3"/>
  <c r="AA351" i="3"/>
  <c r="AA352" i="3"/>
  <c r="AA353" i="3"/>
  <c r="AA365" i="3"/>
  <c r="AA366" i="3"/>
  <c r="AA367" i="3"/>
  <c r="AA368" i="3"/>
  <c r="AA369" i="3"/>
  <c r="AA370" i="3"/>
  <c r="AA371" i="3"/>
  <c r="AA372" i="3"/>
  <c r="AA373" i="3"/>
  <c r="AA374" i="3"/>
  <c r="AA375" i="3"/>
  <c r="AA376" i="3"/>
  <c r="AA377" i="3"/>
  <c r="AA378" i="3"/>
  <c r="AA379" i="3"/>
  <c r="AA380" i="3"/>
  <c r="AA381" i="3"/>
  <c r="AA382" i="3"/>
  <c r="AA383" i="3"/>
  <c r="AA384" i="3"/>
  <c r="AA385" i="3"/>
  <c r="AA386" i="3"/>
  <c r="AA387" i="3"/>
  <c r="AA388" i="3"/>
  <c r="A1165" i="3"/>
  <c r="E1164" i="3"/>
  <c r="K1164" i="3" s="1"/>
  <c r="E1163" i="3"/>
  <c r="E1162" i="3"/>
  <c r="A1162" i="3" s="1"/>
  <c r="E1161" i="3"/>
  <c r="E1160" i="3"/>
  <c r="E1159" i="3"/>
  <c r="I1159" i="3" s="1"/>
  <c r="E1158" i="3"/>
  <c r="A1158" i="3" s="1"/>
  <c r="E1157" i="3"/>
  <c r="A1157" i="3" s="1"/>
  <c r="E1156" i="3"/>
  <c r="E1155" i="3"/>
  <c r="I1155" i="3" s="1"/>
  <c r="E1154" i="3"/>
  <c r="J1154" i="3" s="1"/>
  <c r="E1153" i="3"/>
  <c r="A1153" i="3" s="1"/>
  <c r="E1152" i="3"/>
  <c r="A1152" i="3" s="1"/>
  <c r="E1151" i="3"/>
  <c r="I1151" i="3" s="1"/>
  <c r="E1150" i="3"/>
  <c r="A1150" i="3" s="1"/>
  <c r="E1149" i="3"/>
  <c r="E1148" i="3"/>
  <c r="A1148" i="3" s="1"/>
  <c r="Z1131" i="3"/>
  <c r="G580" i="1"/>
  <c r="K1167" i="3"/>
  <c r="J1167" i="3"/>
  <c r="I1167" i="3"/>
  <c r="H1167" i="3"/>
  <c r="K1169" i="3"/>
  <c r="J1169" i="3"/>
  <c r="I1169" i="3"/>
  <c r="H1169" i="3"/>
  <c r="K1168" i="3"/>
  <c r="J1168" i="3"/>
  <c r="I1168" i="3"/>
  <c r="H1168" i="3"/>
  <c r="H1134" i="3"/>
  <c r="H1145" i="3" s="1"/>
  <c r="K1172" i="3"/>
  <c r="J1172" i="3"/>
  <c r="H1172" i="3"/>
  <c r="H1144" i="3"/>
  <c r="D1136" i="3"/>
  <c r="K1170" i="3"/>
  <c r="J1170" i="3"/>
  <c r="I1170" i="3"/>
  <c r="H1170" i="3"/>
  <c r="J1162" i="3"/>
  <c r="K1157" i="3"/>
  <c r="J1150" i="3"/>
  <c r="I1172" i="3"/>
  <c r="K1171" i="3"/>
  <c r="J1171" i="3"/>
  <c r="I1171" i="3"/>
  <c r="H1171" i="3"/>
  <c r="K1165" i="3"/>
  <c r="H1131" i="3"/>
  <c r="J1134" i="3"/>
  <c r="J1135" i="3"/>
  <c r="J1136" i="3"/>
  <c r="J1137" i="3"/>
  <c r="J1138" i="3"/>
  <c r="J1139" i="3"/>
  <c r="J1140" i="3"/>
  <c r="J1141" i="3"/>
  <c r="J1142" i="3"/>
  <c r="J1143" i="3"/>
  <c r="J1144" i="3"/>
  <c r="I1134" i="3"/>
  <c r="I1135" i="3"/>
  <c r="I1136" i="3"/>
  <c r="I1137" i="3"/>
  <c r="I1138" i="3"/>
  <c r="I1139" i="3"/>
  <c r="I1140" i="3"/>
  <c r="I1141" i="3"/>
  <c r="I1142" i="3"/>
  <c r="I1143" i="3"/>
  <c r="I1144" i="3"/>
  <c r="H1135" i="3"/>
  <c r="H1136" i="3"/>
  <c r="H1137" i="3"/>
  <c r="H1138" i="3"/>
  <c r="H1139" i="3"/>
  <c r="H1140" i="3"/>
  <c r="H1141" i="3"/>
  <c r="H1142" i="3"/>
  <c r="H1143" i="3"/>
  <c r="V1129" i="3"/>
  <c r="E1129" i="3" s="1"/>
  <c r="V1128" i="3"/>
  <c r="E1128" i="3" s="1"/>
  <c r="V1127" i="3"/>
  <c r="E1127" i="3" s="1"/>
  <c r="V1126" i="3"/>
  <c r="E1126" i="3" s="1"/>
  <c r="V1125" i="3"/>
  <c r="E1125" i="3" s="1"/>
  <c r="V1124" i="3"/>
  <c r="E1124" i="3" s="1"/>
  <c r="V1123" i="3"/>
  <c r="E1123" i="3" s="1"/>
  <c r="V1122" i="3"/>
  <c r="E1122" i="3" s="1"/>
  <c r="V1121" i="3"/>
  <c r="E1121" i="3" s="1"/>
  <c r="V1120" i="3"/>
  <c r="E1120" i="3" s="1"/>
  <c r="V1119" i="3"/>
  <c r="E1119" i="3" s="1"/>
  <c r="V1118" i="3"/>
  <c r="E1118" i="3" s="1"/>
  <c r="V1117" i="3"/>
  <c r="E1117" i="3" s="1"/>
  <c r="V1116" i="3"/>
  <c r="E1116" i="3"/>
  <c r="V1115" i="3"/>
  <c r="E1115" i="3" s="1"/>
  <c r="V1114" i="3"/>
  <c r="E1114" i="3" s="1"/>
  <c r="V1113" i="3"/>
  <c r="E1113" i="3" s="1"/>
  <c r="V1112" i="3"/>
  <c r="E1112" i="3" s="1"/>
  <c r="V1111" i="3"/>
  <c r="E1111" i="3" s="1"/>
  <c r="V1110" i="3"/>
  <c r="E1110" i="3" s="1"/>
  <c r="V1109" i="3"/>
  <c r="E1109" i="3" s="1"/>
  <c r="V1108" i="3"/>
  <c r="E1108" i="3" s="1"/>
  <c r="V1107" i="3"/>
  <c r="E1107" i="3" s="1"/>
  <c r="V1106" i="3"/>
  <c r="E1106" i="3" s="1"/>
  <c r="V1105" i="3"/>
  <c r="E1105" i="3" s="1"/>
  <c r="V1104" i="3"/>
  <c r="E1104" i="3" s="1"/>
  <c r="V1103" i="3"/>
  <c r="E1103" i="3" s="1"/>
  <c r="V1102" i="3"/>
  <c r="E1102" i="3" s="1"/>
  <c r="V1101" i="3"/>
  <c r="E1101" i="3" s="1"/>
  <c r="V1100" i="3"/>
  <c r="E1100" i="3" s="1"/>
  <c r="V1099" i="3"/>
  <c r="E1099" i="3" s="1"/>
  <c r="V1098" i="3"/>
  <c r="E1098" i="3" s="1"/>
  <c r="V1097" i="3"/>
  <c r="E1097" i="3" s="1"/>
  <c r="V1096" i="3"/>
  <c r="E1096" i="3" s="1"/>
  <c r="V1095" i="3"/>
  <c r="E1095" i="3" s="1"/>
  <c r="V1094" i="3"/>
  <c r="E1094" i="3" s="1"/>
  <c r="V1093" i="3"/>
  <c r="E1093" i="3" s="1"/>
  <c r="V1092" i="3"/>
  <c r="E1092" i="3" s="1"/>
  <c r="V1091" i="3"/>
  <c r="E1091" i="3" s="1"/>
  <c r="V1090" i="3"/>
  <c r="E1090" i="3" s="1"/>
  <c r="V1089" i="3"/>
  <c r="E1089" i="3" s="1"/>
  <c r="V1088" i="3"/>
  <c r="E1088" i="3" s="1"/>
  <c r="V1087" i="3"/>
  <c r="E1087" i="3" s="1"/>
  <c r="V1086" i="3"/>
  <c r="E1086" i="3" s="1"/>
  <c r="V1085" i="3"/>
  <c r="E1085" i="3" s="1"/>
  <c r="V1084" i="3"/>
  <c r="E1084" i="3" s="1"/>
  <c r="V1083" i="3"/>
  <c r="E1083" i="3" s="1"/>
  <c r="V1082" i="3"/>
  <c r="E1082" i="3" s="1"/>
  <c r="V1081" i="3"/>
  <c r="E1081" i="3" s="1"/>
  <c r="V1080" i="3"/>
  <c r="E1080" i="3" s="1"/>
  <c r="V1079" i="3"/>
  <c r="E1079" i="3" s="1"/>
  <c r="V1078" i="3"/>
  <c r="E1078" i="3" s="1"/>
  <c r="V1077" i="3"/>
  <c r="E1077" i="3" s="1"/>
  <c r="V1076" i="3"/>
  <c r="E1076" i="3" s="1"/>
  <c r="V1075" i="3"/>
  <c r="E1075" i="3" s="1"/>
  <c r="V1074" i="3"/>
  <c r="E1074" i="3" s="1"/>
  <c r="V1073" i="3"/>
  <c r="E1073" i="3" s="1"/>
  <c r="V1072" i="3"/>
  <c r="E1072" i="3" s="1"/>
  <c r="V1071" i="3"/>
  <c r="E1071" i="3" s="1"/>
  <c r="V1070" i="3"/>
  <c r="E1070" i="3" s="1"/>
  <c r="V1069" i="3"/>
  <c r="E1069" i="3" s="1"/>
  <c r="V1068" i="3"/>
  <c r="E1068" i="3" s="1"/>
  <c r="V1067" i="3"/>
  <c r="E1067" i="3" s="1"/>
  <c r="V1066" i="3"/>
  <c r="E1066" i="3" s="1"/>
  <c r="V1065" i="3"/>
  <c r="E1065" i="3" s="1"/>
  <c r="V1064" i="3"/>
  <c r="E1064" i="3" s="1"/>
  <c r="V1063" i="3"/>
  <c r="E1063" i="3" s="1"/>
  <c r="V1062" i="3"/>
  <c r="E1062" i="3" s="1"/>
  <c r="V1061" i="3"/>
  <c r="E1061" i="3" s="1"/>
  <c r="V1060" i="3"/>
  <c r="E1060" i="3" s="1"/>
  <c r="V1059" i="3"/>
  <c r="E1059" i="3" s="1"/>
  <c r="V1058" i="3"/>
  <c r="E1058" i="3" s="1"/>
  <c r="V1057" i="3"/>
  <c r="E1057" i="3" s="1"/>
  <c r="V1056" i="3"/>
  <c r="E1056" i="3" s="1"/>
  <c r="V1055" i="3"/>
  <c r="E1055" i="3" s="1"/>
  <c r="V1054" i="3"/>
  <c r="E1054" i="3" s="1"/>
  <c r="V1053" i="3"/>
  <c r="E1053" i="3" s="1"/>
  <c r="V1052" i="3"/>
  <c r="E1052" i="3" s="1"/>
  <c r="V1051" i="3"/>
  <c r="E1051" i="3" s="1"/>
  <c r="V1050" i="3"/>
  <c r="E1050" i="3" s="1"/>
  <c r="V1049" i="3"/>
  <c r="E1049" i="3"/>
  <c r="V1048" i="3"/>
  <c r="E1048" i="3" s="1"/>
  <c r="V1047" i="3"/>
  <c r="E1047" i="3" s="1"/>
  <c r="V1046" i="3"/>
  <c r="E1046" i="3" s="1"/>
  <c r="V1045" i="3"/>
  <c r="E1045" i="3" s="1"/>
  <c r="V1044" i="3"/>
  <c r="E1044" i="3" s="1"/>
  <c r="V1043" i="3"/>
  <c r="E1043" i="3" s="1"/>
  <c r="V1042" i="3"/>
  <c r="E1042" i="3" s="1"/>
  <c r="V1041" i="3"/>
  <c r="E1041" i="3" s="1"/>
  <c r="V1040" i="3"/>
  <c r="E1040" i="3" s="1"/>
  <c r="V1039" i="3"/>
  <c r="E1039" i="3" s="1"/>
  <c r="V1038" i="3"/>
  <c r="E1038" i="3" s="1"/>
  <c r="V1037" i="3"/>
  <c r="E1037" i="3" s="1"/>
  <c r="V1036" i="3"/>
  <c r="E1036" i="3" s="1"/>
  <c r="V1035" i="3"/>
  <c r="E1035" i="3" s="1"/>
  <c r="V1034" i="3"/>
  <c r="E1034" i="3" s="1"/>
  <c r="V1033" i="3"/>
  <c r="E1033" i="3"/>
  <c r="V1032" i="3"/>
  <c r="E1032" i="3" s="1"/>
  <c r="V1031" i="3"/>
  <c r="E1031" i="3" s="1"/>
  <c r="V1030" i="3"/>
  <c r="E1030" i="3" s="1"/>
  <c r="V1029" i="3"/>
  <c r="E1029" i="3" s="1"/>
  <c r="V1028" i="3"/>
  <c r="E1028" i="3" s="1"/>
  <c r="V1027" i="3"/>
  <c r="E1027" i="3" s="1"/>
  <c r="V1026" i="3"/>
  <c r="E1026" i="3" s="1"/>
  <c r="V1025" i="3"/>
  <c r="E1025" i="3" s="1"/>
  <c r="V1024" i="3"/>
  <c r="E1024" i="3" s="1"/>
  <c r="V1023" i="3"/>
  <c r="E1023" i="3" s="1"/>
  <c r="V1022" i="3"/>
  <c r="E1022" i="3" s="1"/>
  <c r="V1021" i="3"/>
  <c r="E1021" i="3" s="1"/>
  <c r="V1020" i="3"/>
  <c r="E1020" i="3" s="1"/>
  <c r="V1019" i="3"/>
  <c r="E1019" i="3" s="1"/>
  <c r="V1018" i="3"/>
  <c r="E1018" i="3" s="1"/>
  <c r="V1017" i="3"/>
  <c r="E1017" i="3" s="1"/>
  <c r="V1016" i="3"/>
  <c r="E1016" i="3" s="1"/>
  <c r="V1015" i="3"/>
  <c r="E1015" i="3" s="1"/>
  <c r="V1014" i="3"/>
  <c r="E1014" i="3" s="1"/>
  <c r="V1013" i="3"/>
  <c r="E1013" i="3" s="1"/>
  <c r="V1012" i="3"/>
  <c r="E1012" i="3" s="1"/>
  <c r="V1011" i="3"/>
  <c r="E1011" i="3" s="1"/>
  <c r="V1010" i="3"/>
  <c r="E1010" i="3" s="1"/>
  <c r="V1009" i="3"/>
  <c r="E1009" i="3" s="1"/>
  <c r="V1008" i="3"/>
  <c r="E1008" i="3" s="1"/>
  <c r="V1007" i="3"/>
  <c r="E1007" i="3" s="1"/>
  <c r="V1006" i="3"/>
  <c r="E1006" i="3" s="1"/>
  <c r="V1005" i="3"/>
  <c r="E1005" i="3" s="1"/>
  <c r="V1004" i="3"/>
  <c r="E1004" i="3" s="1"/>
  <c r="V1003" i="3"/>
  <c r="E1003" i="3" s="1"/>
  <c r="V1002" i="3"/>
  <c r="E1002" i="3" s="1"/>
  <c r="V1001" i="3"/>
  <c r="E1001" i="3" s="1"/>
  <c r="V1000" i="3"/>
  <c r="E1000" i="3" s="1"/>
  <c r="V999" i="3"/>
  <c r="E999" i="3" s="1"/>
  <c r="V998" i="3"/>
  <c r="E998" i="3" s="1"/>
  <c r="V997" i="3"/>
  <c r="E997" i="3" s="1"/>
  <c r="V996" i="3"/>
  <c r="E996" i="3" s="1"/>
  <c r="V995" i="3"/>
  <c r="E995" i="3" s="1"/>
  <c r="V994" i="3"/>
  <c r="E994" i="3" s="1"/>
  <c r="V993" i="3"/>
  <c r="E993" i="3" s="1"/>
  <c r="V992" i="3"/>
  <c r="E992" i="3" s="1"/>
  <c r="V991" i="3"/>
  <c r="E991" i="3" s="1"/>
  <c r="V990" i="3"/>
  <c r="E990" i="3" s="1"/>
  <c r="V989" i="3"/>
  <c r="E989" i="3" s="1"/>
  <c r="V988" i="3"/>
  <c r="E988" i="3" s="1"/>
  <c r="V987" i="3"/>
  <c r="E987" i="3" s="1"/>
  <c r="V986" i="3"/>
  <c r="E986" i="3" s="1"/>
  <c r="V985" i="3"/>
  <c r="E985" i="3" s="1"/>
  <c r="V984" i="3"/>
  <c r="E984" i="3" s="1"/>
  <c r="V983" i="3"/>
  <c r="E983" i="3" s="1"/>
  <c r="V982" i="3"/>
  <c r="E982" i="3" s="1"/>
  <c r="V981" i="3"/>
  <c r="E981" i="3" s="1"/>
  <c r="V980" i="3"/>
  <c r="E980" i="3" s="1"/>
  <c r="V979" i="3"/>
  <c r="E979" i="3" s="1"/>
  <c r="V978" i="3"/>
  <c r="E978" i="3" s="1"/>
  <c r="V977" i="3"/>
  <c r="E977" i="3" s="1"/>
  <c r="V976" i="3"/>
  <c r="E976" i="3" s="1"/>
  <c r="V975" i="3"/>
  <c r="E975" i="3" s="1"/>
  <c r="V974" i="3"/>
  <c r="E974" i="3" s="1"/>
  <c r="V973" i="3"/>
  <c r="E973" i="3" s="1"/>
  <c r="V972" i="3"/>
  <c r="E972" i="3" s="1"/>
  <c r="V971" i="3"/>
  <c r="E971" i="3" s="1"/>
  <c r="V970" i="3"/>
  <c r="E970" i="3" s="1"/>
  <c r="V969" i="3"/>
  <c r="E969" i="3" s="1"/>
  <c r="V968" i="3"/>
  <c r="E968" i="3" s="1"/>
  <c r="V967" i="3"/>
  <c r="E967" i="3" s="1"/>
  <c r="V966" i="3"/>
  <c r="E966" i="3" s="1"/>
  <c r="V965" i="3"/>
  <c r="E965" i="3" s="1"/>
  <c r="V964" i="3"/>
  <c r="E964" i="3" s="1"/>
  <c r="V963" i="3"/>
  <c r="E963" i="3" s="1"/>
  <c r="V962" i="3"/>
  <c r="E962" i="3" s="1"/>
  <c r="V961" i="3"/>
  <c r="E961" i="3" s="1"/>
  <c r="V960" i="3"/>
  <c r="E960" i="3" s="1"/>
  <c r="V959" i="3"/>
  <c r="E959" i="3" s="1"/>
  <c r="V958" i="3"/>
  <c r="E958" i="3" s="1"/>
  <c r="V957" i="3"/>
  <c r="E957" i="3" s="1"/>
  <c r="V956" i="3"/>
  <c r="E956" i="3" s="1"/>
  <c r="V955" i="3"/>
  <c r="E955" i="3" s="1"/>
  <c r="V954" i="3"/>
  <c r="E954" i="3" s="1"/>
  <c r="V953" i="3"/>
  <c r="E953" i="3"/>
  <c r="V952" i="3"/>
  <c r="E952" i="3" s="1"/>
  <c r="V951" i="3"/>
  <c r="E951" i="3" s="1"/>
  <c r="V950" i="3"/>
  <c r="E950" i="3" s="1"/>
  <c r="V949" i="3"/>
  <c r="E949" i="3" s="1"/>
  <c r="V948" i="3"/>
  <c r="E948" i="3" s="1"/>
  <c r="V947" i="3"/>
  <c r="E947" i="3" s="1"/>
  <c r="V946" i="3"/>
  <c r="E946" i="3" s="1"/>
  <c r="V945" i="3"/>
  <c r="E945" i="3" s="1"/>
  <c r="V944" i="3"/>
  <c r="E944" i="3" s="1"/>
  <c r="V943" i="3"/>
  <c r="E943" i="3" s="1"/>
  <c r="V942" i="3"/>
  <c r="E942" i="3" s="1"/>
  <c r="V941" i="3"/>
  <c r="E941" i="3" s="1"/>
  <c r="V940" i="3"/>
  <c r="E940" i="3" s="1"/>
  <c r="V939" i="3"/>
  <c r="E939" i="3" s="1"/>
  <c r="V938" i="3"/>
  <c r="E938" i="3" s="1"/>
  <c r="V937" i="3"/>
  <c r="E937" i="3" s="1"/>
  <c r="V936" i="3"/>
  <c r="E936" i="3" s="1"/>
  <c r="V935" i="3"/>
  <c r="E935" i="3" s="1"/>
  <c r="V934" i="3"/>
  <c r="E934" i="3" s="1"/>
  <c r="V933" i="3"/>
  <c r="E933" i="3" s="1"/>
  <c r="V932" i="3"/>
  <c r="E932" i="3" s="1"/>
  <c r="V931" i="3"/>
  <c r="E931" i="3" s="1"/>
  <c r="V930" i="3"/>
  <c r="E930" i="3" s="1"/>
  <c r="V929" i="3"/>
  <c r="E929" i="3"/>
  <c r="V928" i="3"/>
  <c r="E928" i="3" s="1"/>
  <c r="V927" i="3"/>
  <c r="E927" i="3" s="1"/>
  <c r="V926" i="3"/>
  <c r="E926" i="3" s="1"/>
  <c r="V925" i="3"/>
  <c r="E925" i="3" s="1"/>
  <c r="V924" i="3"/>
  <c r="E924" i="3" s="1"/>
  <c r="V923" i="3"/>
  <c r="E923" i="3" s="1"/>
  <c r="V922" i="3"/>
  <c r="E922" i="3" s="1"/>
  <c r="V921" i="3"/>
  <c r="E921" i="3" s="1"/>
  <c r="V920" i="3"/>
  <c r="E920" i="3"/>
  <c r="V919" i="3"/>
  <c r="E919" i="3" s="1"/>
  <c r="V918" i="3"/>
  <c r="E918" i="3" s="1"/>
  <c r="V917" i="3"/>
  <c r="E917" i="3" s="1"/>
  <c r="V916" i="3"/>
  <c r="E916" i="3" s="1"/>
  <c r="V915" i="3"/>
  <c r="E915" i="3" s="1"/>
  <c r="V914" i="3"/>
  <c r="E914" i="3" s="1"/>
  <c r="V913" i="3"/>
  <c r="E913" i="3" s="1"/>
  <c r="V912" i="3"/>
  <c r="E912" i="3" s="1"/>
  <c r="V911" i="3"/>
  <c r="E911" i="3" s="1"/>
  <c r="V910" i="3"/>
  <c r="E910" i="3" s="1"/>
  <c r="V909" i="3"/>
  <c r="E909" i="3" s="1"/>
  <c r="V908" i="3"/>
  <c r="E908" i="3" s="1"/>
  <c r="V907" i="3"/>
  <c r="E907" i="3" s="1"/>
  <c r="V906" i="3"/>
  <c r="E906" i="3" s="1"/>
  <c r="V905" i="3"/>
  <c r="E905" i="3" s="1"/>
  <c r="V904" i="3"/>
  <c r="E904" i="3" s="1"/>
  <c r="V903" i="3"/>
  <c r="E903" i="3" s="1"/>
  <c r="V902" i="3"/>
  <c r="E902" i="3" s="1"/>
  <c r="V901" i="3"/>
  <c r="E901" i="3" s="1"/>
  <c r="V900" i="3"/>
  <c r="E900" i="3" s="1"/>
  <c r="V899" i="3"/>
  <c r="E899" i="3" s="1"/>
  <c r="V898" i="3"/>
  <c r="E898" i="3" s="1"/>
  <c r="V897" i="3"/>
  <c r="E897" i="3" s="1"/>
  <c r="V896" i="3"/>
  <c r="E896" i="3" s="1"/>
  <c r="V895" i="3"/>
  <c r="E895" i="3" s="1"/>
  <c r="V894" i="3"/>
  <c r="E894" i="3" s="1"/>
  <c r="V893" i="3"/>
  <c r="E893" i="3" s="1"/>
  <c r="V892" i="3"/>
  <c r="E892" i="3" s="1"/>
  <c r="V891" i="3"/>
  <c r="E891" i="3" s="1"/>
  <c r="V890" i="3"/>
  <c r="E890" i="3" s="1"/>
  <c r="V889" i="3"/>
  <c r="E889" i="3" s="1"/>
  <c r="V888" i="3"/>
  <c r="E888" i="3" s="1"/>
  <c r="V887" i="3"/>
  <c r="E887" i="3" s="1"/>
  <c r="V886" i="3"/>
  <c r="E886" i="3" s="1"/>
  <c r="V885" i="3"/>
  <c r="E885" i="3" s="1"/>
  <c r="V884" i="3"/>
  <c r="E884" i="3" s="1"/>
  <c r="V883" i="3"/>
  <c r="E883" i="3" s="1"/>
  <c r="V882" i="3"/>
  <c r="E882" i="3" s="1"/>
  <c r="V881" i="3"/>
  <c r="E881" i="3" s="1"/>
  <c r="V880" i="3"/>
  <c r="E880" i="3"/>
  <c r="V879" i="3"/>
  <c r="E879" i="3" s="1"/>
  <c r="V878" i="3"/>
  <c r="E878" i="3" s="1"/>
  <c r="V877" i="3"/>
  <c r="E877" i="3" s="1"/>
  <c r="V876" i="3"/>
  <c r="E876" i="3" s="1"/>
  <c r="V875" i="3"/>
  <c r="E875" i="3" s="1"/>
  <c r="V874" i="3"/>
  <c r="E874" i="3" s="1"/>
  <c r="V873" i="3"/>
  <c r="E873" i="3" s="1"/>
  <c r="V872" i="3"/>
  <c r="E872" i="3"/>
  <c r="V871" i="3"/>
  <c r="E871" i="3" s="1"/>
  <c r="V870" i="3"/>
  <c r="E870" i="3" s="1"/>
  <c r="V869" i="3"/>
  <c r="E869" i="3" s="1"/>
  <c r="V868" i="3"/>
  <c r="E868" i="3" s="1"/>
  <c r="V867" i="3"/>
  <c r="E867" i="3" s="1"/>
  <c r="V866" i="3"/>
  <c r="E866" i="3" s="1"/>
  <c r="V865" i="3"/>
  <c r="E865" i="3" s="1"/>
  <c r="V864" i="3"/>
  <c r="E864" i="3"/>
  <c r="V863" i="3"/>
  <c r="E863" i="3" s="1"/>
  <c r="V862" i="3"/>
  <c r="E862" i="3" s="1"/>
  <c r="V861" i="3"/>
  <c r="E861" i="3" s="1"/>
  <c r="V860" i="3"/>
  <c r="E860" i="3" s="1"/>
  <c r="V859" i="3"/>
  <c r="E859" i="3" s="1"/>
  <c r="V858" i="3"/>
  <c r="E858" i="3" s="1"/>
  <c r="V857" i="3"/>
  <c r="E857" i="3" s="1"/>
  <c r="V856" i="3"/>
  <c r="E856" i="3" s="1"/>
  <c r="V855" i="3"/>
  <c r="E855" i="3" s="1"/>
  <c r="V854" i="3"/>
  <c r="E854" i="3" s="1"/>
  <c r="V853" i="3"/>
  <c r="E853" i="3" s="1"/>
  <c r="V852" i="3"/>
  <c r="E852" i="3" s="1"/>
  <c r="V851" i="3"/>
  <c r="E851" i="3" s="1"/>
  <c r="V850" i="3"/>
  <c r="E850" i="3" s="1"/>
  <c r="V849" i="3"/>
  <c r="E849" i="3" s="1"/>
  <c r="V848" i="3"/>
  <c r="E848" i="3" s="1"/>
  <c r="V847" i="3"/>
  <c r="E847" i="3" s="1"/>
  <c r="V846" i="3"/>
  <c r="E846" i="3" s="1"/>
  <c r="V845" i="3"/>
  <c r="E845" i="3" s="1"/>
  <c r="V844" i="3"/>
  <c r="E844" i="3" s="1"/>
  <c r="V843" i="3"/>
  <c r="E843" i="3" s="1"/>
  <c r="V842" i="3"/>
  <c r="E842" i="3" s="1"/>
  <c r="V841" i="3"/>
  <c r="E841" i="3" s="1"/>
  <c r="V840" i="3"/>
  <c r="E840" i="3"/>
  <c r="V839" i="3"/>
  <c r="E839" i="3" s="1"/>
  <c r="V838" i="3"/>
  <c r="E838" i="3" s="1"/>
  <c r="V837" i="3"/>
  <c r="E837" i="3" s="1"/>
  <c r="V836" i="3"/>
  <c r="E836" i="3" s="1"/>
  <c r="V835" i="3"/>
  <c r="E835" i="3" s="1"/>
  <c r="V834" i="3"/>
  <c r="E834" i="3" s="1"/>
  <c r="V833" i="3"/>
  <c r="E833" i="3" s="1"/>
  <c r="V832" i="3"/>
  <c r="E832" i="3" s="1"/>
  <c r="V831" i="3"/>
  <c r="E831" i="3" s="1"/>
  <c r="V830" i="3"/>
  <c r="E830" i="3" s="1"/>
  <c r="V829" i="3"/>
  <c r="E829" i="3" s="1"/>
  <c r="V828" i="3"/>
  <c r="E828" i="3" s="1"/>
  <c r="V827" i="3"/>
  <c r="E827" i="3" s="1"/>
  <c r="V826" i="3"/>
  <c r="E826" i="3" s="1"/>
  <c r="V825" i="3"/>
  <c r="E825" i="3" s="1"/>
  <c r="V824" i="3"/>
  <c r="E824" i="3" s="1"/>
  <c r="V823" i="3"/>
  <c r="E823" i="3" s="1"/>
  <c r="V822" i="3"/>
  <c r="E822" i="3" s="1"/>
  <c r="V821" i="3"/>
  <c r="E821" i="3" s="1"/>
  <c r="V820" i="3"/>
  <c r="E820" i="3" s="1"/>
  <c r="V819" i="3"/>
  <c r="E819" i="3" s="1"/>
  <c r="V818" i="3"/>
  <c r="E818" i="3" s="1"/>
  <c r="V817" i="3"/>
  <c r="E817" i="3" s="1"/>
  <c r="V816" i="3"/>
  <c r="E816" i="3" s="1"/>
  <c r="V815" i="3"/>
  <c r="E815" i="3" s="1"/>
  <c r="V814" i="3"/>
  <c r="E814" i="3" s="1"/>
  <c r="V813" i="3"/>
  <c r="E813" i="3" s="1"/>
  <c r="V812" i="3"/>
  <c r="E812" i="3" s="1"/>
  <c r="V811" i="3"/>
  <c r="E811" i="3" s="1"/>
  <c r="V810" i="3"/>
  <c r="E810" i="3" s="1"/>
  <c r="V809" i="3"/>
  <c r="E809" i="3" s="1"/>
  <c r="V808" i="3"/>
  <c r="E808" i="3" s="1"/>
  <c r="V807" i="3"/>
  <c r="E807" i="3" s="1"/>
  <c r="V806" i="3"/>
  <c r="E806" i="3" s="1"/>
  <c r="V805" i="3"/>
  <c r="E805" i="3" s="1"/>
  <c r="V804" i="3"/>
  <c r="E804" i="3" s="1"/>
  <c r="V803" i="3"/>
  <c r="E803" i="3" s="1"/>
  <c r="V802" i="3"/>
  <c r="E802" i="3" s="1"/>
  <c r="V801" i="3"/>
  <c r="E801" i="3" s="1"/>
  <c r="V800" i="3"/>
  <c r="E800" i="3"/>
  <c r="V799" i="3"/>
  <c r="E799" i="3" s="1"/>
  <c r="V798" i="3"/>
  <c r="E798" i="3" s="1"/>
  <c r="V797" i="3"/>
  <c r="E797" i="3" s="1"/>
  <c r="V796" i="3"/>
  <c r="E796" i="3" s="1"/>
  <c r="V795" i="3"/>
  <c r="E795" i="3" s="1"/>
  <c r="V794" i="3"/>
  <c r="E794" i="3" s="1"/>
  <c r="V793" i="3"/>
  <c r="E793" i="3" s="1"/>
  <c r="V792" i="3"/>
  <c r="E792" i="3"/>
  <c r="V791" i="3"/>
  <c r="E791" i="3" s="1"/>
  <c r="V790" i="3"/>
  <c r="E790" i="3" s="1"/>
  <c r="V789" i="3"/>
  <c r="E789" i="3" s="1"/>
  <c r="V788" i="3"/>
  <c r="E788" i="3" s="1"/>
  <c r="V787" i="3"/>
  <c r="E787" i="3" s="1"/>
  <c r="V786" i="3"/>
  <c r="E786" i="3" s="1"/>
  <c r="V785" i="3"/>
  <c r="E785" i="3" s="1"/>
  <c r="V784" i="3"/>
  <c r="E784" i="3"/>
  <c r="V783" i="3"/>
  <c r="E783" i="3" s="1"/>
  <c r="V782" i="3"/>
  <c r="E782" i="3" s="1"/>
  <c r="V781" i="3"/>
  <c r="E781" i="3" s="1"/>
  <c r="V780" i="3"/>
  <c r="E780" i="3" s="1"/>
  <c r="V779" i="3"/>
  <c r="E779" i="3" s="1"/>
  <c r="V778" i="3"/>
  <c r="E778" i="3" s="1"/>
  <c r="V777" i="3"/>
  <c r="E777" i="3" s="1"/>
  <c r="V776" i="3"/>
  <c r="E776" i="3" s="1"/>
  <c r="V775" i="3"/>
  <c r="E775" i="3" s="1"/>
  <c r="V774" i="3"/>
  <c r="E774" i="3" s="1"/>
  <c r="V773" i="3"/>
  <c r="E773" i="3" s="1"/>
  <c r="V772" i="3"/>
  <c r="E772" i="3" s="1"/>
  <c r="V771" i="3"/>
  <c r="E771" i="3" s="1"/>
  <c r="V770" i="3"/>
  <c r="E770" i="3" s="1"/>
  <c r="V769" i="3"/>
  <c r="E769" i="3" s="1"/>
  <c r="V768" i="3"/>
  <c r="E768" i="3" s="1"/>
  <c r="V767" i="3"/>
  <c r="E767" i="3" s="1"/>
  <c r="V766" i="3"/>
  <c r="E766" i="3" s="1"/>
  <c r="V765" i="3"/>
  <c r="E765" i="3" s="1"/>
  <c r="V764" i="3"/>
  <c r="E764" i="3" s="1"/>
  <c r="V763" i="3"/>
  <c r="E763" i="3" s="1"/>
  <c r="V762" i="3"/>
  <c r="E762" i="3" s="1"/>
  <c r="V761" i="3"/>
  <c r="E761" i="3" s="1"/>
  <c r="V760" i="3"/>
  <c r="E760" i="3"/>
  <c r="V759" i="3"/>
  <c r="E759" i="3" s="1"/>
  <c r="V758" i="3"/>
  <c r="E758" i="3" s="1"/>
  <c r="V757" i="3"/>
  <c r="E757" i="3" s="1"/>
  <c r="V756" i="3"/>
  <c r="E756" i="3" s="1"/>
  <c r="V755" i="3"/>
  <c r="E755" i="3" s="1"/>
  <c r="V754" i="3"/>
  <c r="E754" i="3" s="1"/>
  <c r="V753" i="3"/>
  <c r="E753" i="3" s="1"/>
  <c r="V752" i="3"/>
  <c r="E752" i="3" s="1"/>
  <c r="V751" i="3"/>
  <c r="E751" i="3" s="1"/>
  <c r="V750" i="3"/>
  <c r="E750" i="3" s="1"/>
  <c r="V749" i="3"/>
  <c r="E749" i="3" s="1"/>
  <c r="V748" i="3"/>
  <c r="E748" i="3" s="1"/>
  <c r="V747" i="3"/>
  <c r="E747" i="3" s="1"/>
  <c r="V746" i="3"/>
  <c r="E746" i="3" s="1"/>
  <c r="V745" i="3"/>
  <c r="E745" i="3" s="1"/>
  <c r="V744" i="3"/>
  <c r="E744" i="3" s="1"/>
  <c r="V743" i="3"/>
  <c r="E743" i="3" s="1"/>
  <c r="V742" i="3"/>
  <c r="E742" i="3" s="1"/>
  <c r="V741" i="3"/>
  <c r="E741" i="3" s="1"/>
  <c r="V740" i="3"/>
  <c r="E740" i="3" s="1"/>
  <c r="V739" i="3"/>
  <c r="E739" i="3" s="1"/>
  <c r="V738" i="3"/>
  <c r="E738" i="3" s="1"/>
  <c r="V737" i="3"/>
  <c r="E737" i="3" s="1"/>
  <c r="V736" i="3"/>
  <c r="E736" i="3" s="1"/>
  <c r="V735" i="3"/>
  <c r="E735" i="3" s="1"/>
  <c r="V734" i="3"/>
  <c r="E734" i="3" s="1"/>
  <c r="V733" i="3"/>
  <c r="E733" i="3" s="1"/>
  <c r="V732" i="3"/>
  <c r="E732" i="3" s="1"/>
  <c r="V731" i="3"/>
  <c r="E731" i="3" s="1"/>
  <c r="V730" i="3"/>
  <c r="E730" i="3" s="1"/>
  <c r="V729" i="3"/>
  <c r="E729" i="3" s="1"/>
  <c r="V728" i="3"/>
  <c r="E728" i="3" s="1"/>
  <c r="V727" i="3"/>
  <c r="E727" i="3" s="1"/>
  <c r="V726" i="3"/>
  <c r="E726" i="3" s="1"/>
  <c r="V725" i="3"/>
  <c r="E725" i="3" s="1"/>
  <c r="V724" i="3"/>
  <c r="E724" i="3" s="1"/>
  <c r="V723" i="3"/>
  <c r="E723" i="3" s="1"/>
  <c r="V722" i="3"/>
  <c r="E722" i="3" s="1"/>
  <c r="V721" i="3"/>
  <c r="E721" i="3" s="1"/>
  <c r="V720" i="3"/>
  <c r="E720" i="3"/>
  <c r="V719" i="3"/>
  <c r="E719" i="3" s="1"/>
  <c r="V718" i="3"/>
  <c r="E718" i="3" s="1"/>
  <c r="V717" i="3"/>
  <c r="E717" i="3" s="1"/>
  <c r="V716" i="3"/>
  <c r="E716" i="3" s="1"/>
  <c r="V715" i="3"/>
  <c r="E715" i="3" s="1"/>
  <c r="V714" i="3"/>
  <c r="E714" i="3" s="1"/>
  <c r="V713" i="3"/>
  <c r="E713" i="3" s="1"/>
  <c r="V712" i="3"/>
  <c r="E712" i="3"/>
  <c r="V711" i="3"/>
  <c r="E711" i="3" s="1"/>
  <c r="V710" i="3"/>
  <c r="E710" i="3" s="1"/>
  <c r="V709" i="3"/>
  <c r="E709" i="3" s="1"/>
  <c r="V708" i="3"/>
  <c r="E708" i="3" s="1"/>
  <c r="V707" i="3"/>
  <c r="E707" i="3" s="1"/>
  <c r="V706" i="3"/>
  <c r="E706" i="3" s="1"/>
  <c r="V705" i="3"/>
  <c r="E705" i="3" s="1"/>
  <c r="V704" i="3"/>
  <c r="E704" i="3"/>
  <c r="V703" i="3"/>
  <c r="E703" i="3" s="1"/>
  <c r="V702" i="3"/>
  <c r="E702" i="3" s="1"/>
  <c r="V701" i="3"/>
  <c r="E701" i="3" s="1"/>
  <c r="V700" i="3"/>
  <c r="E700" i="3" s="1"/>
  <c r="V699" i="3"/>
  <c r="E699" i="3" s="1"/>
  <c r="V698" i="3"/>
  <c r="E698" i="3" s="1"/>
  <c r="V697" i="3"/>
  <c r="E697" i="3" s="1"/>
  <c r="V696" i="3"/>
  <c r="E696" i="3" s="1"/>
  <c r="V695" i="3"/>
  <c r="E695" i="3" s="1"/>
  <c r="V694" i="3"/>
  <c r="E694" i="3" s="1"/>
  <c r="V693" i="3"/>
  <c r="E693" i="3" s="1"/>
  <c r="V692" i="3"/>
  <c r="E692" i="3" s="1"/>
  <c r="V691" i="3"/>
  <c r="E691" i="3" s="1"/>
  <c r="V690" i="3"/>
  <c r="E690" i="3" s="1"/>
  <c r="V689" i="3"/>
  <c r="E689" i="3" s="1"/>
  <c r="V688" i="3"/>
  <c r="E688" i="3" s="1"/>
  <c r="V687" i="3"/>
  <c r="E687" i="3" s="1"/>
  <c r="V686" i="3"/>
  <c r="E686" i="3" s="1"/>
  <c r="V685" i="3"/>
  <c r="E685" i="3" s="1"/>
  <c r="V684" i="3"/>
  <c r="E684" i="3" s="1"/>
  <c r="V683" i="3"/>
  <c r="E683" i="3" s="1"/>
  <c r="V682" i="3"/>
  <c r="E682" i="3" s="1"/>
  <c r="V681" i="3"/>
  <c r="E681" i="3" s="1"/>
  <c r="V680" i="3"/>
  <c r="E680" i="3"/>
  <c r="V679" i="3"/>
  <c r="E679" i="3" s="1"/>
  <c r="V678" i="3"/>
  <c r="E678" i="3" s="1"/>
  <c r="V677" i="3"/>
  <c r="E677" i="3" s="1"/>
  <c r="V676" i="3"/>
  <c r="E676" i="3" s="1"/>
  <c r="V675" i="3"/>
  <c r="E675" i="3" s="1"/>
  <c r="V674" i="3"/>
  <c r="E674" i="3" s="1"/>
  <c r="V673" i="3"/>
  <c r="E673" i="3" s="1"/>
  <c r="V672" i="3"/>
  <c r="E672" i="3" s="1"/>
  <c r="V671" i="3"/>
  <c r="E671" i="3" s="1"/>
  <c r="V670" i="3"/>
  <c r="E670" i="3" s="1"/>
  <c r="V669" i="3"/>
  <c r="E669" i="3" s="1"/>
  <c r="V668" i="3"/>
  <c r="E668" i="3" s="1"/>
  <c r="V667" i="3"/>
  <c r="E667" i="3" s="1"/>
  <c r="V666" i="3"/>
  <c r="E666" i="3" s="1"/>
  <c r="V665" i="3"/>
  <c r="E665" i="3" s="1"/>
  <c r="V664" i="3"/>
  <c r="E664" i="3" s="1"/>
  <c r="V663" i="3"/>
  <c r="E663" i="3" s="1"/>
  <c r="V662" i="3"/>
  <c r="E662" i="3" s="1"/>
  <c r="V661" i="3"/>
  <c r="E661" i="3" s="1"/>
  <c r="V660" i="3"/>
  <c r="E660" i="3" s="1"/>
  <c r="V659" i="3"/>
  <c r="E659" i="3" s="1"/>
  <c r="V658" i="3"/>
  <c r="E658" i="3" s="1"/>
  <c r="V657" i="3"/>
  <c r="E657" i="3" s="1"/>
  <c r="V656" i="3"/>
  <c r="E656" i="3" s="1"/>
  <c r="V655" i="3"/>
  <c r="E655" i="3" s="1"/>
  <c r="V654" i="3"/>
  <c r="E654" i="3" s="1"/>
  <c r="V653" i="3"/>
  <c r="E653" i="3" s="1"/>
  <c r="V652" i="3"/>
  <c r="E652" i="3" s="1"/>
  <c r="V651" i="3"/>
  <c r="E651" i="3" s="1"/>
  <c r="V650" i="3"/>
  <c r="E650" i="3" s="1"/>
  <c r="V649" i="3"/>
  <c r="E649" i="3" s="1"/>
  <c r="V648" i="3"/>
  <c r="E648" i="3" s="1"/>
  <c r="V647" i="3"/>
  <c r="E647" i="3" s="1"/>
  <c r="V646" i="3"/>
  <c r="E646" i="3" s="1"/>
  <c r="V645" i="3"/>
  <c r="E645" i="3" s="1"/>
  <c r="V644" i="3"/>
  <c r="E644" i="3" s="1"/>
  <c r="V643" i="3"/>
  <c r="E643" i="3" s="1"/>
  <c r="V642" i="3"/>
  <c r="E642" i="3" s="1"/>
  <c r="V641" i="3"/>
  <c r="E641" i="3" s="1"/>
  <c r="V640" i="3"/>
  <c r="E640" i="3"/>
  <c r="V639" i="3"/>
  <c r="E639" i="3" s="1"/>
  <c r="V638" i="3"/>
  <c r="E638" i="3" s="1"/>
  <c r="V637" i="3"/>
  <c r="E637" i="3" s="1"/>
  <c r="V636" i="3"/>
  <c r="E636" i="3" s="1"/>
  <c r="V635" i="3"/>
  <c r="E635" i="3" s="1"/>
  <c r="V634" i="3"/>
  <c r="E634" i="3" s="1"/>
  <c r="V633" i="3"/>
  <c r="E633" i="3" s="1"/>
  <c r="V632" i="3"/>
  <c r="E632" i="3"/>
  <c r="V631" i="3"/>
  <c r="E631" i="3" s="1"/>
  <c r="V630" i="3"/>
  <c r="E630" i="3" s="1"/>
  <c r="V629" i="3"/>
  <c r="E629" i="3" s="1"/>
  <c r="V628" i="3"/>
  <c r="E628" i="3" s="1"/>
  <c r="V627" i="3"/>
  <c r="E627" i="3" s="1"/>
  <c r="V626" i="3"/>
  <c r="E626" i="3" s="1"/>
  <c r="V625" i="3"/>
  <c r="E625" i="3" s="1"/>
  <c r="V624" i="3"/>
  <c r="E624" i="3"/>
  <c r="V623" i="3"/>
  <c r="E623" i="3" s="1"/>
  <c r="V622" i="3"/>
  <c r="E622" i="3" s="1"/>
  <c r="V621" i="3"/>
  <c r="E621" i="3" s="1"/>
  <c r="V620" i="3"/>
  <c r="E620" i="3" s="1"/>
  <c r="V619" i="3"/>
  <c r="E619" i="3" s="1"/>
  <c r="V618" i="3"/>
  <c r="E618" i="3" s="1"/>
  <c r="V617" i="3"/>
  <c r="E617" i="3" s="1"/>
  <c r="V616" i="3"/>
  <c r="E616" i="3" s="1"/>
  <c r="V615" i="3"/>
  <c r="E615" i="3" s="1"/>
  <c r="V614" i="3"/>
  <c r="E614" i="3" s="1"/>
  <c r="V613" i="3"/>
  <c r="E613" i="3" s="1"/>
  <c r="V612" i="3"/>
  <c r="E612" i="3" s="1"/>
  <c r="V611" i="3"/>
  <c r="E611" i="3" s="1"/>
  <c r="V610" i="3"/>
  <c r="E610" i="3" s="1"/>
  <c r="V609" i="3"/>
  <c r="E609" i="3" s="1"/>
  <c r="V608" i="3"/>
  <c r="E608" i="3" s="1"/>
  <c r="V607" i="3"/>
  <c r="E607" i="3" s="1"/>
  <c r="V606" i="3"/>
  <c r="E606" i="3" s="1"/>
  <c r="V605" i="3"/>
  <c r="E605" i="3" s="1"/>
  <c r="V604" i="3"/>
  <c r="E604" i="3" s="1"/>
  <c r="V603" i="3"/>
  <c r="E603" i="3" s="1"/>
  <c r="V602" i="3"/>
  <c r="E602" i="3" s="1"/>
  <c r="V601" i="3"/>
  <c r="E601" i="3" s="1"/>
  <c r="V600" i="3"/>
  <c r="E600" i="3"/>
  <c r="V599" i="3"/>
  <c r="E599" i="3" s="1"/>
  <c r="V598" i="3"/>
  <c r="E598" i="3" s="1"/>
  <c r="V597" i="3"/>
  <c r="E597" i="3" s="1"/>
  <c r="V596" i="3"/>
  <c r="E596" i="3" s="1"/>
  <c r="V595" i="3"/>
  <c r="E595" i="3" s="1"/>
  <c r="V594" i="3"/>
  <c r="E594" i="3" s="1"/>
  <c r="V593" i="3"/>
  <c r="E593" i="3" s="1"/>
  <c r="V592" i="3"/>
  <c r="E592" i="3" s="1"/>
  <c r="V591" i="3"/>
  <c r="E591" i="3" s="1"/>
  <c r="V590" i="3"/>
  <c r="E590" i="3" s="1"/>
  <c r="V589" i="3"/>
  <c r="E589" i="3" s="1"/>
  <c r="V588" i="3"/>
  <c r="E588" i="3" s="1"/>
  <c r="V587" i="3"/>
  <c r="E587" i="3" s="1"/>
  <c r="V586" i="3"/>
  <c r="E586" i="3" s="1"/>
  <c r="V585" i="3"/>
  <c r="E585" i="3" s="1"/>
  <c r="V584" i="3"/>
  <c r="E584" i="3" s="1"/>
  <c r="V583" i="3"/>
  <c r="E583" i="3" s="1"/>
  <c r="V582" i="3"/>
  <c r="E582" i="3" s="1"/>
  <c r="V581" i="3"/>
  <c r="E581" i="3" s="1"/>
  <c r="V580" i="3"/>
  <c r="E580" i="3" s="1"/>
  <c r="V579" i="3"/>
  <c r="E579" i="3" s="1"/>
  <c r="V578" i="3"/>
  <c r="E578" i="3" s="1"/>
  <c r="V577" i="3"/>
  <c r="E577" i="3" s="1"/>
  <c r="V576" i="3"/>
  <c r="E576" i="3" s="1"/>
  <c r="V575" i="3"/>
  <c r="E575" i="3" s="1"/>
  <c r="V574" i="3"/>
  <c r="E574" i="3" s="1"/>
  <c r="V573" i="3"/>
  <c r="E573" i="3" s="1"/>
  <c r="V572" i="3"/>
  <c r="E572" i="3" s="1"/>
  <c r="V571" i="3"/>
  <c r="E571" i="3" s="1"/>
  <c r="V570" i="3"/>
  <c r="E570" i="3" s="1"/>
  <c r="V569" i="3"/>
  <c r="E569" i="3" s="1"/>
  <c r="V568" i="3"/>
  <c r="E568" i="3" s="1"/>
  <c r="V567" i="3"/>
  <c r="E567" i="3" s="1"/>
  <c r="V566" i="3"/>
  <c r="E566" i="3" s="1"/>
  <c r="V565" i="3"/>
  <c r="E565" i="3" s="1"/>
  <c r="V564" i="3"/>
  <c r="E564" i="3" s="1"/>
  <c r="V563" i="3"/>
  <c r="E563" i="3" s="1"/>
  <c r="V562" i="3"/>
  <c r="E562" i="3" s="1"/>
  <c r="V561" i="3"/>
  <c r="E561" i="3" s="1"/>
  <c r="V560" i="3"/>
  <c r="E560" i="3"/>
  <c r="V559" i="3"/>
  <c r="E559" i="3" s="1"/>
  <c r="V558" i="3"/>
  <c r="E558" i="3" s="1"/>
  <c r="V557" i="3"/>
  <c r="E557" i="3" s="1"/>
  <c r="V556" i="3"/>
  <c r="E556" i="3" s="1"/>
  <c r="V555" i="3"/>
  <c r="E555" i="3" s="1"/>
  <c r="V554" i="3"/>
  <c r="E554" i="3" s="1"/>
  <c r="V553" i="3"/>
  <c r="E553" i="3" s="1"/>
  <c r="V552" i="3"/>
  <c r="E552" i="3"/>
  <c r="V551" i="3"/>
  <c r="E551" i="3" s="1"/>
  <c r="V550" i="3"/>
  <c r="E550" i="3" s="1"/>
  <c r="V549" i="3"/>
  <c r="E549" i="3" s="1"/>
  <c r="V548" i="3"/>
  <c r="E548" i="3" s="1"/>
  <c r="V547" i="3"/>
  <c r="E547" i="3" s="1"/>
  <c r="V546" i="3"/>
  <c r="E546" i="3" s="1"/>
  <c r="V545" i="3"/>
  <c r="E545" i="3" s="1"/>
  <c r="V544" i="3"/>
  <c r="E544" i="3"/>
  <c r="V543" i="3"/>
  <c r="E543" i="3" s="1"/>
  <c r="V542" i="3"/>
  <c r="E542" i="3" s="1"/>
  <c r="V541" i="3"/>
  <c r="E541" i="3" s="1"/>
  <c r="V540" i="3"/>
  <c r="E540" i="3" s="1"/>
  <c r="V539" i="3"/>
  <c r="E539" i="3" s="1"/>
  <c r="V538" i="3"/>
  <c r="E538" i="3" s="1"/>
  <c r="V537" i="3"/>
  <c r="E537" i="3" s="1"/>
  <c r="V536" i="3"/>
  <c r="E536" i="3" s="1"/>
  <c r="V535" i="3"/>
  <c r="E535" i="3" s="1"/>
  <c r="V534" i="3"/>
  <c r="E534" i="3" s="1"/>
  <c r="V533" i="3"/>
  <c r="E533" i="3" s="1"/>
  <c r="V532" i="3"/>
  <c r="E532" i="3" s="1"/>
  <c r="V531" i="3"/>
  <c r="E531" i="3" s="1"/>
  <c r="V530" i="3"/>
  <c r="E530" i="3" s="1"/>
  <c r="V529" i="3"/>
  <c r="E529" i="3" s="1"/>
  <c r="V528" i="3"/>
  <c r="E528" i="3" s="1"/>
  <c r="V527" i="3"/>
  <c r="E527" i="3" s="1"/>
  <c r="V526" i="3"/>
  <c r="E526" i="3" s="1"/>
  <c r="V525" i="3"/>
  <c r="E525" i="3" s="1"/>
  <c r="V524" i="3"/>
  <c r="E524" i="3" s="1"/>
  <c r="V523" i="3"/>
  <c r="E523" i="3" s="1"/>
  <c r="V522" i="3"/>
  <c r="E522" i="3" s="1"/>
  <c r="V521" i="3"/>
  <c r="E521" i="3" s="1"/>
  <c r="V520" i="3"/>
  <c r="E520" i="3"/>
  <c r="V519" i="3"/>
  <c r="E519" i="3" s="1"/>
  <c r="V518" i="3"/>
  <c r="E518" i="3" s="1"/>
  <c r="V517" i="3"/>
  <c r="E517" i="3" s="1"/>
  <c r="V516" i="3"/>
  <c r="E516" i="3" s="1"/>
  <c r="V515" i="3"/>
  <c r="E515" i="3" s="1"/>
  <c r="V514" i="3"/>
  <c r="E514" i="3" s="1"/>
  <c r="V513" i="3"/>
  <c r="E513" i="3" s="1"/>
  <c r="V512" i="3"/>
  <c r="E512" i="3" s="1"/>
  <c r="V511" i="3"/>
  <c r="E511" i="3" s="1"/>
  <c r="V510" i="3"/>
  <c r="E510" i="3" s="1"/>
  <c r="V509" i="3"/>
  <c r="E509" i="3" s="1"/>
  <c r="V508" i="3"/>
  <c r="E508" i="3" s="1"/>
  <c r="V507" i="3"/>
  <c r="E507" i="3" s="1"/>
  <c r="V506" i="3"/>
  <c r="E506" i="3" s="1"/>
  <c r="V505" i="3"/>
  <c r="E505" i="3" s="1"/>
  <c r="V504" i="3"/>
  <c r="E504" i="3" s="1"/>
  <c r="V503" i="3"/>
  <c r="E503" i="3" s="1"/>
  <c r="V502" i="3"/>
  <c r="E502" i="3" s="1"/>
  <c r="V501" i="3"/>
  <c r="E501" i="3" s="1"/>
  <c r="V500" i="3"/>
  <c r="E500" i="3" s="1"/>
  <c r="V499" i="3"/>
  <c r="E499" i="3" s="1"/>
  <c r="V498" i="3"/>
  <c r="E498" i="3" s="1"/>
  <c r="V497" i="3"/>
  <c r="E497" i="3" s="1"/>
  <c r="V496" i="3"/>
  <c r="E496" i="3" s="1"/>
  <c r="V495" i="3"/>
  <c r="E495" i="3" s="1"/>
  <c r="V494" i="3"/>
  <c r="E494" i="3" s="1"/>
  <c r="V493" i="3"/>
  <c r="E493" i="3" s="1"/>
  <c r="V492" i="3"/>
  <c r="E492" i="3" s="1"/>
  <c r="V491" i="3"/>
  <c r="E491" i="3" s="1"/>
  <c r="V490" i="3"/>
  <c r="E490" i="3" s="1"/>
  <c r="V489" i="3"/>
  <c r="E489" i="3" s="1"/>
  <c r="V488" i="3"/>
  <c r="E488" i="3" s="1"/>
  <c r="V487" i="3"/>
  <c r="E487" i="3" s="1"/>
  <c r="V486" i="3"/>
  <c r="E486" i="3" s="1"/>
  <c r="V485" i="3"/>
  <c r="E485" i="3" s="1"/>
  <c r="V484" i="3"/>
  <c r="E484" i="3" s="1"/>
  <c r="V483" i="3"/>
  <c r="E483" i="3" s="1"/>
  <c r="V482" i="3"/>
  <c r="E482" i="3" s="1"/>
  <c r="V481" i="3"/>
  <c r="E481" i="3" s="1"/>
  <c r="V480" i="3"/>
  <c r="E480" i="3"/>
  <c r="V479" i="3"/>
  <c r="E479" i="3" s="1"/>
  <c r="V478" i="3"/>
  <c r="E478" i="3" s="1"/>
  <c r="V477" i="3"/>
  <c r="E477" i="3" s="1"/>
  <c r="V476" i="3"/>
  <c r="E476" i="3" s="1"/>
  <c r="V475" i="3"/>
  <c r="E475" i="3" s="1"/>
  <c r="V474" i="3"/>
  <c r="E474" i="3" s="1"/>
  <c r="V473" i="3"/>
  <c r="E473" i="3" s="1"/>
  <c r="V472" i="3"/>
  <c r="E472" i="3"/>
  <c r="V471" i="3"/>
  <c r="E471" i="3" s="1"/>
  <c r="V470" i="3"/>
  <c r="E470" i="3" s="1"/>
  <c r="V469" i="3"/>
  <c r="E469" i="3" s="1"/>
  <c r="V468" i="3"/>
  <c r="E468" i="3" s="1"/>
  <c r="V467" i="3"/>
  <c r="E467" i="3" s="1"/>
  <c r="V466" i="3"/>
  <c r="E466" i="3" s="1"/>
  <c r="V465" i="3"/>
  <c r="E465" i="3" s="1"/>
  <c r="V464" i="3"/>
  <c r="E464" i="3"/>
  <c r="V463" i="3"/>
  <c r="E463" i="3" s="1"/>
  <c r="V462" i="3"/>
  <c r="E462" i="3" s="1"/>
  <c r="V461" i="3"/>
  <c r="E461" i="3" s="1"/>
  <c r="V460" i="3"/>
  <c r="E460" i="3" s="1"/>
  <c r="V459" i="3"/>
  <c r="E459" i="3" s="1"/>
  <c r="V458" i="3"/>
  <c r="E458" i="3" s="1"/>
  <c r="V457" i="3"/>
  <c r="E457" i="3" s="1"/>
  <c r="V456" i="3"/>
  <c r="E456" i="3" s="1"/>
  <c r="V455" i="3"/>
  <c r="E455" i="3" s="1"/>
  <c r="V454" i="3"/>
  <c r="E454" i="3" s="1"/>
  <c r="V453" i="3"/>
  <c r="E453" i="3" s="1"/>
  <c r="V452" i="3"/>
  <c r="E452" i="3" s="1"/>
  <c r="V451" i="3"/>
  <c r="E451" i="3" s="1"/>
  <c r="V450" i="3"/>
  <c r="E450" i="3" s="1"/>
  <c r="V449" i="3"/>
  <c r="E449" i="3" s="1"/>
  <c r="V448" i="3"/>
  <c r="E448" i="3" s="1"/>
  <c r="V447" i="3"/>
  <c r="E447" i="3" s="1"/>
  <c r="V446" i="3"/>
  <c r="E446" i="3" s="1"/>
  <c r="V445" i="3"/>
  <c r="E445" i="3" s="1"/>
  <c r="V444" i="3"/>
  <c r="E444" i="3" s="1"/>
  <c r="V443" i="3"/>
  <c r="E443" i="3" s="1"/>
  <c r="V442" i="3"/>
  <c r="E442" i="3" s="1"/>
  <c r="V441" i="3"/>
  <c r="E441" i="3" s="1"/>
  <c r="V440" i="3"/>
  <c r="E440" i="3"/>
  <c r="V439" i="3"/>
  <c r="E439" i="3" s="1"/>
  <c r="V438" i="3"/>
  <c r="E438" i="3" s="1"/>
  <c r="V437" i="3"/>
  <c r="E437" i="3" s="1"/>
  <c r="V436" i="3"/>
  <c r="E436" i="3" s="1"/>
  <c r="V435" i="3"/>
  <c r="E435" i="3" s="1"/>
  <c r="V434" i="3"/>
  <c r="E434" i="3" s="1"/>
  <c r="V433" i="3"/>
  <c r="E433" i="3" s="1"/>
  <c r="V432" i="3"/>
  <c r="E432" i="3" s="1"/>
  <c r="V431" i="3"/>
  <c r="E431" i="3" s="1"/>
  <c r="V430" i="3"/>
  <c r="E430" i="3" s="1"/>
  <c r="V429" i="3"/>
  <c r="E429" i="3" s="1"/>
  <c r="V428" i="3"/>
  <c r="E428" i="3" s="1"/>
  <c r="V427" i="3"/>
  <c r="E427" i="3" s="1"/>
  <c r="V426" i="3"/>
  <c r="E426" i="3" s="1"/>
  <c r="V425" i="3"/>
  <c r="E425" i="3" s="1"/>
  <c r="V424" i="3"/>
  <c r="E424" i="3" s="1"/>
  <c r="V423" i="3"/>
  <c r="E423" i="3" s="1"/>
  <c r="V422" i="3"/>
  <c r="E422" i="3" s="1"/>
  <c r="V421" i="3"/>
  <c r="E421" i="3" s="1"/>
  <c r="V420" i="3"/>
  <c r="E420" i="3" s="1"/>
  <c r="V419" i="3"/>
  <c r="E419" i="3" s="1"/>
  <c r="V418" i="3"/>
  <c r="E418" i="3" s="1"/>
  <c r="V417" i="3"/>
  <c r="E417" i="3" s="1"/>
  <c r="V416" i="3"/>
  <c r="E416" i="3" s="1"/>
  <c r="V415" i="3"/>
  <c r="E415" i="3" s="1"/>
  <c r="V414" i="3"/>
  <c r="E414" i="3" s="1"/>
  <c r="V413" i="3"/>
  <c r="E413" i="3" s="1"/>
  <c r="V412" i="3"/>
  <c r="E412" i="3" s="1"/>
  <c r="V411" i="3"/>
  <c r="E411" i="3" s="1"/>
  <c r="V410" i="3"/>
  <c r="E410" i="3" s="1"/>
  <c r="V409" i="3"/>
  <c r="E409" i="3" s="1"/>
  <c r="V408" i="3"/>
  <c r="E408" i="3" s="1"/>
  <c r="V407" i="3"/>
  <c r="E407" i="3" s="1"/>
  <c r="V406" i="3"/>
  <c r="E406" i="3" s="1"/>
  <c r="V405" i="3"/>
  <c r="E405" i="3" s="1"/>
  <c r="V404" i="3"/>
  <c r="E404" i="3" s="1"/>
  <c r="V403" i="3"/>
  <c r="E403" i="3" s="1"/>
  <c r="V402" i="3"/>
  <c r="E402" i="3" s="1"/>
  <c r="V401" i="3"/>
  <c r="E401" i="3" s="1"/>
  <c r="V400" i="3"/>
  <c r="E400" i="3"/>
  <c r="V399" i="3"/>
  <c r="E399" i="3" s="1"/>
  <c r="V398" i="3"/>
  <c r="E398" i="3" s="1"/>
  <c r="V397" i="3"/>
  <c r="E397" i="3" s="1"/>
  <c r="V396" i="3"/>
  <c r="E396" i="3" s="1"/>
  <c r="V395" i="3"/>
  <c r="E395" i="3" s="1"/>
  <c r="V394" i="3"/>
  <c r="E394" i="3" s="1"/>
  <c r="V393" i="3"/>
  <c r="E393" i="3" s="1"/>
  <c r="V392" i="3"/>
  <c r="E392" i="3"/>
  <c r="V391" i="3"/>
  <c r="E391" i="3" s="1"/>
  <c r="V390" i="3"/>
  <c r="E390" i="3" s="1"/>
  <c r="V389" i="3"/>
  <c r="E389" i="3" s="1"/>
  <c r="V388" i="3"/>
  <c r="E388" i="3" s="1"/>
  <c r="V387" i="3"/>
  <c r="E387" i="3" s="1"/>
  <c r="V386" i="3"/>
  <c r="E386" i="3" s="1"/>
  <c r="V385" i="3"/>
  <c r="E385" i="3" s="1"/>
  <c r="V384" i="3"/>
  <c r="E384" i="3"/>
  <c r="V383" i="3"/>
  <c r="E383" i="3" s="1"/>
  <c r="V382" i="3"/>
  <c r="E382" i="3" s="1"/>
  <c r="V381" i="3"/>
  <c r="E381" i="3" s="1"/>
  <c r="V380" i="3"/>
  <c r="E380" i="3" s="1"/>
  <c r="V379" i="3"/>
  <c r="E379" i="3" s="1"/>
  <c r="V378" i="3"/>
  <c r="E378" i="3" s="1"/>
  <c r="V377" i="3"/>
  <c r="E377" i="3" s="1"/>
  <c r="V376" i="3"/>
  <c r="E376" i="3" s="1"/>
  <c r="V375" i="3"/>
  <c r="E375" i="3" s="1"/>
  <c r="V374" i="3"/>
  <c r="E374" i="3" s="1"/>
  <c r="V373" i="3"/>
  <c r="E373" i="3" s="1"/>
  <c r="V372" i="3"/>
  <c r="E372" i="3" s="1"/>
  <c r="V371" i="3"/>
  <c r="E371" i="3" s="1"/>
  <c r="V370" i="3"/>
  <c r="E370" i="3" s="1"/>
  <c r="V369" i="3"/>
  <c r="E369" i="3" s="1"/>
  <c r="V368" i="3"/>
  <c r="E368" i="3" s="1"/>
  <c r="V367" i="3"/>
  <c r="E367" i="3" s="1"/>
  <c r="V366" i="3"/>
  <c r="E366" i="3" s="1"/>
  <c r="V365" i="3"/>
  <c r="E365" i="3" s="1"/>
  <c r="V364" i="3"/>
  <c r="E364" i="3" s="1"/>
  <c r="V363" i="3"/>
  <c r="E363" i="3" s="1"/>
  <c r="V362" i="3"/>
  <c r="E362" i="3" s="1"/>
  <c r="V361" i="3"/>
  <c r="E361" i="3" s="1"/>
  <c r="V360" i="3"/>
  <c r="E360" i="3"/>
  <c r="V359" i="3"/>
  <c r="E359" i="3" s="1"/>
  <c r="V358" i="3"/>
  <c r="E358" i="3" s="1"/>
  <c r="V357" i="3"/>
  <c r="E357" i="3" s="1"/>
  <c r="V356" i="3"/>
  <c r="E356" i="3" s="1"/>
  <c r="V355" i="3"/>
  <c r="E355" i="3" s="1"/>
  <c r="V354" i="3"/>
  <c r="E354" i="3" s="1"/>
  <c r="V353" i="3"/>
  <c r="E353" i="3" s="1"/>
  <c r="V352" i="3"/>
  <c r="E352" i="3" s="1"/>
  <c r="V351" i="3"/>
  <c r="E351" i="3" s="1"/>
  <c r="V350" i="3"/>
  <c r="E350" i="3" s="1"/>
  <c r="V349" i="3"/>
  <c r="E349" i="3" s="1"/>
  <c r="V348" i="3"/>
  <c r="E348" i="3" s="1"/>
  <c r="V347" i="3"/>
  <c r="E347" i="3" s="1"/>
  <c r="V346" i="3"/>
  <c r="E346" i="3" s="1"/>
  <c r="V345" i="3"/>
  <c r="E345" i="3" s="1"/>
  <c r="V344" i="3"/>
  <c r="E344" i="3" s="1"/>
  <c r="V343" i="3"/>
  <c r="E343" i="3" s="1"/>
  <c r="V342" i="3"/>
  <c r="E342" i="3" s="1"/>
  <c r="V341" i="3"/>
  <c r="E341" i="3" s="1"/>
  <c r="V340" i="3"/>
  <c r="E340" i="3" s="1"/>
  <c r="V339" i="3"/>
  <c r="E339" i="3" s="1"/>
  <c r="V338" i="3"/>
  <c r="E338" i="3" s="1"/>
  <c r="V337" i="3"/>
  <c r="E337" i="3" s="1"/>
  <c r="V336" i="3"/>
  <c r="E336" i="3" s="1"/>
  <c r="V335" i="3"/>
  <c r="E335" i="3" s="1"/>
  <c r="V334" i="3"/>
  <c r="E334" i="3" s="1"/>
  <c r="V333" i="3"/>
  <c r="E333" i="3" s="1"/>
  <c r="V332" i="3"/>
  <c r="E332" i="3" s="1"/>
  <c r="V331" i="3"/>
  <c r="E331" i="3" s="1"/>
  <c r="V330" i="3"/>
  <c r="E330" i="3" s="1"/>
  <c r="V329" i="3"/>
  <c r="E329" i="3" s="1"/>
  <c r="V328" i="3"/>
  <c r="E328" i="3" s="1"/>
  <c r="V327" i="3"/>
  <c r="E327" i="3" s="1"/>
  <c r="V326" i="3"/>
  <c r="E326" i="3" s="1"/>
  <c r="V325" i="3"/>
  <c r="E325" i="3" s="1"/>
  <c r="V324" i="3"/>
  <c r="E324" i="3" s="1"/>
  <c r="V323" i="3"/>
  <c r="E323" i="3" s="1"/>
  <c r="V322" i="3"/>
  <c r="E322" i="3" s="1"/>
  <c r="V321" i="3"/>
  <c r="E321" i="3" s="1"/>
  <c r="V320" i="3"/>
  <c r="E320" i="3"/>
  <c r="V319" i="3"/>
  <c r="E319" i="3" s="1"/>
  <c r="V318" i="3"/>
  <c r="E318" i="3" s="1"/>
  <c r="V317" i="3"/>
  <c r="E317" i="3" s="1"/>
  <c r="V316" i="3"/>
  <c r="E316" i="3" s="1"/>
  <c r="V315" i="3"/>
  <c r="E315" i="3" s="1"/>
  <c r="V314" i="3"/>
  <c r="E314" i="3" s="1"/>
  <c r="V313" i="3"/>
  <c r="E313" i="3" s="1"/>
  <c r="V312" i="3"/>
  <c r="E312" i="3"/>
  <c r="V311" i="3"/>
  <c r="E311" i="3" s="1"/>
  <c r="V310" i="3"/>
  <c r="E310" i="3" s="1"/>
  <c r="V309" i="3"/>
  <c r="E309" i="3" s="1"/>
  <c r="V308" i="3"/>
  <c r="E308" i="3" s="1"/>
  <c r="V307" i="3"/>
  <c r="E307" i="3" s="1"/>
  <c r="V306" i="3"/>
  <c r="E306" i="3" s="1"/>
  <c r="V305" i="3"/>
  <c r="E305" i="3" s="1"/>
  <c r="V304" i="3"/>
  <c r="E304" i="3"/>
  <c r="V303" i="3"/>
  <c r="E303" i="3" s="1"/>
  <c r="V302" i="3"/>
  <c r="E302" i="3" s="1"/>
  <c r="V301" i="3"/>
  <c r="E301" i="3" s="1"/>
  <c r="V300" i="3"/>
  <c r="E300" i="3" s="1"/>
  <c r="V299" i="3"/>
  <c r="E299" i="3" s="1"/>
  <c r="V298" i="3"/>
  <c r="E298" i="3" s="1"/>
  <c r="V297" i="3"/>
  <c r="E297" i="3" s="1"/>
  <c r="V296" i="3"/>
  <c r="E296" i="3" s="1"/>
  <c r="V295" i="3"/>
  <c r="E295" i="3" s="1"/>
  <c r="V294" i="3"/>
  <c r="E294" i="3" s="1"/>
  <c r="V293" i="3"/>
  <c r="E293" i="3" s="1"/>
  <c r="V292" i="3"/>
  <c r="E292" i="3" s="1"/>
  <c r="V291" i="3"/>
  <c r="E291" i="3" s="1"/>
  <c r="V290" i="3"/>
  <c r="E290" i="3" s="1"/>
  <c r="V289" i="3"/>
  <c r="E289" i="3" s="1"/>
  <c r="V288" i="3"/>
  <c r="E288" i="3" s="1"/>
  <c r="V287" i="3"/>
  <c r="E287" i="3" s="1"/>
  <c r="V286" i="3"/>
  <c r="E286" i="3" s="1"/>
  <c r="V285" i="3"/>
  <c r="E285" i="3" s="1"/>
  <c r="V284" i="3"/>
  <c r="E284" i="3" s="1"/>
  <c r="V283" i="3"/>
  <c r="E283" i="3" s="1"/>
  <c r="V282" i="3"/>
  <c r="E282" i="3" s="1"/>
  <c r="V281" i="3"/>
  <c r="E281" i="3" s="1"/>
  <c r="V280" i="3"/>
  <c r="E280" i="3"/>
  <c r="V279" i="3"/>
  <c r="E279" i="3" s="1"/>
  <c r="V278" i="3"/>
  <c r="E278" i="3" s="1"/>
  <c r="V277" i="3"/>
  <c r="E277" i="3" s="1"/>
  <c r="V276" i="3"/>
  <c r="E276" i="3" s="1"/>
  <c r="V275" i="3"/>
  <c r="E275" i="3" s="1"/>
  <c r="V274" i="3"/>
  <c r="E274" i="3" s="1"/>
  <c r="V273" i="3"/>
  <c r="E273" i="3" s="1"/>
  <c r="V272" i="3"/>
  <c r="E272" i="3" s="1"/>
  <c r="V271" i="3"/>
  <c r="E271" i="3" s="1"/>
  <c r="V270" i="3"/>
  <c r="E270" i="3" s="1"/>
  <c r="V269" i="3"/>
  <c r="E269" i="3" s="1"/>
  <c r="V268" i="3"/>
  <c r="E268" i="3" s="1"/>
  <c r="V267" i="3"/>
  <c r="E267" i="3" s="1"/>
  <c r="V266" i="3"/>
  <c r="E266" i="3" s="1"/>
  <c r="V265" i="3"/>
  <c r="E265" i="3" s="1"/>
  <c r="V264" i="3"/>
  <c r="E264" i="3" s="1"/>
  <c r="V263" i="3"/>
  <c r="E263" i="3" s="1"/>
  <c r="V262" i="3"/>
  <c r="E262" i="3" s="1"/>
  <c r="V261" i="3"/>
  <c r="E261" i="3" s="1"/>
  <c r="V260" i="3"/>
  <c r="E260" i="3" s="1"/>
  <c r="V259" i="3"/>
  <c r="E259" i="3" s="1"/>
  <c r="V258" i="3"/>
  <c r="E258" i="3" s="1"/>
  <c r="V257" i="3"/>
  <c r="E257" i="3" s="1"/>
  <c r="V256" i="3"/>
  <c r="E256" i="3" s="1"/>
  <c r="V255" i="3"/>
  <c r="E255" i="3" s="1"/>
  <c r="V254" i="3"/>
  <c r="E254" i="3" s="1"/>
  <c r="V253" i="3"/>
  <c r="E253" i="3" s="1"/>
  <c r="V252" i="3"/>
  <c r="E252" i="3" s="1"/>
  <c r="V251" i="3"/>
  <c r="E251" i="3" s="1"/>
  <c r="V250" i="3"/>
  <c r="E250" i="3" s="1"/>
  <c r="V249" i="3"/>
  <c r="E249" i="3" s="1"/>
  <c r="V248" i="3"/>
  <c r="E248" i="3" s="1"/>
  <c r="V247" i="3"/>
  <c r="E247" i="3" s="1"/>
  <c r="V246" i="3"/>
  <c r="E246" i="3" s="1"/>
  <c r="V245" i="3"/>
  <c r="E245" i="3" s="1"/>
  <c r="V244" i="3"/>
  <c r="E244" i="3" s="1"/>
  <c r="V243" i="3"/>
  <c r="E243" i="3" s="1"/>
  <c r="V242" i="3"/>
  <c r="E242" i="3" s="1"/>
  <c r="V241" i="3"/>
  <c r="E241" i="3" s="1"/>
  <c r="V240" i="3"/>
  <c r="E240" i="3"/>
  <c r="V239" i="3"/>
  <c r="E239" i="3" s="1"/>
  <c r="V238" i="3"/>
  <c r="E238" i="3" s="1"/>
  <c r="V237" i="3"/>
  <c r="E237" i="3" s="1"/>
  <c r="V236" i="3"/>
  <c r="E236" i="3" s="1"/>
  <c r="V235" i="3"/>
  <c r="E235" i="3" s="1"/>
  <c r="V234" i="3"/>
  <c r="E234" i="3" s="1"/>
  <c r="V233" i="3"/>
  <c r="E233" i="3" s="1"/>
  <c r="V232" i="3"/>
  <c r="E232" i="3"/>
  <c r="V231" i="3"/>
  <c r="E231" i="3" s="1"/>
  <c r="V230" i="3"/>
  <c r="E230" i="3" s="1"/>
  <c r="V229" i="3"/>
  <c r="E229" i="3" s="1"/>
  <c r="V228" i="3"/>
  <c r="E228" i="3" s="1"/>
  <c r="V227" i="3"/>
  <c r="E227" i="3" s="1"/>
  <c r="V226" i="3"/>
  <c r="E226" i="3" s="1"/>
  <c r="V225" i="3"/>
  <c r="E225" i="3" s="1"/>
  <c r="V224" i="3"/>
  <c r="E224" i="3"/>
  <c r="V223" i="3"/>
  <c r="E223" i="3" s="1"/>
  <c r="V222" i="3"/>
  <c r="E222" i="3" s="1"/>
  <c r="V221" i="3"/>
  <c r="E221" i="3" s="1"/>
  <c r="V220" i="3"/>
  <c r="E220" i="3" s="1"/>
  <c r="V219" i="3"/>
  <c r="E219" i="3" s="1"/>
  <c r="V218" i="3"/>
  <c r="E218" i="3" s="1"/>
  <c r="V217" i="3"/>
  <c r="E217" i="3" s="1"/>
  <c r="V216" i="3"/>
  <c r="E216" i="3" s="1"/>
  <c r="V215" i="3"/>
  <c r="E215" i="3" s="1"/>
  <c r="V214" i="3"/>
  <c r="E214" i="3" s="1"/>
  <c r="V213" i="3"/>
  <c r="E213" i="3" s="1"/>
  <c r="V212" i="3"/>
  <c r="E212" i="3" s="1"/>
  <c r="V211" i="3"/>
  <c r="E211" i="3" s="1"/>
  <c r="V210" i="3"/>
  <c r="E210" i="3" s="1"/>
  <c r="V209" i="3"/>
  <c r="E209" i="3" s="1"/>
  <c r="V208" i="3"/>
  <c r="E208" i="3" s="1"/>
  <c r="V207" i="3"/>
  <c r="E207" i="3" s="1"/>
  <c r="V206" i="3"/>
  <c r="E206" i="3" s="1"/>
  <c r="V205" i="3"/>
  <c r="E205" i="3" s="1"/>
  <c r="V204" i="3"/>
  <c r="E204" i="3" s="1"/>
  <c r="V203" i="3"/>
  <c r="E203" i="3" s="1"/>
  <c r="V202" i="3"/>
  <c r="E202" i="3" s="1"/>
  <c r="V201" i="3"/>
  <c r="E201" i="3" s="1"/>
  <c r="V200" i="3"/>
  <c r="E200" i="3"/>
  <c r="V199" i="3"/>
  <c r="E199" i="3" s="1"/>
  <c r="V198" i="3"/>
  <c r="E198" i="3" s="1"/>
  <c r="V197" i="3"/>
  <c r="E197" i="3" s="1"/>
  <c r="V196" i="3"/>
  <c r="E196" i="3" s="1"/>
  <c r="V195" i="3"/>
  <c r="E195" i="3" s="1"/>
  <c r="V194" i="3"/>
  <c r="E194" i="3" s="1"/>
  <c r="V193" i="3"/>
  <c r="E193" i="3" s="1"/>
  <c r="V192" i="3"/>
  <c r="E192" i="3" s="1"/>
  <c r="V191" i="3"/>
  <c r="E191" i="3" s="1"/>
  <c r="V190" i="3"/>
  <c r="E190" i="3" s="1"/>
  <c r="V189" i="3"/>
  <c r="E189" i="3" s="1"/>
  <c r="V188" i="3"/>
  <c r="E188" i="3" s="1"/>
  <c r="V187" i="3"/>
  <c r="E187" i="3" s="1"/>
  <c r="V186" i="3"/>
  <c r="E186" i="3" s="1"/>
  <c r="V185" i="3"/>
  <c r="E185" i="3" s="1"/>
  <c r="V184" i="3"/>
  <c r="E184" i="3" s="1"/>
  <c r="V183" i="3"/>
  <c r="E183" i="3" s="1"/>
  <c r="V182" i="3"/>
  <c r="E182" i="3" s="1"/>
  <c r="V181" i="3"/>
  <c r="E181" i="3" s="1"/>
  <c r="V180" i="3"/>
  <c r="E180" i="3" s="1"/>
  <c r="V179" i="3"/>
  <c r="E179" i="3" s="1"/>
  <c r="V178" i="3"/>
  <c r="E178" i="3" s="1"/>
  <c r="V177" i="3"/>
  <c r="E177" i="3" s="1"/>
  <c r="V176" i="3"/>
  <c r="E176" i="3" s="1"/>
  <c r="V175" i="3"/>
  <c r="E175" i="3" s="1"/>
  <c r="V174" i="3"/>
  <c r="E174" i="3" s="1"/>
  <c r="V173" i="3"/>
  <c r="E173" i="3" s="1"/>
  <c r="V172" i="3"/>
  <c r="E172" i="3" s="1"/>
  <c r="V171" i="3"/>
  <c r="E171" i="3" s="1"/>
  <c r="V170" i="3"/>
  <c r="E170" i="3" s="1"/>
  <c r="V169" i="3"/>
  <c r="E169" i="3" s="1"/>
  <c r="V168" i="3"/>
  <c r="E168" i="3" s="1"/>
  <c r="V167" i="3"/>
  <c r="E167" i="3" s="1"/>
  <c r="V166" i="3"/>
  <c r="E166" i="3" s="1"/>
  <c r="V165" i="3"/>
  <c r="E165" i="3" s="1"/>
  <c r="V164" i="3"/>
  <c r="E164" i="3" s="1"/>
  <c r="V163" i="3"/>
  <c r="E163" i="3" s="1"/>
  <c r="V162" i="3"/>
  <c r="E162" i="3" s="1"/>
  <c r="V161" i="3"/>
  <c r="E161" i="3" s="1"/>
  <c r="V160" i="3"/>
  <c r="E160" i="3"/>
  <c r="V159" i="3"/>
  <c r="E159" i="3" s="1"/>
  <c r="V158" i="3"/>
  <c r="E158" i="3" s="1"/>
  <c r="V157" i="3"/>
  <c r="E157" i="3" s="1"/>
  <c r="V156" i="3"/>
  <c r="E156" i="3" s="1"/>
  <c r="V155" i="3"/>
  <c r="E155" i="3" s="1"/>
  <c r="V154" i="3"/>
  <c r="E154" i="3" s="1"/>
  <c r="V153" i="3"/>
  <c r="E153" i="3" s="1"/>
  <c r="V152" i="3"/>
  <c r="E152" i="3"/>
  <c r="V151" i="3"/>
  <c r="E151" i="3" s="1"/>
  <c r="V150" i="3"/>
  <c r="E150" i="3" s="1"/>
  <c r="V149" i="3"/>
  <c r="E149" i="3" s="1"/>
  <c r="V148" i="3"/>
  <c r="E148" i="3" s="1"/>
  <c r="V147" i="3"/>
  <c r="E147" i="3" s="1"/>
  <c r="V146" i="3"/>
  <c r="E146" i="3" s="1"/>
  <c r="V145" i="3"/>
  <c r="E145" i="3" s="1"/>
  <c r="V144" i="3"/>
  <c r="E144" i="3"/>
  <c r="V143" i="3"/>
  <c r="E143" i="3" s="1"/>
  <c r="V142" i="3"/>
  <c r="E142" i="3" s="1"/>
  <c r="V141" i="3"/>
  <c r="E141" i="3" s="1"/>
  <c r="V140" i="3"/>
  <c r="E140" i="3" s="1"/>
  <c r="V139" i="3"/>
  <c r="E139" i="3" s="1"/>
  <c r="V138" i="3"/>
  <c r="E138" i="3" s="1"/>
  <c r="V137" i="3"/>
  <c r="E137" i="3" s="1"/>
  <c r="V136" i="3"/>
  <c r="E136" i="3" s="1"/>
  <c r="V135" i="3"/>
  <c r="E135" i="3" s="1"/>
  <c r="V134" i="3"/>
  <c r="E134" i="3" s="1"/>
  <c r="V133" i="3"/>
  <c r="E133" i="3" s="1"/>
  <c r="V132" i="3"/>
  <c r="E132" i="3" s="1"/>
  <c r="V131" i="3"/>
  <c r="E131" i="3" s="1"/>
  <c r="V130" i="3"/>
  <c r="E130" i="3" s="1"/>
  <c r="V129" i="3"/>
  <c r="E129" i="3" s="1"/>
  <c r="V128" i="3"/>
  <c r="E128" i="3" s="1"/>
  <c r="V127" i="3"/>
  <c r="E127" i="3" s="1"/>
  <c r="V126" i="3"/>
  <c r="E126" i="3" s="1"/>
  <c r="V125" i="3"/>
  <c r="E125" i="3" s="1"/>
  <c r="V124" i="3"/>
  <c r="E124" i="3" s="1"/>
  <c r="V123" i="3"/>
  <c r="E123" i="3" s="1"/>
  <c r="V122" i="3"/>
  <c r="E122" i="3" s="1"/>
  <c r="V121" i="3"/>
  <c r="E121" i="3" s="1"/>
  <c r="V120" i="3"/>
  <c r="E120" i="3"/>
  <c r="V119" i="3"/>
  <c r="E119" i="3" s="1"/>
  <c r="V118" i="3"/>
  <c r="E118" i="3" s="1"/>
  <c r="V117" i="3"/>
  <c r="E117" i="3" s="1"/>
  <c r="V116" i="3"/>
  <c r="E116" i="3" s="1"/>
  <c r="V115" i="3"/>
  <c r="E115" i="3" s="1"/>
  <c r="V114" i="3"/>
  <c r="E114" i="3" s="1"/>
  <c r="V113" i="3"/>
  <c r="E113" i="3" s="1"/>
  <c r="V112" i="3"/>
  <c r="E112" i="3" s="1"/>
  <c r="V111" i="3"/>
  <c r="E111" i="3" s="1"/>
  <c r="V110" i="3"/>
  <c r="E110" i="3" s="1"/>
  <c r="V109" i="3"/>
  <c r="E109" i="3" s="1"/>
  <c r="V108" i="3"/>
  <c r="E108" i="3" s="1"/>
  <c r="V107" i="3"/>
  <c r="E107" i="3" s="1"/>
  <c r="V106" i="3"/>
  <c r="E106" i="3" s="1"/>
  <c r="V105" i="3"/>
  <c r="E105" i="3" s="1"/>
  <c r="V104" i="3"/>
  <c r="E104" i="3" s="1"/>
  <c r="V103" i="3"/>
  <c r="E103" i="3" s="1"/>
  <c r="V102" i="3"/>
  <c r="E102" i="3" s="1"/>
  <c r="V101" i="3"/>
  <c r="E101" i="3" s="1"/>
  <c r="V100" i="3"/>
  <c r="E100" i="3" s="1"/>
  <c r="V99" i="3"/>
  <c r="E99" i="3" s="1"/>
  <c r="V98" i="3"/>
  <c r="E98" i="3" s="1"/>
  <c r="V97" i="3"/>
  <c r="E97" i="3" s="1"/>
  <c r="V96" i="3"/>
  <c r="E96" i="3" s="1"/>
  <c r="V95" i="3"/>
  <c r="E95" i="3" s="1"/>
  <c r="V94" i="3"/>
  <c r="E94" i="3" s="1"/>
  <c r="V93" i="3"/>
  <c r="E93" i="3" s="1"/>
  <c r="V92" i="3"/>
  <c r="E92" i="3" s="1"/>
  <c r="V91" i="3"/>
  <c r="E91" i="3" s="1"/>
  <c r="V90" i="3"/>
  <c r="E90" i="3" s="1"/>
  <c r="V89" i="3"/>
  <c r="E89" i="3" s="1"/>
  <c r="V88" i="3"/>
  <c r="E88" i="3" s="1"/>
  <c r="V87" i="3"/>
  <c r="E87" i="3" s="1"/>
  <c r="V86" i="3"/>
  <c r="E86" i="3" s="1"/>
  <c r="V85" i="3"/>
  <c r="E85" i="3" s="1"/>
  <c r="V84" i="3"/>
  <c r="E84" i="3" s="1"/>
  <c r="V83" i="3"/>
  <c r="E83" i="3" s="1"/>
  <c r="V82" i="3"/>
  <c r="E82" i="3" s="1"/>
  <c r="V81" i="3"/>
  <c r="E81" i="3" s="1"/>
  <c r="V80" i="3"/>
  <c r="E80" i="3"/>
  <c r="V79" i="3"/>
  <c r="E79" i="3" s="1"/>
  <c r="V78" i="3"/>
  <c r="E78" i="3" s="1"/>
  <c r="V77" i="3"/>
  <c r="E77" i="3" s="1"/>
  <c r="V76" i="3"/>
  <c r="E76" i="3" s="1"/>
  <c r="V75" i="3"/>
  <c r="E75" i="3" s="1"/>
  <c r="V74" i="3"/>
  <c r="E74" i="3" s="1"/>
  <c r="V73" i="3"/>
  <c r="E73" i="3" s="1"/>
  <c r="V72" i="3"/>
  <c r="E72" i="3"/>
  <c r="V71" i="3"/>
  <c r="E71" i="3" s="1"/>
  <c r="V70" i="3"/>
  <c r="E70" i="3" s="1"/>
  <c r="V69" i="3"/>
  <c r="E69" i="3" s="1"/>
  <c r="V68" i="3"/>
  <c r="E68" i="3" s="1"/>
  <c r="V67" i="3"/>
  <c r="E67" i="3" s="1"/>
  <c r="V66" i="3"/>
  <c r="E66" i="3" s="1"/>
  <c r="V65" i="3"/>
  <c r="E65" i="3" s="1"/>
  <c r="V64" i="3"/>
  <c r="E64" i="3"/>
  <c r="V63" i="3"/>
  <c r="E63" i="3" s="1"/>
  <c r="V62" i="3"/>
  <c r="E62" i="3" s="1"/>
  <c r="V61" i="3"/>
  <c r="E61" i="3" s="1"/>
  <c r="V60" i="3"/>
  <c r="E60" i="3" s="1"/>
  <c r="V59" i="3"/>
  <c r="E59" i="3" s="1"/>
  <c r="V58" i="3"/>
  <c r="E58" i="3" s="1"/>
  <c r="V57" i="3"/>
  <c r="E57" i="3" s="1"/>
  <c r="V56" i="3"/>
  <c r="E56" i="3" s="1"/>
  <c r="V55" i="3"/>
  <c r="E55" i="3" s="1"/>
  <c r="V54" i="3"/>
  <c r="E54" i="3" s="1"/>
  <c r="V53" i="3"/>
  <c r="E53" i="3" s="1"/>
  <c r="V52" i="3"/>
  <c r="E52" i="3" s="1"/>
  <c r="V51" i="3"/>
  <c r="E51" i="3" s="1"/>
  <c r="V50" i="3"/>
  <c r="E50" i="3" s="1"/>
  <c r="V49" i="3"/>
  <c r="E49" i="3" s="1"/>
  <c r="V48" i="3"/>
  <c r="E48" i="3" s="1"/>
  <c r="V47" i="3"/>
  <c r="E47" i="3" s="1"/>
  <c r="V46" i="3"/>
  <c r="E46" i="3" s="1"/>
  <c r="V45" i="3"/>
  <c r="E45" i="3" s="1"/>
  <c r="V44" i="3"/>
  <c r="E44" i="3" s="1"/>
  <c r="V43" i="3"/>
  <c r="E43" i="3" s="1"/>
  <c r="V42" i="3"/>
  <c r="E42" i="3" s="1"/>
  <c r="V41" i="3"/>
  <c r="E41" i="3" s="1"/>
  <c r="V40" i="3"/>
  <c r="E40" i="3"/>
  <c r="V39" i="3"/>
  <c r="E39" i="3" s="1"/>
  <c r="V38" i="3"/>
  <c r="E38" i="3" s="1"/>
  <c r="V37" i="3"/>
  <c r="E37" i="3" s="1"/>
  <c r="V36" i="3"/>
  <c r="E36" i="3" s="1"/>
  <c r="V35" i="3"/>
  <c r="E35" i="3" s="1"/>
  <c r="V34" i="3"/>
  <c r="E34" i="3" s="1"/>
  <c r="V33" i="3"/>
  <c r="E33" i="3" s="1"/>
  <c r="V32" i="3"/>
  <c r="E32" i="3" s="1"/>
  <c r="V31" i="3"/>
  <c r="E31" i="3" s="1"/>
  <c r="V30" i="3"/>
  <c r="E30" i="3" s="1"/>
  <c r="V29" i="3"/>
  <c r="E29" i="3" s="1"/>
  <c r="V28" i="3"/>
  <c r="E28" i="3" s="1"/>
  <c r="V27" i="3"/>
  <c r="E27" i="3" s="1"/>
  <c r="V26" i="3"/>
  <c r="E26" i="3" s="1"/>
  <c r="V25" i="3"/>
  <c r="E25" i="3" s="1"/>
  <c r="V24" i="3"/>
  <c r="E24" i="3" s="1"/>
  <c r="V23" i="3"/>
  <c r="E23" i="3" s="1"/>
  <c r="V22" i="3"/>
  <c r="E22" i="3" s="1"/>
  <c r="V21" i="3"/>
  <c r="E21" i="3" s="1"/>
  <c r="V20" i="3"/>
  <c r="E20" i="3" s="1"/>
  <c r="V19" i="3"/>
  <c r="E19" i="3" s="1"/>
  <c r="V18" i="3"/>
  <c r="E18" i="3" s="1"/>
  <c r="V17" i="3"/>
  <c r="E17" i="3" s="1"/>
  <c r="V16" i="3"/>
  <c r="E16" i="3" s="1"/>
  <c r="V15" i="3"/>
  <c r="E15" i="3" s="1"/>
  <c r="V14" i="3"/>
  <c r="E14" i="3" s="1"/>
  <c r="V13" i="3"/>
  <c r="E13" i="3" s="1"/>
  <c r="V12" i="3"/>
  <c r="E12" i="3" s="1"/>
  <c r="V11" i="3"/>
  <c r="E11" i="3" s="1"/>
  <c r="V10" i="3"/>
  <c r="E10" i="3" s="1"/>
  <c r="V9" i="3"/>
  <c r="E9" i="3" s="1"/>
  <c r="V8" i="3"/>
  <c r="E8" i="3" s="1"/>
  <c r="V7" i="3"/>
  <c r="E7" i="3" s="1"/>
  <c r="V6" i="3"/>
  <c r="E6" i="3" s="1"/>
  <c r="V5" i="3"/>
  <c r="E5" i="3" s="1"/>
  <c r="V4" i="3"/>
  <c r="E4" i="3" s="1"/>
  <c r="V3" i="3"/>
  <c r="E3" i="3" s="1"/>
  <c r="V2" i="3"/>
  <c r="E2" i="3" s="1"/>
  <c r="D1131" i="3"/>
  <c r="O1131" i="3"/>
  <c r="I581" i="1"/>
  <c r="G579" i="1"/>
  <c r="G578" i="1"/>
  <c r="G577" i="1"/>
  <c r="G576" i="1"/>
  <c r="G575" i="1"/>
  <c r="G574" i="1"/>
  <c r="G573" i="1"/>
  <c r="G572" i="1"/>
  <c r="G571" i="1"/>
  <c r="G581" i="1"/>
  <c r="G570" i="1"/>
  <c r="X1136" i="3"/>
  <c r="X1137" i="3"/>
  <c r="X1138" i="3"/>
  <c r="X1140" i="3"/>
  <c r="X1141" i="3"/>
  <c r="X1142" i="3"/>
  <c r="B2263" i="7"/>
  <c r="A2263" i="7"/>
  <c r="A1131" i="7"/>
  <c r="B1131" i="7"/>
  <c r="O332" i="2"/>
  <c r="O333" i="2"/>
  <c r="O334" i="2"/>
  <c r="O284" i="2"/>
  <c r="L284" i="2" s="1"/>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K1176" i="3"/>
  <c r="K1177" i="3"/>
  <c r="K1178" i="3"/>
  <c r="K1179" i="3"/>
  <c r="K1180" i="3"/>
  <c r="K1181" i="3"/>
  <c r="K1182" i="3"/>
  <c r="K1140" i="3"/>
  <c r="K1137" i="3"/>
  <c r="K1139" i="3"/>
  <c r="J1183" i="3"/>
  <c r="I1183" i="3"/>
  <c r="H1183" i="3"/>
  <c r="H1185" i="3"/>
  <c r="J1131" i="3"/>
  <c r="J1185" i="3" s="1"/>
  <c r="I1131" i="3"/>
  <c r="M1131" i="3"/>
  <c r="B1131" i="3"/>
  <c r="Y1131" i="3"/>
  <c r="X1131" i="3"/>
  <c r="O2" i="1"/>
  <c r="O3" i="1"/>
  <c r="M584" i="1" s="1"/>
  <c r="L584" i="1" s="1"/>
  <c r="N584" i="1" s="1"/>
  <c r="O203" i="1"/>
  <c r="O202" i="1"/>
  <c r="O383" i="1"/>
  <c r="O384" i="1"/>
  <c r="O385" i="1"/>
  <c r="O386" i="1"/>
  <c r="O387" i="1"/>
  <c r="O388" i="1"/>
  <c r="O389" i="1"/>
  <c r="O4" i="1"/>
  <c r="O5" i="1"/>
  <c r="O6" i="1"/>
  <c r="O7" i="1"/>
  <c r="O8" i="1"/>
  <c r="O9" i="1"/>
  <c r="O10" i="1"/>
  <c r="O11" i="1"/>
  <c r="O12" i="1"/>
  <c r="O13" i="1"/>
  <c r="O14" i="1"/>
  <c r="O15" i="1"/>
  <c r="O16" i="1"/>
  <c r="O17" i="1"/>
  <c r="O18" i="1"/>
  <c r="O368" i="1"/>
  <c r="O369" i="1"/>
  <c r="O370" i="1"/>
  <c r="O371" i="1"/>
  <c r="O372" i="1"/>
  <c r="O373" i="1"/>
  <c r="O374" i="1"/>
  <c r="O566" i="1"/>
  <c r="O271" i="1"/>
  <c r="O272" i="1"/>
  <c r="O273" i="1"/>
  <c r="O274" i="1"/>
  <c r="O181" i="1"/>
  <c r="O182" i="1"/>
  <c r="O183" i="1"/>
  <c r="O184" i="1"/>
  <c r="O185" i="1"/>
  <c r="O186" i="1"/>
  <c r="O187" i="1"/>
  <c r="O188" i="1"/>
  <c r="O189" i="1"/>
  <c r="O190" i="1"/>
  <c r="O191" i="1"/>
  <c r="O192" i="1"/>
  <c r="O193" i="1"/>
  <c r="O194" i="1"/>
  <c r="O195" i="1"/>
  <c r="O196" i="1"/>
  <c r="O197" i="1"/>
  <c r="O19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99" i="1"/>
  <c r="O200" i="1"/>
  <c r="O201"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75" i="1"/>
  <c r="O376" i="1"/>
  <c r="O377" i="1"/>
  <c r="O378" i="1"/>
  <c r="O379" i="1"/>
  <c r="O380" i="1"/>
  <c r="O381" i="1"/>
  <c r="O382"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M563" i="2"/>
  <c r="O563" i="2"/>
  <c r="L563" i="2" s="1"/>
  <c r="O564" i="2"/>
  <c r="O565" i="2"/>
  <c r="O566" i="2"/>
  <c r="M551" i="2"/>
  <c r="H574" i="2" s="1"/>
  <c r="O551" i="2"/>
  <c r="L551" i="2" s="1"/>
  <c r="O552" i="2"/>
  <c r="O553" i="2"/>
  <c r="O554" i="2"/>
  <c r="O555" i="2"/>
  <c r="O556" i="2"/>
  <c r="O557" i="2"/>
  <c r="O558" i="2"/>
  <c r="O559" i="2"/>
  <c r="O560" i="2"/>
  <c r="M516" i="2"/>
  <c r="H579"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37" i="2"/>
  <c r="M37" i="2" s="1"/>
  <c r="H571" i="2" s="1"/>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545" i="2"/>
  <c r="O546" i="2"/>
  <c r="O541" i="2"/>
  <c r="L541" i="2" s="1"/>
  <c r="O542" i="2"/>
  <c r="O543" i="2"/>
  <c r="L542" i="2" s="1"/>
  <c r="O544" i="2"/>
  <c r="O547" i="2"/>
  <c r="O548" i="2"/>
  <c r="O549" i="2"/>
  <c r="O550" i="2"/>
  <c r="O561" i="2"/>
  <c r="O562" i="2"/>
  <c r="L561" i="2" s="1"/>
  <c r="O499" i="2"/>
  <c r="L499" i="2" s="1"/>
  <c r="O500" i="2"/>
  <c r="O501" i="2"/>
  <c r="O502" i="2"/>
  <c r="O503" i="2"/>
  <c r="O504" i="2"/>
  <c r="O505" i="2"/>
  <c r="O506" i="2"/>
  <c r="O507" i="2"/>
  <c r="O508" i="2"/>
  <c r="O509" i="2"/>
  <c r="O510" i="2"/>
  <c r="O511" i="2"/>
  <c r="O512" i="2"/>
  <c r="O513" i="2"/>
  <c r="O514" i="2"/>
  <c r="O515" i="2"/>
  <c r="O2" i="2"/>
  <c r="O3" i="2"/>
  <c r="O4" i="2"/>
  <c r="M577" i="2" s="1"/>
  <c r="L577" i="2" s="1"/>
  <c r="N577" i="2" s="1"/>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M2" i="2"/>
  <c r="M567" i="2" s="1"/>
  <c r="M542" i="2"/>
  <c r="H572" i="2" s="1"/>
  <c r="M541" i="2"/>
  <c r="H576" i="2" s="1"/>
  <c r="M499" i="2"/>
  <c r="H577" i="2"/>
  <c r="M511" i="2"/>
  <c r="H580" i="2" s="1"/>
  <c r="P567" i="2"/>
  <c r="M561" i="2"/>
  <c r="H575" i="2" s="1"/>
  <c r="H578" i="2"/>
  <c r="BD567" i="2"/>
  <c r="BC567" i="2"/>
  <c r="BB567" i="2"/>
  <c r="BA567" i="2"/>
  <c r="AZ567" i="2"/>
  <c r="AY567" i="2"/>
  <c r="AX567" i="2"/>
  <c r="AW567" i="2"/>
  <c r="AV567" i="2"/>
  <c r="AU567" i="2"/>
  <c r="AT567" i="2"/>
  <c r="AS567" i="2"/>
  <c r="AR567" i="2"/>
  <c r="AQ567" i="2"/>
  <c r="AP567" i="2"/>
  <c r="AO567" i="2"/>
  <c r="AN567" i="2"/>
  <c r="AM567" i="2"/>
  <c r="AL567" i="2"/>
  <c r="AK567" i="2"/>
  <c r="AJ567" i="2"/>
  <c r="AI567" i="2"/>
  <c r="AH567" i="2"/>
  <c r="AG567" i="2"/>
  <c r="AF567" i="2"/>
  <c r="AE567" i="2"/>
  <c r="AD567" i="2"/>
  <c r="AC567" i="2"/>
  <c r="AB567" i="2"/>
  <c r="AA567" i="2"/>
  <c r="Z567" i="2"/>
  <c r="Y567" i="2"/>
  <c r="X567" i="2"/>
  <c r="W567" i="2"/>
  <c r="V567" i="2"/>
  <c r="U567" i="2"/>
  <c r="T567" i="2"/>
  <c r="S567" i="2"/>
  <c r="R567" i="2"/>
  <c r="Q567" i="2"/>
  <c r="K567" i="2"/>
  <c r="J567" i="2"/>
  <c r="I567" i="2"/>
  <c r="H567" i="2"/>
  <c r="G567" i="2"/>
  <c r="F567" i="2"/>
  <c r="E567" i="2"/>
  <c r="D567" i="2"/>
  <c r="C567" i="2"/>
  <c r="B567" i="2"/>
  <c r="Z567" i="1"/>
  <c r="B567" i="1"/>
  <c r="C567" i="1"/>
  <c r="D567" i="1"/>
  <c r="E567" i="1"/>
  <c r="K567" i="1"/>
  <c r="F567" i="1"/>
  <c r="G567" i="1"/>
  <c r="H567" i="1"/>
  <c r="I568" i="1" s="1"/>
  <c r="I567" i="1"/>
  <c r="J567" i="1"/>
  <c r="BD567" i="1"/>
  <c r="BC567" i="1"/>
  <c r="BB567" i="1"/>
  <c r="BA567" i="1"/>
  <c r="AZ567" i="1"/>
  <c r="AY567" i="1"/>
  <c r="AX567" i="1"/>
  <c r="AW567" i="1"/>
  <c r="AV567" i="1"/>
  <c r="AU567" i="1"/>
  <c r="AT567" i="1"/>
  <c r="AS567" i="1"/>
  <c r="AR567" i="1"/>
  <c r="AQ567" i="1"/>
  <c r="AP567" i="1"/>
  <c r="AO567" i="1"/>
  <c r="AN567" i="1"/>
  <c r="AM567" i="1"/>
  <c r="AL567" i="1"/>
  <c r="AK567" i="1"/>
  <c r="AJ567" i="1"/>
  <c r="AI567" i="1"/>
  <c r="AH567" i="1"/>
  <c r="AG567" i="1"/>
  <c r="AF567" i="1"/>
  <c r="AE567" i="1"/>
  <c r="AD567" i="1"/>
  <c r="AC567" i="1"/>
  <c r="AB567" i="1"/>
  <c r="AA567" i="1"/>
  <c r="Y567" i="1"/>
  <c r="X567" i="1"/>
  <c r="W567" i="1"/>
  <c r="V567" i="1"/>
  <c r="U567" i="1"/>
  <c r="T567" i="1"/>
  <c r="S567" i="1"/>
  <c r="R567" i="1"/>
  <c r="Q567" i="1"/>
  <c r="P567" i="1"/>
  <c r="O567" i="1"/>
  <c r="K1142" i="3"/>
  <c r="K1138" i="3"/>
  <c r="K1141" i="3"/>
  <c r="K1144" i="3"/>
  <c r="K1136" i="3"/>
  <c r="K1143" i="3"/>
  <c r="K1135" i="3"/>
  <c r="K1134" i="3"/>
  <c r="L511" i="2"/>
  <c r="G580" i="2" s="1"/>
  <c r="M578" i="2"/>
  <c r="L578" i="2"/>
  <c r="N578" i="2" s="1"/>
  <c r="K1131" i="3"/>
  <c r="M572" i="2"/>
  <c r="L572" i="2"/>
  <c r="N572" i="2" s="1"/>
  <c r="M284" i="2"/>
  <c r="H570" i="2" s="1"/>
  <c r="H581" i="2" s="1"/>
  <c r="M581" i="2"/>
  <c r="P581" i="2" s="1"/>
  <c r="P580" i="2" s="1"/>
  <c r="M570" i="2"/>
  <c r="L570" i="2"/>
  <c r="M583" i="2"/>
  <c r="L583" i="2" s="1"/>
  <c r="N583" i="2" s="1"/>
  <c r="M577" i="1"/>
  <c r="L577" i="1" s="1"/>
  <c r="N577" i="1" s="1"/>
  <c r="M573" i="1"/>
  <c r="L573" i="1"/>
  <c r="N573" i="1" s="1"/>
  <c r="M571" i="1"/>
  <c r="L571" i="1" s="1"/>
  <c r="N571" i="1" s="1"/>
  <c r="X1144" i="3"/>
  <c r="X1139" i="3"/>
  <c r="H1155" i="3"/>
  <c r="I1165" i="3"/>
  <c r="H1166" i="3"/>
  <c r="H1165" i="3"/>
  <c r="I1166" i="3"/>
  <c r="I1153" i="3"/>
  <c r="I1164" i="3"/>
  <c r="H1164" i="3"/>
  <c r="H1160" i="3"/>
  <c r="H1148" i="3"/>
  <c r="J1160" i="3"/>
  <c r="J1165" i="3"/>
  <c r="H1152" i="3"/>
  <c r="J1153" i="3"/>
  <c r="H1159" i="3"/>
  <c r="K1160" i="3"/>
  <c r="I1150" i="3"/>
  <c r="J1152" i="3"/>
  <c r="H1151" i="3"/>
  <c r="K1152" i="3"/>
  <c r="H1158" i="3"/>
  <c r="I1162" i="3"/>
  <c r="H1150" i="3"/>
  <c r="H1156" i="3"/>
  <c r="I1158" i="3"/>
  <c r="I1148" i="3"/>
  <c r="H1149" i="3"/>
  <c r="I1156" i="3"/>
  <c r="H1157" i="3"/>
  <c r="J1148" i="3"/>
  <c r="I1149" i="3"/>
  <c r="J1156" i="3"/>
  <c r="I1157" i="3"/>
  <c r="J1149" i="3"/>
  <c r="H1153" i="3"/>
  <c r="H1154" i="3"/>
  <c r="J1157" i="3"/>
  <c r="H1161" i="3"/>
  <c r="H1162" i="3"/>
  <c r="M580" i="2"/>
  <c r="L580" i="2" s="1"/>
  <c r="N580" i="2" s="1"/>
  <c r="M586" i="2"/>
  <c r="M575" i="2"/>
  <c r="L575" i="2" s="1"/>
  <c r="N575" i="2" s="1"/>
  <c r="M582" i="2"/>
  <c r="L582" i="2"/>
  <c r="N582" i="2" s="1"/>
  <c r="M571" i="2"/>
  <c r="L571" i="2"/>
  <c r="N571" i="2"/>
  <c r="M580" i="1"/>
  <c r="L580" i="1"/>
  <c r="N580" i="1"/>
  <c r="M576" i="1"/>
  <c r="L576" i="1" s="1"/>
  <c r="N576" i="1" s="1"/>
  <c r="M581" i="1"/>
  <c r="P581" i="1" s="1"/>
  <c r="P580" i="1" s="1"/>
  <c r="L581" i="1"/>
  <c r="N581" i="1" s="1"/>
  <c r="Q581" i="1" s="1"/>
  <c r="M2" i="1"/>
  <c r="M567" i="1"/>
  <c r="K1166" i="3"/>
  <c r="K1150" i="3"/>
  <c r="J1151" i="3"/>
  <c r="K1154" i="3"/>
  <c r="J1155" i="3"/>
  <c r="K1158" i="3"/>
  <c r="J1159" i="3"/>
  <c r="K1162" i="3"/>
  <c r="J1163" i="3"/>
  <c r="K1151" i="3"/>
  <c r="K1155" i="3"/>
  <c r="K1159" i="3"/>
  <c r="K1163" i="3"/>
  <c r="P586" i="2"/>
  <c r="L586" i="2"/>
  <c r="N586" i="2" s="1"/>
  <c r="Q586" i="2" s="1"/>
  <c r="N570" i="2"/>
  <c r="L516" i="2"/>
  <c r="A1163" i="3"/>
  <c r="H1163" i="3"/>
  <c r="C1163" i="3"/>
  <c r="D1163" i="3" s="1"/>
  <c r="I1163" i="3"/>
  <c r="T585" i="9"/>
  <c r="M585" i="9"/>
  <c r="R585" i="9" s="1"/>
  <c r="T581" i="9"/>
  <c r="T580" i="9"/>
  <c r="T579" i="9"/>
  <c r="T578" i="9" s="1"/>
  <c r="M581" i="9"/>
  <c r="R581" i="9"/>
  <c r="U581" i="9"/>
  <c r="M570" i="9"/>
  <c r="L581" i="2"/>
  <c r="N581" i="2"/>
  <c r="Q581" i="2" s="1"/>
  <c r="H573" i="2"/>
  <c r="A1151" i="3"/>
  <c r="C1151" i="3"/>
  <c r="M583" i="1"/>
  <c r="L583" i="1" s="1"/>
  <c r="N583" i="1" s="1"/>
  <c r="N511" i="2"/>
  <c r="I580" i="2"/>
  <c r="L2" i="1"/>
  <c r="O567" i="2"/>
  <c r="M574" i="2"/>
  <c r="L574" i="2"/>
  <c r="N574" i="2" s="1"/>
  <c r="X1143" i="3"/>
  <c r="X1135" i="3"/>
  <c r="M570" i="1"/>
  <c r="L570" i="1" s="1"/>
  <c r="M572" i="1"/>
  <c r="L572" i="1" s="1"/>
  <c r="N572" i="1" s="1"/>
  <c r="M584" i="2"/>
  <c r="L584" i="2" s="1"/>
  <c r="N584" i="2" s="1"/>
  <c r="M576" i="2"/>
  <c r="L576" i="2"/>
  <c r="N576" i="2" s="1"/>
  <c r="M585" i="2"/>
  <c r="M579" i="1"/>
  <c r="L579" i="1"/>
  <c r="N579" i="1"/>
  <c r="M586" i="1"/>
  <c r="A1155" i="3"/>
  <c r="C1155" i="3"/>
  <c r="C1162" i="3"/>
  <c r="C1158" i="3"/>
  <c r="D1158" i="3" s="1"/>
  <c r="C1154" i="3"/>
  <c r="C1150" i="3"/>
  <c r="D1150" i="3" s="1"/>
  <c r="C1165" i="3"/>
  <c r="D1165" i="3" s="1"/>
  <c r="D1137" i="3"/>
  <c r="A1172" i="3"/>
  <c r="D1143" i="3"/>
  <c r="A1170" i="3"/>
  <c r="A1145" i="3"/>
  <c r="A1146" i="3" s="1"/>
  <c r="U585" i="9"/>
  <c r="M585" i="1"/>
  <c r="L585" i="1" s="1"/>
  <c r="N585" i="1" s="1"/>
  <c r="L2" i="2"/>
  <c r="M573" i="2"/>
  <c r="L573" i="2"/>
  <c r="N573" i="2" s="1"/>
  <c r="M575" i="1"/>
  <c r="L575" i="1"/>
  <c r="N575" i="1"/>
  <c r="M582" i="1"/>
  <c r="L582" i="1"/>
  <c r="N582" i="1"/>
  <c r="M579" i="2"/>
  <c r="L579" i="2" s="1"/>
  <c r="N579" i="2"/>
  <c r="A1159" i="3"/>
  <c r="C1159" i="3"/>
  <c r="C1167" i="3"/>
  <c r="D1167" i="3" s="1"/>
  <c r="C1168" i="3"/>
  <c r="D1168" i="3" s="1"/>
  <c r="C1134" i="3"/>
  <c r="D1134" i="3" s="1"/>
  <c r="W1145" i="3"/>
  <c r="C1145" i="3"/>
  <c r="C1146" i="3" s="1"/>
  <c r="C1174" i="3" s="1"/>
  <c r="J1166" i="3"/>
  <c r="J1161" i="3"/>
  <c r="P579" i="1"/>
  <c r="N2" i="2"/>
  <c r="G573" i="2"/>
  <c r="L585" i="2"/>
  <c r="N585" i="2"/>
  <c r="Q585" i="2"/>
  <c r="P585" i="2"/>
  <c r="P584" i="2"/>
  <c r="P583" i="2"/>
  <c r="P582" i="2"/>
  <c r="U580" i="9"/>
  <c r="U579" i="9" s="1"/>
  <c r="G579" i="2"/>
  <c r="N516" i="2"/>
  <c r="I579" i="2" s="1"/>
  <c r="L567" i="1"/>
  <c r="N2" i="1"/>
  <c r="N567" i="1"/>
  <c r="P586" i="1"/>
  <c r="P585" i="1"/>
  <c r="P584" i="1"/>
  <c r="P583" i="1" s="1"/>
  <c r="P582" i="1" s="1"/>
  <c r="L586" i="1"/>
  <c r="N586" i="1"/>
  <c r="Q586" i="1"/>
  <c r="R570" i="9"/>
  <c r="N570" i="1"/>
  <c r="I573" i="2"/>
  <c r="I1132" i="8" l="1"/>
  <c r="I1133" i="8" s="1"/>
  <c r="I1134" i="8" s="1"/>
  <c r="I1135" i="8" s="1"/>
  <c r="G1136" i="8"/>
  <c r="K1153" i="3"/>
  <c r="I1154" i="3"/>
  <c r="H1173" i="3"/>
  <c r="D1145" i="3"/>
  <c r="I1152" i="3"/>
  <c r="X1145" i="3"/>
  <c r="D1151" i="3"/>
  <c r="B1151" i="3" s="1"/>
  <c r="D1155" i="3"/>
  <c r="B1155" i="3" s="1"/>
  <c r="K1145" i="3"/>
  <c r="D1146" i="3"/>
  <c r="D1174" i="3" s="1"/>
  <c r="B1165" i="3" s="1"/>
  <c r="A1154" i="3"/>
  <c r="D1154" i="3" s="1"/>
  <c r="C1172" i="3"/>
  <c r="D1172" i="3" s="1"/>
  <c r="A1164" i="3"/>
  <c r="C1171" i="3"/>
  <c r="C1149" i="3"/>
  <c r="C1160" i="3"/>
  <c r="C1153" i="3"/>
  <c r="D1153" i="3" s="1"/>
  <c r="B1153" i="3" s="1"/>
  <c r="J1164" i="3"/>
  <c r="I1185" i="3"/>
  <c r="C1161" i="3"/>
  <c r="I1145" i="3"/>
  <c r="J1145" i="3"/>
  <c r="D1142" i="3"/>
  <c r="C1170" i="3"/>
  <c r="D1139" i="3"/>
  <c r="C1152" i="3"/>
  <c r="D1152" i="3" s="1"/>
  <c r="B1152" i="3" s="1"/>
  <c r="A1171" i="3"/>
  <c r="D1171" i="3" s="1"/>
  <c r="B1171" i="3" s="1"/>
  <c r="J1158" i="3"/>
  <c r="C1157" i="3"/>
  <c r="D1157" i="3" s="1"/>
  <c r="B1157" i="3" s="1"/>
  <c r="B1167" i="3"/>
  <c r="D1170" i="3"/>
  <c r="K1183" i="3"/>
  <c r="K1185" i="3" s="1"/>
  <c r="K1149" i="3"/>
  <c r="I1161" i="3"/>
  <c r="D1169" i="3"/>
  <c r="B1169" i="3" s="1"/>
  <c r="K1161" i="3"/>
  <c r="C1148" i="3"/>
  <c r="D1148" i="3" s="1"/>
  <c r="B1148" i="3" s="1"/>
  <c r="C1166" i="3"/>
  <c r="D1166" i="3" s="1"/>
  <c r="B1166" i="3" s="1"/>
  <c r="A1149" i="3"/>
  <c r="D1149" i="3" s="1"/>
  <c r="B1149" i="3" s="1"/>
  <c r="D1162" i="3"/>
  <c r="B1162" i="3" s="1"/>
  <c r="A1161" i="3"/>
  <c r="U578" i="9"/>
  <c r="B1158" i="3"/>
  <c r="Q584" i="2"/>
  <c r="Q585" i="1"/>
  <c r="D1159" i="3"/>
  <c r="B1159" i="3" s="1"/>
  <c r="A1174" i="3"/>
  <c r="B1150" i="3"/>
  <c r="N561" i="2"/>
  <c r="I575" i="2" s="1"/>
  <c r="G575" i="2"/>
  <c r="G576" i="2"/>
  <c r="N541" i="2"/>
  <c r="I576" i="2" s="1"/>
  <c r="G570" i="2"/>
  <c r="N284" i="2"/>
  <c r="I570" i="2" s="1"/>
  <c r="B1168" i="3"/>
  <c r="Q580" i="2"/>
  <c r="N587" i="2"/>
  <c r="N551" i="2"/>
  <c r="I574" i="2" s="1"/>
  <c r="G574" i="2"/>
  <c r="M587" i="2"/>
  <c r="L587" i="2"/>
  <c r="P579" i="2"/>
  <c r="P578" i="2" s="1"/>
  <c r="P577" i="2" s="1"/>
  <c r="P576" i="2" s="1"/>
  <c r="P575" i="2" s="1"/>
  <c r="P574" i="2" s="1"/>
  <c r="P573" i="2" s="1"/>
  <c r="P572" i="2" s="1"/>
  <c r="P571" i="2" s="1"/>
  <c r="P570" i="2" s="1"/>
  <c r="Q580" i="1"/>
  <c r="N499" i="2"/>
  <c r="I577" i="2" s="1"/>
  <c r="G577" i="2"/>
  <c r="G572" i="2"/>
  <c r="N542" i="2"/>
  <c r="I572" i="2" s="1"/>
  <c r="N563" i="2"/>
  <c r="I578" i="2" s="1"/>
  <c r="G578" i="2"/>
  <c r="M574" i="1"/>
  <c r="L574" i="1" s="1"/>
  <c r="N574" i="1" s="1"/>
  <c r="L37" i="2"/>
  <c r="M578" i="1"/>
  <c r="A1160" i="3"/>
  <c r="D1160" i="3" s="1"/>
  <c r="B1160" i="3" s="1"/>
  <c r="I1160" i="3"/>
  <c r="C1164" i="3"/>
  <c r="D1144" i="3"/>
  <c r="AA1131" i="3"/>
  <c r="C1156" i="3"/>
  <c r="K1156" i="3"/>
  <c r="A1156" i="3"/>
  <c r="D1141" i="3"/>
  <c r="N577" i="9"/>
  <c r="M577" i="9" s="1"/>
  <c r="R577" i="9" s="1"/>
  <c r="N582" i="9"/>
  <c r="M582" i="9" s="1"/>
  <c r="R582" i="9" s="1"/>
  <c r="K1148" i="3"/>
  <c r="H1136" i="8"/>
  <c r="N584" i="9"/>
  <c r="M584" i="9" s="1"/>
  <c r="R584" i="9" s="1"/>
  <c r="U584" i="9" s="1"/>
  <c r="N574" i="9"/>
  <c r="J1173" i="3" l="1"/>
  <c r="B1170" i="3"/>
  <c r="B1154" i="3"/>
  <c r="B1163" i="3"/>
  <c r="D1164" i="3"/>
  <c r="B1164" i="3" s="1"/>
  <c r="D1161" i="3"/>
  <c r="B1161" i="3" s="1"/>
  <c r="C1173" i="3"/>
  <c r="I1173" i="3"/>
  <c r="U583" i="9"/>
  <c r="L578" i="1"/>
  <c r="N578" i="1" s="1"/>
  <c r="N587" i="1" s="1"/>
  <c r="P578" i="1"/>
  <c r="P577" i="1" s="1"/>
  <c r="P576" i="1" s="1"/>
  <c r="P575" i="1" s="1"/>
  <c r="P574" i="1" s="1"/>
  <c r="P573" i="1" s="1"/>
  <c r="P572" i="1" s="1"/>
  <c r="P571" i="1" s="1"/>
  <c r="P570" i="1" s="1"/>
  <c r="R580" i="2"/>
  <c r="Q579" i="2"/>
  <c r="Q584" i="1"/>
  <c r="M574" i="9"/>
  <c r="N587" i="9"/>
  <c r="N37" i="2"/>
  <c r="G571" i="2"/>
  <c r="G581" i="2" s="1"/>
  <c r="R584" i="2"/>
  <c r="Q583" i="2"/>
  <c r="T584" i="9"/>
  <c r="T583" i="9" s="1"/>
  <c r="T582" i="9" s="1"/>
  <c r="L567" i="2"/>
  <c r="K1173" i="3"/>
  <c r="D1156" i="3"/>
  <c r="A1173" i="3"/>
  <c r="Q579" i="1"/>
  <c r="R586" i="2"/>
  <c r="R581" i="2"/>
  <c r="L587" i="1"/>
  <c r="T577" i="9"/>
  <c r="T576" i="9" s="1"/>
  <c r="T575" i="9" s="1"/>
  <c r="T574" i="9" s="1"/>
  <c r="T573" i="9" s="1"/>
  <c r="T572" i="9" s="1"/>
  <c r="T571" i="9" s="1"/>
  <c r="T570" i="9" s="1"/>
  <c r="M587" i="1"/>
  <c r="R585" i="2"/>
  <c r="U577" i="9"/>
  <c r="R586" i="1" l="1"/>
  <c r="R581" i="1"/>
  <c r="R585" i="1"/>
  <c r="R580" i="1"/>
  <c r="U576" i="9"/>
  <c r="Q578" i="1"/>
  <c r="R579" i="1"/>
  <c r="R583" i="2"/>
  <c r="Q582" i="2"/>
  <c r="R582" i="2" s="1"/>
  <c r="Q578" i="2"/>
  <c r="R579" i="2"/>
  <c r="B1156" i="3"/>
  <c r="B1174" i="3" s="1"/>
  <c r="D1173" i="3"/>
  <c r="I571" i="2"/>
  <c r="I581" i="2" s="1"/>
  <c r="N567" i="2"/>
  <c r="R574" i="9"/>
  <c r="R587" i="9" s="1"/>
  <c r="M587" i="9"/>
  <c r="V583" i="9"/>
  <c r="U582" i="9"/>
  <c r="V582" i="9" s="1"/>
  <c r="R584" i="1"/>
  <c r="Q583" i="1"/>
  <c r="Q577" i="2" l="1"/>
  <c r="R578" i="2"/>
  <c r="Q577" i="1"/>
  <c r="R578" i="1"/>
  <c r="R583" i="1"/>
  <c r="Q582" i="1"/>
  <c r="R582" i="1" s="1"/>
  <c r="U575" i="9"/>
  <c r="V576" i="9"/>
  <c r="V580" i="9"/>
  <c r="V586" i="9"/>
  <c r="V585" i="9"/>
  <c r="V579" i="9"/>
  <c r="V581" i="9"/>
  <c r="V584" i="9"/>
  <c r="V578" i="9"/>
  <c r="V577" i="9"/>
  <c r="U574" i="9" l="1"/>
  <c r="V575" i="9"/>
  <c r="Q576" i="1"/>
  <c r="R577" i="1"/>
  <c r="R577" i="2"/>
  <c r="Q576" i="2"/>
  <c r="Q575" i="1" l="1"/>
  <c r="R576" i="1"/>
  <c r="R576" i="2"/>
  <c r="Q575" i="2"/>
  <c r="U573" i="9"/>
  <c r="V574" i="9"/>
  <c r="R575" i="2" l="1"/>
  <c r="Q574" i="2"/>
  <c r="U572" i="9"/>
  <c r="V573" i="9"/>
  <c r="Q574" i="1"/>
  <c r="R575" i="1"/>
  <c r="U571" i="9" l="1"/>
  <c r="V572" i="9"/>
  <c r="R574" i="2"/>
  <c r="Q573" i="2"/>
  <c r="Q573" i="1"/>
  <c r="R574" i="1"/>
  <c r="Q572" i="1" l="1"/>
  <c r="R573" i="1"/>
  <c r="V571" i="9"/>
  <c r="U570" i="9"/>
  <c r="V570" i="9" s="1"/>
  <c r="Q572" i="2"/>
  <c r="R573" i="2"/>
  <c r="Q571" i="2" l="1"/>
  <c r="R572" i="2"/>
  <c r="R572" i="1"/>
  <c r="Q571" i="1"/>
  <c r="Q570" i="2" l="1"/>
  <c r="R570" i="2" s="1"/>
  <c r="R571" i="2"/>
  <c r="Q570" i="1"/>
  <c r="R570" i="1" s="1"/>
  <c r="R571" i="1"/>
</calcChain>
</file>

<file path=xl/sharedStrings.xml><?xml version="1.0" encoding="utf-8"?>
<sst xmlns="http://schemas.openxmlformats.org/spreadsheetml/2006/main" count="41080" uniqueCount="3809">
  <si>
    <t xml:space="preserve">RECOMMENDED UNITED STATES STAMP COLLECTION BY ISSUE DESIGN </t>
  </si>
  <si>
    <t>All Stamps</t>
  </si>
  <si>
    <t>Designs</t>
  </si>
  <si>
    <t>Variations</t>
  </si>
  <si>
    <t>Scott #</t>
  </si>
  <si>
    <t>Used CV</t>
  </si>
  <si>
    <t>Mint CV</t>
  </si>
  <si>
    <t>Qty</t>
  </si>
  <si>
    <t>Scott Catalog Variations for each US Design</t>
  </si>
  <si>
    <t>First Issue</t>
  </si>
  <si>
    <t>5¢ - Franklin</t>
  </si>
  <si>
    <t>3P4</t>
  </si>
  <si>
    <t>10¢ - Washington</t>
  </si>
  <si>
    <t>4P4</t>
  </si>
  <si>
    <t>Imperforate Issue</t>
  </si>
  <si>
    <t>1¢ - Franklin</t>
  </si>
  <si>
    <t>5A</t>
  </si>
  <si>
    <t>6b</t>
  </si>
  <si>
    <t>8A</t>
  </si>
  <si>
    <t>3¢ - Washington</t>
  </si>
  <si>
    <t>10A</t>
  </si>
  <si>
    <t>11A</t>
  </si>
  <si>
    <t>5¢ - Jefferson</t>
  </si>
  <si>
    <t>12¢ - Washington</t>
  </si>
  <si>
    <t>Perforated Issue</t>
  </si>
  <si>
    <t>40P4</t>
  </si>
  <si>
    <t>40P2</t>
  </si>
  <si>
    <t>19b</t>
  </si>
  <si>
    <t>41P4</t>
  </si>
  <si>
    <t>41P2</t>
  </si>
  <si>
    <t>25A</t>
  </si>
  <si>
    <t>26A</t>
  </si>
  <si>
    <t>30A</t>
  </si>
  <si>
    <t>42P4</t>
  </si>
  <si>
    <t>42P2</t>
  </si>
  <si>
    <t>28A</t>
  </si>
  <si>
    <t>43P4</t>
  </si>
  <si>
    <t>43P2</t>
  </si>
  <si>
    <t>36B</t>
  </si>
  <si>
    <t>44P4</t>
  </si>
  <si>
    <t>44P2</t>
  </si>
  <si>
    <t>24¢ - Washington</t>
  </si>
  <si>
    <t>45P4</t>
  </si>
  <si>
    <t>30¢ - Franklin</t>
  </si>
  <si>
    <t>46P4</t>
  </si>
  <si>
    <t>90¢ - Washington</t>
  </si>
  <si>
    <t>47P4</t>
  </si>
  <si>
    <t>Civil War Issues</t>
  </si>
  <si>
    <t>63P4</t>
  </si>
  <si>
    <t>85A</t>
  </si>
  <si>
    <t>2¢ - Jackson</t>
  </si>
  <si>
    <t>73P4</t>
  </si>
  <si>
    <t>85B</t>
  </si>
  <si>
    <t>74P4</t>
  </si>
  <si>
    <t>85C</t>
  </si>
  <si>
    <t>76P4</t>
  </si>
  <si>
    <t>68P4</t>
  </si>
  <si>
    <t>62B</t>
  </si>
  <si>
    <t>85D</t>
  </si>
  <si>
    <t>69P4</t>
  </si>
  <si>
    <t>85E</t>
  </si>
  <si>
    <t>15¢ - Lincoln</t>
  </si>
  <si>
    <t>85F</t>
  </si>
  <si>
    <t>78P4</t>
  </si>
  <si>
    <t>71P4</t>
  </si>
  <si>
    <t>72P4</t>
  </si>
  <si>
    <t>Pictorial Issue</t>
  </si>
  <si>
    <t>112P4</t>
  </si>
  <si>
    <t>2¢ - Pony Express Rider</t>
  </si>
  <si>
    <t>113P4</t>
  </si>
  <si>
    <t>3¢ - Locomotive</t>
  </si>
  <si>
    <t>114P4</t>
  </si>
  <si>
    <t>6¢ - Washington</t>
  </si>
  <si>
    <t>115P4</t>
  </si>
  <si>
    <t>10¢ - Shield &amp; Eagle</t>
  </si>
  <si>
    <t>116P4</t>
  </si>
  <si>
    <t>12¢ - S.S. Adriatic</t>
  </si>
  <si>
    <t>117P4</t>
  </si>
  <si>
    <t>15¢ - Landing of Columbus</t>
  </si>
  <si>
    <t>119P4</t>
  </si>
  <si>
    <t>24¢ - Signing of Declaration</t>
  </si>
  <si>
    <t>120P4</t>
  </si>
  <si>
    <t>30¢ - Shield &amp; Eagle &amp; Flags</t>
  </si>
  <si>
    <t>121P4</t>
  </si>
  <si>
    <t>90¢ - Lincoln</t>
  </si>
  <si>
    <t>122P4</t>
  </si>
  <si>
    <t>Large Bank Note Issue - First Design</t>
  </si>
  <si>
    <t>207P4</t>
  </si>
  <si>
    <t>208P4</t>
  </si>
  <si>
    <t>6¢ - Lincoln</t>
  </si>
  <si>
    <t>209P4</t>
  </si>
  <si>
    <t>7¢ - Stanton</t>
  </si>
  <si>
    <t>160P4</t>
  </si>
  <si>
    <t>10¢ - Jefferson</t>
  </si>
  <si>
    <t>161P4</t>
  </si>
  <si>
    <t>12¢ - Clay</t>
  </si>
  <si>
    <t>162P4</t>
  </si>
  <si>
    <t>15¢ - Webster</t>
  </si>
  <si>
    <t>163P4</t>
  </si>
  <si>
    <t>24¢ - Scott</t>
  </si>
  <si>
    <t>164P4</t>
  </si>
  <si>
    <t>30¢ - Hamilton</t>
  </si>
  <si>
    <t>165P4</t>
  </si>
  <si>
    <t>90¢ - Perry</t>
  </si>
  <si>
    <t>166P4</t>
  </si>
  <si>
    <t>Large Bank Note Issue - Interim Design</t>
  </si>
  <si>
    <t>183P4</t>
  </si>
  <si>
    <t>5¢ - Taylor</t>
  </si>
  <si>
    <t>185P4</t>
  </si>
  <si>
    <t>5¢ - Garfield</t>
  </si>
  <si>
    <t>205P4</t>
  </si>
  <si>
    <t>2¢ - Washington</t>
  </si>
  <si>
    <t>210P4</t>
  </si>
  <si>
    <t>4¢ - Jackson</t>
  </si>
  <si>
    <t>211P4</t>
  </si>
  <si>
    <t>Large Bank Note Issue - Final Design</t>
  </si>
  <si>
    <t>213P4</t>
  </si>
  <si>
    <t>214P4</t>
  </si>
  <si>
    <t>215P4</t>
  </si>
  <si>
    <t>216P4</t>
  </si>
  <si>
    <t>217P4</t>
  </si>
  <si>
    <t>218P4</t>
  </si>
  <si>
    <t>Small Bank Note Issue</t>
  </si>
  <si>
    <t>219P4</t>
  </si>
  <si>
    <t>219D</t>
  </si>
  <si>
    <t>220P4</t>
  </si>
  <si>
    <t>3¢ - Jackson</t>
  </si>
  <si>
    <t>221P4</t>
  </si>
  <si>
    <t>4¢ - Lincoln</t>
  </si>
  <si>
    <t>222P4</t>
  </si>
  <si>
    <t>5¢ - Grant</t>
  </si>
  <si>
    <t>223P4</t>
  </si>
  <si>
    <t>6¢ - Garfield</t>
  </si>
  <si>
    <t>224P4</t>
  </si>
  <si>
    <t>8¢ - Sherman</t>
  </si>
  <si>
    <t>225P4</t>
  </si>
  <si>
    <t>10¢ - Webster</t>
  </si>
  <si>
    <t>226P4</t>
  </si>
  <si>
    <t>15¢ - Clay</t>
  </si>
  <si>
    <t>227P4</t>
  </si>
  <si>
    <t>30¢ - Jefferson</t>
  </si>
  <si>
    <t>228P4</t>
  </si>
  <si>
    <t>229P4</t>
  </si>
  <si>
    <t>Columbian Exposition Issue</t>
  </si>
  <si>
    <t>1¢ - In Sight of Land</t>
  </si>
  <si>
    <t>230P4</t>
  </si>
  <si>
    <t>2¢ - Landing of Columbus</t>
  </si>
  <si>
    <t>231P4</t>
  </si>
  <si>
    <t>3¢ - Flagship</t>
  </si>
  <si>
    <t>232P4</t>
  </si>
  <si>
    <t>4¢ - Fleet of Columbus</t>
  </si>
  <si>
    <t>233P4</t>
  </si>
  <si>
    <t>5¢ - Columbus Soliciting Aid</t>
  </si>
  <si>
    <t>234P4</t>
  </si>
  <si>
    <t>6¢ - Columbus At Barcelona</t>
  </si>
  <si>
    <t>235P4</t>
  </si>
  <si>
    <t xml:space="preserve">8¢ - Columbus Restored to Favor </t>
  </si>
  <si>
    <t>236P4</t>
  </si>
  <si>
    <t>10¢ - Columbus Presenting Natives</t>
  </si>
  <si>
    <t>237P4</t>
  </si>
  <si>
    <t>15¢ - Discovery</t>
  </si>
  <si>
    <t>238P4</t>
  </si>
  <si>
    <t>30¢ - Columbus At LaRabida</t>
  </si>
  <si>
    <t>239P4</t>
  </si>
  <si>
    <t>50¢ - Recall of Columbus</t>
  </si>
  <si>
    <t>240P4</t>
  </si>
  <si>
    <t>$1 - Columbus Pledging Jewels</t>
  </si>
  <si>
    <t>241P4</t>
  </si>
  <si>
    <t>$2 - Columbus in Chains</t>
  </si>
  <si>
    <t>242P4</t>
  </si>
  <si>
    <t>$3 - Columbus Describing 3rd Voyage</t>
  </si>
  <si>
    <t>243P4</t>
  </si>
  <si>
    <t>$4 - Isabella &amp; Columbus</t>
  </si>
  <si>
    <t>244P4</t>
  </si>
  <si>
    <t>$5 - Portrait of Columbus</t>
  </si>
  <si>
    <t>245P4</t>
  </si>
  <si>
    <t>First Bureau Issue</t>
  </si>
  <si>
    <t>50¢ - Jefferson</t>
  </si>
  <si>
    <t>$1 - Perry</t>
  </si>
  <si>
    <t>261A</t>
  </si>
  <si>
    <t>276A</t>
  </si>
  <si>
    <t>$2 - Madison</t>
  </si>
  <si>
    <t>$5 - Marshall</t>
  </si>
  <si>
    <t>First Bureau - UPU Colors</t>
  </si>
  <si>
    <t>279Bc</t>
  </si>
  <si>
    <t>282C</t>
  </si>
  <si>
    <t>Trans-Mississippi Exposition Issue</t>
  </si>
  <si>
    <t>1¢ - Marquette on Mississippi</t>
  </si>
  <si>
    <t>2¢ - Farming in the West</t>
  </si>
  <si>
    <t>4¢ - Indian Hunting Buffalo</t>
  </si>
  <si>
    <t>5¢ - Fremont on Rocky Mountains</t>
  </si>
  <si>
    <t>8¢ - Troops &amp; Train</t>
  </si>
  <si>
    <t>10¢ - Emigration</t>
  </si>
  <si>
    <t>50¢ - Prospector</t>
  </si>
  <si>
    <t>$1 - Western Cattle in Storm</t>
  </si>
  <si>
    <t>$2 - Bridge over Mississippi</t>
  </si>
  <si>
    <t>Pan American Exposition Issue</t>
  </si>
  <si>
    <t>1¢ - Fast Lake Navigation</t>
  </si>
  <si>
    <t>2¢ - Fast Express</t>
  </si>
  <si>
    <t>4¢ - Automobile</t>
  </si>
  <si>
    <t>5¢ - Bridge at Niagara Falls</t>
  </si>
  <si>
    <t>8¢ - Canal at Sault St. Marie</t>
  </si>
  <si>
    <t>10¢ - Fast Ocean Navigation</t>
  </si>
  <si>
    <t>Second Bureau Issue</t>
  </si>
  <si>
    <t>4¢ - Grant</t>
  </si>
  <si>
    <t>314A</t>
  </si>
  <si>
    <t>5¢ - Lincoln</t>
  </si>
  <si>
    <t>8¢ - Martha Washington</t>
  </si>
  <si>
    <t>13¢ - Harrison</t>
  </si>
  <si>
    <t>$1 - Farragut</t>
  </si>
  <si>
    <t>Louisiana Purchase Exposition Issue</t>
  </si>
  <si>
    <t>1¢ - Livingston</t>
  </si>
  <si>
    <t>2¢ - Jefferson</t>
  </si>
  <si>
    <t>3¢ - Monroe</t>
  </si>
  <si>
    <t>5¢ - McKinley</t>
  </si>
  <si>
    <t>10¢ - Map of Louisiana Purchase</t>
  </si>
  <si>
    <t>Jamestown Colonies Issue</t>
  </si>
  <si>
    <t>1¢ - Captain John Smith</t>
  </si>
  <si>
    <t>2¢ - Founding of Jamestown</t>
  </si>
  <si>
    <t>5¢ - Pocahontas</t>
  </si>
  <si>
    <t>Third Bureau, 1st Series - Washington-Franklin Issue</t>
  </si>
  <si>
    <t>4¢ - Washington</t>
  </si>
  <si>
    <t>5¢ - Washington</t>
  </si>
  <si>
    <t>423C</t>
  </si>
  <si>
    <t>8¢ - Washington</t>
  </si>
  <si>
    <t>13¢ - Washington</t>
  </si>
  <si>
    <t>15¢ - Washington</t>
  </si>
  <si>
    <t>50¢ - Washington</t>
  </si>
  <si>
    <t>$1 - Washington</t>
  </si>
  <si>
    <t>1909 Commemoratives</t>
  </si>
  <si>
    <t>2¢ - Lincoln</t>
  </si>
  <si>
    <t>2¢ - Seward</t>
  </si>
  <si>
    <t>2¢ - S.S. Clermont</t>
  </si>
  <si>
    <t>Panama-Pacific Exposition Issue</t>
  </si>
  <si>
    <t>1¢ - Balboa</t>
  </si>
  <si>
    <t>2¢ - Panama Canal</t>
  </si>
  <si>
    <t>5¢ - Golden Gate</t>
  </si>
  <si>
    <t>10¢ - San Francisco Bay</t>
  </si>
  <si>
    <t>400A</t>
  </si>
  <si>
    <t>Third Bureau, 2nd Series - Washington-Franklin Issue</t>
  </si>
  <si>
    <t>1¢ - Washington</t>
  </si>
  <si>
    <t>423A</t>
  </si>
  <si>
    <t>423D</t>
  </si>
  <si>
    <t>423B</t>
  </si>
  <si>
    <t>423E</t>
  </si>
  <si>
    <t>482A</t>
  </si>
  <si>
    <t>528A</t>
  </si>
  <si>
    <t>528B</t>
  </si>
  <si>
    <t>534A</t>
  </si>
  <si>
    <t>534B</t>
  </si>
  <si>
    <t>7¢ - Washington</t>
  </si>
  <si>
    <t>8¢ - Franklin</t>
  </si>
  <si>
    <t>9¢ - Franklin</t>
  </si>
  <si>
    <t>10¢ - Franklin</t>
  </si>
  <si>
    <t>11¢ - Franklin</t>
  </si>
  <si>
    <t>12¢ - Franklin</t>
  </si>
  <si>
    <t>13¢ - Franklin</t>
  </si>
  <si>
    <t>15¢ - Franklin</t>
  </si>
  <si>
    <t>20¢ - Franklin</t>
  </si>
  <si>
    <t>476A</t>
  </si>
  <si>
    <t>50¢ - Franklin</t>
  </si>
  <si>
    <t>$1 - Franklin</t>
  </si>
  <si>
    <t>$2 - Franklin</t>
  </si>
  <si>
    <t>$5 - Franklin</t>
  </si>
  <si>
    <t>The Victory Issue</t>
  </si>
  <si>
    <t>3¢ - "Victory &amp; Flags"</t>
  </si>
  <si>
    <t>The Pilgrim Tercentenary Issue</t>
  </si>
  <si>
    <t>1¢ - The Mayflower</t>
  </si>
  <si>
    <t>2¢ - Landing of Pilgrims</t>
  </si>
  <si>
    <t>5¢ - Signing of the Compact</t>
  </si>
  <si>
    <t>Fourth Bureau Issues</t>
  </si>
  <si>
    <t>½¢ - Hale</t>
  </si>
  <si>
    <t>1½¢ - Harding</t>
  </si>
  <si>
    <t>599A</t>
  </si>
  <si>
    <t>634A</t>
  </si>
  <si>
    <t>3¢ - Lincoln</t>
  </si>
  <si>
    <t>4¢ - Martha Washington</t>
  </si>
  <si>
    <t>4¢ - Taft</t>
  </si>
  <si>
    <t>5¢ - Roosevelt</t>
  </si>
  <si>
    <t>7¢ - McKinley</t>
  </si>
  <si>
    <t>8¢ - Grant</t>
  </si>
  <si>
    <t>9¢ - Jefferson</t>
  </si>
  <si>
    <t>10¢ - Monroe</t>
  </si>
  <si>
    <t>11¢ - Hayes</t>
  </si>
  <si>
    <t>12¢ - Cleveland</t>
  </si>
  <si>
    <t>14¢ - Indian</t>
  </si>
  <si>
    <t>15¢ - Statue of Liberty</t>
  </si>
  <si>
    <t>17¢ - Wilson</t>
  </si>
  <si>
    <t>20¢ - Golden Gate</t>
  </si>
  <si>
    <t>25¢ - Niagra Falls</t>
  </si>
  <si>
    <t>30¢ - Bison</t>
  </si>
  <si>
    <t>50¢ - Amphitheater</t>
  </si>
  <si>
    <t>$1 - Lincoln Memorial</t>
  </si>
  <si>
    <t>$2 - U.S. Capitol</t>
  </si>
  <si>
    <t>$5 - "America"</t>
  </si>
  <si>
    <t>Harding Memorial Issue</t>
  </si>
  <si>
    <t>2¢ - Harding</t>
  </si>
  <si>
    <t>Huguenot-Walloon Issue</t>
  </si>
  <si>
    <t>1¢ - Ship "New Netherlands"</t>
  </si>
  <si>
    <t>2¢ - Landing at Fort Orange</t>
  </si>
  <si>
    <t>5¢ - Monument at Mayport Florida</t>
  </si>
  <si>
    <t>Lexington Concord Issue</t>
  </si>
  <si>
    <t>1¢ - Washington at Cambridge</t>
  </si>
  <si>
    <t>2¢ - Birth of Liberty</t>
  </si>
  <si>
    <t>5¢ - Minute Man</t>
  </si>
  <si>
    <t>Norse-American Issue</t>
  </si>
  <si>
    <t>2¢ - Sloop "Restoration"</t>
  </si>
  <si>
    <t>5¢ - Viking Ship</t>
  </si>
  <si>
    <t>1926 Commemorative</t>
  </si>
  <si>
    <t>2¢ - Liberty Bell Sesquicentennial</t>
  </si>
  <si>
    <t>5¢ - John Ericsson Statue Memorial</t>
  </si>
  <si>
    <t>2¢ - White Plains Hamilton's Battery</t>
  </si>
  <si>
    <t>2¢ - Vermont</t>
  </si>
  <si>
    <t>2¢ - Burgoyne</t>
  </si>
  <si>
    <t>2¢ - Valley Forge</t>
  </si>
  <si>
    <t>2¢ - Wright Airplane</t>
  </si>
  <si>
    <t>5¢ - Globe &amp; Plane</t>
  </si>
  <si>
    <t>2¢ - George R. Clark</t>
  </si>
  <si>
    <t>2¢ - Edison's 1st Lamp</t>
  </si>
  <si>
    <t>2¢ - Sullivan Expedition</t>
  </si>
  <si>
    <t>2¢ - Fallen Timber</t>
  </si>
  <si>
    <t>2¢ - Ohio River Canal</t>
  </si>
  <si>
    <t>2¢ - Massachusetts Bay</t>
  </si>
  <si>
    <t>2¢ - Carolina, Charleston</t>
  </si>
  <si>
    <t>2¢ - Braddock's Field</t>
  </si>
  <si>
    <t>2¢ - Von Steuben</t>
  </si>
  <si>
    <t>2¢ - Pulaski</t>
  </si>
  <si>
    <t>2¢ - Red Cross</t>
  </si>
  <si>
    <t>2¢ - Yorktown</t>
  </si>
  <si>
    <t>Washington Bicentennial Issue</t>
  </si>
  <si>
    <t>½¢ - Washington</t>
  </si>
  <si>
    <t>1½¢ - Washington</t>
  </si>
  <si>
    <t>9¢ - Washington</t>
  </si>
  <si>
    <t>1932 Regular &amp; Commemoratives</t>
  </si>
  <si>
    <t>2¢ - Ski Jumper</t>
  </si>
  <si>
    <t>2¢ - Planting Tree</t>
  </si>
  <si>
    <t>3¢ - Runner</t>
  </si>
  <si>
    <t>5¢ - Discus Thrower</t>
  </si>
  <si>
    <t>3¢ - Penn</t>
  </si>
  <si>
    <t>3¢ - Webster</t>
  </si>
  <si>
    <t>1933 Commemorative Issues</t>
  </si>
  <si>
    <t>3¢ - Oglethorpe</t>
  </si>
  <si>
    <t>3¢ - Washington's Headquarters</t>
  </si>
  <si>
    <t>1¢ - Ft. Dearborn</t>
  </si>
  <si>
    <t>3¢ - Federal Building</t>
  </si>
  <si>
    <t>3¢ - N.R.A.</t>
  </si>
  <si>
    <t>3¢ - Byrd Expedition</t>
  </si>
  <si>
    <t>5¢ - Kosciuszko</t>
  </si>
  <si>
    <t>1934 Commemorative Issues</t>
  </si>
  <si>
    <t>3¢ - Maryland</t>
  </si>
  <si>
    <t>3¢ - Mother's Day</t>
  </si>
  <si>
    <t>3¢ - Wisconsin</t>
  </si>
  <si>
    <t>National Park Issue</t>
  </si>
  <si>
    <t>1¢ - Yosemite</t>
  </si>
  <si>
    <t>2¢ - Grand Canyon</t>
  </si>
  <si>
    <t>3¢ - Mt. Rainier</t>
  </si>
  <si>
    <t>4¢ - Mesa Verde</t>
  </si>
  <si>
    <t>5¢ - Yellowstone</t>
  </si>
  <si>
    <t>6¢ - Crater Lake</t>
  </si>
  <si>
    <t>7¢ - Acadia</t>
  </si>
  <si>
    <t>8¢ - Zion</t>
  </si>
  <si>
    <t>9¢ - Glacier</t>
  </si>
  <si>
    <t>10¢ - Great Smoky Mountains</t>
  </si>
  <si>
    <t>3¢ - Connecticut Tercentenary Charter Oak</t>
  </si>
  <si>
    <t>3¢ - California Pacific Expo in San Diego</t>
  </si>
  <si>
    <t>3¢ - Boulder Dam Issue</t>
  </si>
  <si>
    <t>3¢ - Michigan Centenary</t>
  </si>
  <si>
    <t>3¢ -  Texas Centannial</t>
  </si>
  <si>
    <t>3¢ - Rhode Island Territory</t>
  </si>
  <si>
    <t>3¢ - Arkansas Centennial</t>
  </si>
  <si>
    <t>3¢ - Oregon Territorial Centennial</t>
  </si>
  <si>
    <t>3¢ - Susan B. Anthony</t>
  </si>
  <si>
    <t>1936-1937</t>
  </si>
  <si>
    <t>Army-Navy Issue</t>
  </si>
  <si>
    <t>2¢ - Generals Jackson and Scott</t>
  </si>
  <si>
    <t>3¢ - Generals Sherman, Grant and Sheridan</t>
  </si>
  <si>
    <t>4¢ - Generals Lee and Jackson</t>
  </si>
  <si>
    <t>5¢ - U.S. Military Academy at West Point</t>
  </si>
  <si>
    <t>1¢ - Commodores Jones and Barry</t>
  </si>
  <si>
    <t>2¢ - Commanders Decatur and Macdonough</t>
  </si>
  <si>
    <t>3¢ - Admirals Farragut and Porter</t>
  </si>
  <si>
    <t>4¢ - Admirals Sampson, Dewey and Winfield</t>
  </si>
  <si>
    <t>5¢ - Seal of the U.S. Naval Academy</t>
  </si>
  <si>
    <t>1937 Commemorative Issues</t>
  </si>
  <si>
    <t>3¢ - Northwest Territory Sesquicentennial</t>
  </si>
  <si>
    <t>5¢ - Virginia Dare</t>
  </si>
  <si>
    <t>3¢ - Constitution Sesquicentennial</t>
  </si>
  <si>
    <t>3¢ - Hawaii Statue of Kamehameha I</t>
  </si>
  <si>
    <t>3¢ - Alaska Mt. McKinley</t>
  </si>
  <si>
    <t>3¢ - Puerto Rico</t>
  </si>
  <si>
    <t>3¢ - Virginian Islands</t>
  </si>
  <si>
    <t>1938-1939</t>
  </si>
  <si>
    <t>Fifth Bureau Issue - Presidents</t>
  </si>
  <si>
    <t>1/2¢ - Benjamin Franklin</t>
  </si>
  <si>
    <t>1¢ - George Washington</t>
  </si>
  <si>
    <t>1 1/2¢ - Martha Washington</t>
  </si>
  <si>
    <t>2¢-  John Adams</t>
  </si>
  <si>
    <t>3¢ - Thomas Jefferson</t>
  </si>
  <si>
    <t>4¢ - James Madison</t>
  </si>
  <si>
    <t>4 1/2¢ - The White House</t>
  </si>
  <si>
    <t>5¢-  James Monroe</t>
  </si>
  <si>
    <t>6¢ - John Quincy Adams</t>
  </si>
  <si>
    <t>7¢ - Andrew Jackson</t>
  </si>
  <si>
    <t>8¢ - Martin Van Buren</t>
  </si>
  <si>
    <t>9¢ - William H. Harrison</t>
  </si>
  <si>
    <t>10¢ - John Tyler</t>
  </si>
  <si>
    <t>11¢ - James K. Polk</t>
  </si>
  <si>
    <t>12¢ - Zachary Taylor</t>
  </si>
  <si>
    <t>13¢ - Millard Filmore</t>
  </si>
  <si>
    <t>14¢ - Franklin Pierce</t>
  </si>
  <si>
    <t>15¢ - James Buchanon</t>
  </si>
  <si>
    <t>16¢ - Abraham Lincoln</t>
  </si>
  <si>
    <t>17¢ - Andrew Johnson</t>
  </si>
  <si>
    <t>18¢ - Ulysses S. Grant</t>
  </si>
  <si>
    <t>19¢ - Rutherford B. Hayes</t>
  </si>
  <si>
    <t>20¢ - James Garfield</t>
  </si>
  <si>
    <t>21¢ - Chester A. Arthur</t>
  </si>
  <si>
    <t>22¢ - Grover Cleveland</t>
  </si>
  <si>
    <t>24¢ - Benjamin Harrison</t>
  </si>
  <si>
    <t>25¢ - Willima McKinley</t>
  </si>
  <si>
    <t>30¢ - Theodore Roosevelt</t>
  </si>
  <si>
    <t>50¢ - William Howard Taft</t>
  </si>
  <si>
    <t>$1 - Woodrow Wilson</t>
  </si>
  <si>
    <t>$2 - Warren G. Harding</t>
  </si>
  <si>
    <t>$5 - Calvin Coolidge</t>
  </si>
  <si>
    <t>1938 Commemorative Issues</t>
  </si>
  <si>
    <t>3¢ - Constitution Ratification Sesquicentennial</t>
  </si>
  <si>
    <t>3¢ - Swedish-Finnish Territory Tercentennary</t>
  </si>
  <si>
    <t>3¢ - Iowa Territory Centennial</t>
  </si>
  <si>
    <t>1939 Commemorative Issues</t>
  </si>
  <si>
    <t>3¢ - Golden Gate Ineternational Expo</t>
  </si>
  <si>
    <t>3¢ - NY World's Fair</t>
  </si>
  <si>
    <t>3¢ - Washington Inauguration</t>
  </si>
  <si>
    <t>3¢ - Baseball Centennial</t>
  </si>
  <si>
    <t>3¢ - Panama Canal</t>
  </si>
  <si>
    <t>3¢ - Printing Tercentenary</t>
  </si>
  <si>
    <t>3¢ - 50th Anniversary Dakotas, Montana</t>
  </si>
  <si>
    <t>Famous American Issue</t>
  </si>
  <si>
    <t>1¢ -  Authors - Washington Irving</t>
  </si>
  <si>
    <t xml:space="preserve">2¢ -  Authors - James Fenimore Cooper </t>
  </si>
  <si>
    <t>3¢ -  Authors - Ralph Waldo Emerson</t>
  </si>
  <si>
    <t>5¢ -  Authors - Louisa May Alcott</t>
  </si>
  <si>
    <t>10¢ -  Authors - Samuel Clemmons</t>
  </si>
  <si>
    <t>1¢ -  Poets - Henry Wadsworth Longfellow</t>
  </si>
  <si>
    <t>2¢ - Poets - John Greenlief Whittier</t>
  </si>
  <si>
    <t>3¢ - Poets - James Russel Lowell</t>
  </si>
  <si>
    <t>5¢ - Poets - Walt Whitman</t>
  </si>
  <si>
    <t>10¢ - Poets - James Whitcomb Riley</t>
  </si>
  <si>
    <t>1¢ -  Educators - Horace Mann</t>
  </si>
  <si>
    <t>2¢ - Educators - Mark Hopkins</t>
  </si>
  <si>
    <t>3¢ - Educators - Charles Elliot</t>
  </si>
  <si>
    <t>5¢ - Educators - Frances Willard</t>
  </si>
  <si>
    <t>10¢ - Educators - Booker T. Washington</t>
  </si>
  <si>
    <t>1¢ -  Scientists - John James Audubon</t>
  </si>
  <si>
    <t>2¢ - Scientists - Dr. Crawford Long</t>
  </si>
  <si>
    <t>3¢ - Scientists - Luthor Burbank</t>
  </si>
  <si>
    <t>5¢ - Scientists - Dr. Walter Reed</t>
  </si>
  <si>
    <t>10¢ - Scientists - Jane Adams</t>
  </si>
  <si>
    <t>1¢ -  Composers - Stephen Collins Foster</t>
  </si>
  <si>
    <t>2¢ - Composers - John Phillips Sousa</t>
  </si>
  <si>
    <t>3¢ - Composers - Victor Herbert</t>
  </si>
  <si>
    <t>5¢ - Composers - Edward A. McDowell</t>
  </si>
  <si>
    <t>10¢ - Composers - Ethelbert Nevin</t>
  </si>
  <si>
    <t>1¢ -  Artists - Gilbert Charles Stuart</t>
  </si>
  <si>
    <t>2¢ - Artists - James A. McNeill Whistler</t>
  </si>
  <si>
    <t>3¢ - Artists - Augustus Saint-Gaudins</t>
  </si>
  <si>
    <t>5¢ - Artists - Daniel Chester French</t>
  </si>
  <si>
    <t>10¢ - Artists - Frederic Remington</t>
  </si>
  <si>
    <t>1¢ -  Inventors - Eli Whitney</t>
  </si>
  <si>
    <t>2¢ - Inventors - Samuel F. B. Morse</t>
  </si>
  <si>
    <t>3¢ - Inventors - Cyrus Hall McCormick</t>
  </si>
  <si>
    <t>5¢ - Inventors - Elias Howe</t>
  </si>
  <si>
    <t>10¢ - Inventors - Alexander Graham Bell</t>
  </si>
  <si>
    <t>1940 Commemorative Issues</t>
  </si>
  <si>
    <t>3¢ - Pony Express 80th Anniversary</t>
  </si>
  <si>
    <t>3¢ - Pan Am Union 50th Aniversary</t>
  </si>
  <si>
    <t>3¢ - Idaho Statehood 50th Aniversary</t>
  </si>
  <si>
    <t>3¢ - Wyoming Statehood 50th Aniversary</t>
  </si>
  <si>
    <t>3¢ - Coronado Expedition 400th Anniversary</t>
  </si>
  <si>
    <t>3¢ - 13th Amendment 75th Anniversary</t>
  </si>
  <si>
    <t>1¢ - Statue of Liberty</t>
  </si>
  <si>
    <t>2¢ - 90-Millimeter Gun</t>
  </si>
  <si>
    <t>3¢ - Torch of Enlightenment</t>
  </si>
  <si>
    <t>3¢ - Vermont Statehood 150th Aniversary</t>
  </si>
  <si>
    <t>3¢ - Kentucky Statehood 150th Aniversary</t>
  </si>
  <si>
    <t>3¢ - Win the War</t>
  </si>
  <si>
    <t>5¢ - Free China Issue</t>
  </si>
  <si>
    <t>2¢ - Allied Nations United for Victory</t>
  </si>
  <si>
    <t>1¢ - Four Freedoms Issue</t>
  </si>
  <si>
    <t>1943-1944</t>
  </si>
  <si>
    <t>Overrun Countries Issue</t>
  </si>
  <si>
    <t>5¢ - Flag of Poland</t>
  </si>
  <si>
    <t>5¢ - Flag of Czechoslovakia</t>
  </si>
  <si>
    <t>5¢ - Flag of Norway</t>
  </si>
  <si>
    <t>5¢ - Flag of Luxemburg</t>
  </si>
  <si>
    <t>5¢ - Flag of the Netherlands</t>
  </si>
  <si>
    <t>5¢ - Flag of Belgium</t>
  </si>
  <si>
    <t>5¢ - Flag of France</t>
  </si>
  <si>
    <t>5¢ - Flag of Greece</t>
  </si>
  <si>
    <t>5¢ - Flag of Yugoslavia</t>
  </si>
  <si>
    <t>5¢ - Flag of Albania</t>
  </si>
  <si>
    <t>5¢ - Flag of Austria</t>
  </si>
  <si>
    <t>5¢ - Flag of Denmark</t>
  </si>
  <si>
    <t>5¢ - Flag of Korea</t>
  </si>
  <si>
    <t>1944 Commemorative Issues</t>
  </si>
  <si>
    <t>3¢ - Transcontinental Railroad 75th Anniversary</t>
  </si>
  <si>
    <t>3¢ - First Atlantic Crossing by a Steamship SS Savannah</t>
  </si>
  <si>
    <t>3¢ - Telegraph Centenary</t>
  </si>
  <si>
    <t>3¢ - Phillipine Resistance Corregidor, Manila Bay</t>
  </si>
  <si>
    <t>3¢ - Motion Pictures 50th Anniversary</t>
  </si>
  <si>
    <t>1945 Commemorative Issues</t>
  </si>
  <si>
    <t>3¢ - Florida Statehood Centenary</t>
  </si>
  <si>
    <t>5¢ - United Nations Peace Conference</t>
  </si>
  <si>
    <t>3¢ - Alfred E. Smith</t>
  </si>
  <si>
    <t xml:space="preserve">3¢ - Texas Statehood Centenary </t>
  </si>
  <si>
    <t>Roosevelt Memorial Issue</t>
  </si>
  <si>
    <t>1¢ - Roosevelt and Hyde Park Residence</t>
  </si>
  <si>
    <t>2¢ - Roosevelt and "Little White House"</t>
  </si>
  <si>
    <t>3¢ - Roosevelt and The White House</t>
  </si>
  <si>
    <t>4¢ - Roosevelt the the Four Freedoms</t>
  </si>
  <si>
    <t>3¢ - Iwo Jima</t>
  </si>
  <si>
    <t>1945-1946</t>
  </si>
  <si>
    <t>Armed Forces Issue</t>
  </si>
  <si>
    <t>3¢ - US Army at the Arc de Triomphe</t>
  </si>
  <si>
    <t>3¢ - US Navy Sailors</t>
  </si>
  <si>
    <t>3¢ - Landing Craft and Supply Ship</t>
  </si>
  <si>
    <t>3¢ - US Merchant Marine and "Liberty Ship"</t>
  </si>
  <si>
    <t>1946 Commemorative Issues</t>
  </si>
  <si>
    <t>3¢ - Honorable Discharge of WWII Veterans</t>
  </si>
  <si>
    <t>3¢ - Tennessee Statehood Sesquicentennial</t>
  </si>
  <si>
    <t>3¢ - Iowa Statehood Centennial</t>
  </si>
  <si>
    <t>3¢ - Smithsonian Institution Centennial</t>
  </si>
  <si>
    <t>3¢ - Kearney Expedition Capture of Santa Fe</t>
  </si>
  <si>
    <t>1947 Commemorative Issues</t>
  </si>
  <si>
    <t>3¢ - Thomas Edison Centennial of Birth</t>
  </si>
  <si>
    <t>3¢ - Joseph Pulitzer Centennial of Birth</t>
  </si>
  <si>
    <t>3¢ - Centenary of U.S. Postage Stamps</t>
  </si>
  <si>
    <t># Stamps</t>
  </si>
  <si>
    <t># Designs</t>
  </si>
  <si>
    <t># Variations</t>
  </si>
  <si>
    <t>Air Mail</t>
  </si>
  <si>
    <t>1947 Souvenir Sheet</t>
  </si>
  <si>
    <t>Centenary International Philatelic Exhibition Issue</t>
  </si>
  <si>
    <t>1926 Souvenir Sheet</t>
  </si>
  <si>
    <t>International Philatelic Exhibition Issue</t>
  </si>
  <si>
    <t>1933 Souvenir Sheet</t>
  </si>
  <si>
    <t>American Philatelic Society Issue</t>
  </si>
  <si>
    <t>National Stamp Exhibition Issue</t>
  </si>
  <si>
    <t>SS1</t>
  </si>
  <si>
    <t>SS2</t>
  </si>
  <si>
    <t>SS3</t>
  </si>
  <si>
    <t>SS4</t>
  </si>
  <si>
    <t>Trans-Mississippi Philatelic Exposition Issue</t>
  </si>
  <si>
    <t>SS5</t>
  </si>
  <si>
    <t>SS6</t>
  </si>
  <si>
    <t>1934 Souvenir Sheet</t>
  </si>
  <si>
    <t>Third International Philatelic Exhibition Issue</t>
  </si>
  <si>
    <t>1936 Souvenir Sheet</t>
  </si>
  <si>
    <t>SS7</t>
  </si>
  <si>
    <t>1937 Souvenir Sheet</t>
  </si>
  <si>
    <t>SS8</t>
  </si>
  <si>
    <t>Society of Philatelic Americans</t>
  </si>
  <si>
    <t>SS9</t>
  </si>
  <si>
    <t>1929 Kansas Overprints</t>
  </si>
  <si>
    <t>1929 Nebraska Overprints</t>
  </si>
  <si>
    <t>1929 Commemorative Issues</t>
  </si>
  <si>
    <t>1930 Commemorative Issues</t>
  </si>
  <si>
    <t>1931 Commemorative Issues</t>
  </si>
  <si>
    <t>1928 Commemorative Issues</t>
  </si>
  <si>
    <t>1927 Commemorative Issues</t>
  </si>
  <si>
    <t>2¢ - Hawaii Overprint</t>
  </si>
  <si>
    <t>2¢ - Molly Pitcher Overprint</t>
  </si>
  <si>
    <t>5¢ - Hawaii Overprint</t>
  </si>
  <si>
    <t>1857-1860</t>
  </si>
  <si>
    <t>1861-1868</t>
  </si>
  <si>
    <t>1870-1871</t>
  </si>
  <si>
    <t>1875-1883</t>
  </si>
  <si>
    <t>1887-1888</t>
  </si>
  <si>
    <t>1890-1893</t>
  </si>
  <si>
    <t>1894-1898</t>
  </si>
  <si>
    <t>1902-1903</t>
  </si>
  <si>
    <t>1908-1912</t>
  </si>
  <si>
    <t>1912-1921</t>
  </si>
  <si>
    <t>1922-1931</t>
  </si>
  <si>
    <t>1935 Commemorative Issues</t>
  </si>
  <si>
    <t>1936 Commemorative Issues</t>
  </si>
  <si>
    <t>1937 Territorial Issues</t>
  </si>
  <si>
    <t>National Defense Issue</t>
  </si>
  <si>
    <t>1941 Commemorative Issues</t>
  </si>
  <si>
    <t>SA1</t>
  </si>
  <si>
    <t>Definitive</t>
  </si>
  <si>
    <t>Commemorative</t>
  </si>
  <si>
    <t>Souvenir Sheet</t>
  </si>
  <si>
    <t>Special Delivery Air Mail</t>
  </si>
  <si>
    <t>C1</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</si>
  <si>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</si>
  <si>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</si>
  <si>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</si>
  <si>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</si>
  <si>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</si>
  <si>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</si>
  <si>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</si>
  <si>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</si>
  <si>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</si>
  <si>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</si>
  <si>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</si>
  <si>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</si>
  <si>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</si>
  <si>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</si>
  <si>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</si>
  <si>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</si>
  <si>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</si>
  <si>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</si>
  <si>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</si>
  <si>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</si>
  <si>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</si>
  <si>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</si>
  <si>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</si>
  <si>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</si>
  <si>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</si>
  <si>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</si>
  <si>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</si>
  <si>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</si>
  <si>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</si>
  <si>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C31</t>
  </si>
  <si>
    <t>C32</t>
  </si>
  <si>
    <t>C33</t>
  </si>
  <si>
    <t>C34</t>
  </si>
  <si>
    <t>C35</t>
  </si>
  <si>
    <t>C36</t>
  </si>
  <si>
    <t>C37</t>
  </si>
  <si>
    <t>C38</t>
  </si>
  <si>
    <t>C39</t>
  </si>
  <si>
    <t>C40</t>
  </si>
  <si>
    <t>C41</t>
  </si>
  <si>
    <t>C42</t>
  </si>
  <si>
    <t>C43</t>
  </si>
  <si>
    <t>C44</t>
  </si>
  <si>
    <t>C45</t>
  </si>
  <si>
    <t>C46</t>
  </si>
  <si>
    <t>C47</t>
  </si>
  <si>
    <t>C48</t>
  </si>
  <si>
    <t>C49</t>
  </si>
  <si>
    <t>C50</t>
  </si>
  <si>
    <t>C51</t>
  </si>
  <si>
    <t>C52</t>
  </si>
  <si>
    <t>C53</t>
  </si>
  <si>
    <t>C54</t>
  </si>
  <si>
    <t>C55</t>
  </si>
  <si>
    <t>C56</t>
  </si>
  <si>
    <t>C57</t>
  </si>
  <si>
    <t>C58</t>
  </si>
  <si>
    <t>C59</t>
  </si>
  <si>
    <t>C60</t>
  </si>
  <si>
    <t>C61</t>
  </si>
  <si>
    <t>C62</t>
  </si>
  <si>
    <t>C63</t>
  </si>
  <si>
    <t>C64</t>
  </si>
  <si>
    <t>C65</t>
  </si>
  <si>
    <t>C66</t>
  </si>
  <si>
    <t>C67</t>
  </si>
  <si>
    <t>C68</t>
  </si>
  <si>
    <t>C69</t>
  </si>
  <si>
    <t>C70</t>
  </si>
  <si>
    <t>C71</t>
  </si>
  <si>
    <t>C72</t>
  </si>
  <si>
    <t>C73</t>
  </si>
  <si>
    <t>C74</t>
  </si>
  <si>
    <t>C75</t>
  </si>
  <si>
    <t>C76</t>
  </si>
  <si>
    <t>C77</t>
  </si>
  <si>
    <t>C78</t>
  </si>
  <si>
    <t>C79</t>
  </si>
  <si>
    <t>C80</t>
  </si>
  <si>
    <t>C81</t>
  </si>
  <si>
    <t>C82</t>
  </si>
  <si>
    <t>C83</t>
  </si>
  <si>
    <t>C84</t>
  </si>
  <si>
    <t>C85</t>
  </si>
  <si>
    <t>C86</t>
  </si>
  <si>
    <t>C87</t>
  </si>
  <si>
    <t>C88</t>
  </si>
  <si>
    <t>C89</t>
  </si>
  <si>
    <t>C90</t>
  </si>
  <si>
    <t>C91</t>
  </si>
  <si>
    <t>C92</t>
  </si>
  <si>
    <t>C93</t>
  </si>
  <si>
    <t>C94</t>
  </si>
  <si>
    <t>C95</t>
  </si>
  <si>
    <t>C96</t>
  </si>
  <si>
    <t>C97</t>
  </si>
  <si>
    <t>C98</t>
  </si>
  <si>
    <t>C99</t>
  </si>
  <si>
    <t>C100</t>
  </si>
  <si>
    <t>C101</t>
  </si>
  <si>
    <t>C102</t>
  </si>
  <si>
    <t>C103</t>
  </si>
  <si>
    <t>C104</t>
  </si>
  <si>
    <t>C105</t>
  </si>
  <si>
    <t>C106</t>
  </si>
  <si>
    <t>C107</t>
  </si>
  <si>
    <t>C108</t>
  </si>
  <si>
    <t>C109</t>
  </si>
  <si>
    <t>C110</t>
  </si>
  <si>
    <t>C111</t>
  </si>
  <si>
    <t>C112</t>
  </si>
  <si>
    <t>C113</t>
  </si>
  <si>
    <t>C114</t>
  </si>
  <si>
    <t>C115</t>
  </si>
  <si>
    <t>C116</t>
  </si>
  <si>
    <t>C117</t>
  </si>
  <si>
    <t>C118</t>
  </si>
  <si>
    <t>C119</t>
  </si>
  <si>
    <t>C120</t>
  </si>
  <si>
    <t>C121</t>
  </si>
  <si>
    <t>C122</t>
  </si>
  <si>
    <t>C123</t>
  </si>
  <si>
    <t>C124</t>
  </si>
  <si>
    <t>C125</t>
  </si>
  <si>
    <t>C126</t>
  </si>
  <si>
    <t>C127</t>
  </si>
  <si>
    <t>C128</t>
  </si>
  <si>
    <t>C129</t>
  </si>
  <si>
    <t>C130</t>
  </si>
  <si>
    <t>C131</t>
  </si>
  <si>
    <t>C132</t>
  </si>
  <si>
    <t>C133</t>
  </si>
  <si>
    <t>C134</t>
  </si>
  <si>
    <t>C135</t>
  </si>
  <si>
    <t>C136</t>
  </si>
  <si>
    <t>C137</t>
  </si>
  <si>
    <t>C138</t>
  </si>
  <si>
    <t>C139</t>
  </si>
  <si>
    <t>C140</t>
  </si>
  <si>
    <t>C141</t>
  </si>
  <si>
    <t>C142</t>
  </si>
  <si>
    <t>C143</t>
  </si>
  <si>
    <t>C144</t>
  </si>
  <si>
    <t>C145</t>
  </si>
  <si>
    <t>C146</t>
  </si>
  <si>
    <t>C147</t>
  </si>
  <si>
    <t>C148</t>
  </si>
  <si>
    <t>C149</t>
  </si>
  <si>
    <t>C150</t>
  </si>
  <si>
    <t>C151</t>
  </si>
  <si>
    <t>C152</t>
  </si>
  <si>
    <t>C153</t>
  </si>
  <si>
    <t>C154</t>
  </si>
  <si>
    <t>C155</t>
  </si>
  <si>
    <t>C156</t>
  </si>
  <si>
    <t>C157</t>
  </si>
  <si>
    <t>C158</t>
  </si>
  <si>
    <t>C159</t>
  </si>
  <si>
    <t>C160</t>
  </si>
  <si>
    <t>C161</t>
  </si>
  <si>
    <t>C162</t>
  </si>
  <si>
    <t>C163</t>
  </si>
  <si>
    <t>C164</t>
  </si>
  <si>
    <t>C165</t>
  </si>
  <si>
    <t>C166</t>
  </si>
  <si>
    <t>C167</t>
  </si>
  <si>
    <t>C168</t>
  </si>
  <si>
    <t>C169</t>
  </si>
  <si>
    <t>C170</t>
  </si>
  <si>
    <t>C171</t>
  </si>
  <si>
    <t>C172</t>
  </si>
  <si>
    <t>C173</t>
  </si>
  <si>
    <t>C174</t>
  </si>
  <si>
    <t>C175</t>
  </si>
  <si>
    <t>C176</t>
  </si>
  <si>
    <t>C177</t>
  </si>
  <si>
    <t>C178</t>
  </si>
  <si>
    <t>C179</t>
  </si>
  <si>
    <t>C180</t>
  </si>
  <si>
    <t>C181</t>
  </si>
  <si>
    <t>C182</t>
  </si>
  <si>
    <t>C183</t>
  </si>
  <si>
    <t>C184</t>
  </si>
  <si>
    <t>C185</t>
  </si>
  <si>
    <t>C186</t>
  </si>
  <si>
    <t>C187</t>
  </si>
  <si>
    <t>C188</t>
  </si>
  <si>
    <t>C189</t>
  </si>
  <si>
    <t>C190</t>
  </si>
  <si>
    <t>C191</t>
  </si>
  <si>
    <t>C192</t>
  </si>
  <si>
    <t>C193</t>
  </si>
  <si>
    <t>C194</t>
  </si>
  <si>
    <t>C195</t>
  </si>
  <si>
    <t>C196</t>
  </si>
  <si>
    <t>C197</t>
  </si>
  <si>
    <t>C198</t>
  </si>
  <si>
    <t>C199</t>
  </si>
  <si>
    <t>C200</t>
  </si>
  <si>
    <t>C201</t>
  </si>
  <si>
    <t>C202</t>
  </si>
  <si>
    <t>C203</t>
  </si>
  <si>
    <t>C204</t>
  </si>
  <si>
    <t>C205</t>
  </si>
  <si>
    <t>C206</t>
  </si>
  <si>
    <t>C207</t>
  </si>
  <si>
    <t>C208</t>
  </si>
  <si>
    <t>C209</t>
  </si>
  <si>
    <t>C210</t>
  </si>
  <si>
    <t>C211</t>
  </si>
  <si>
    <t>C212</t>
  </si>
  <si>
    <t>C213</t>
  </si>
  <si>
    <t>C214</t>
  </si>
  <si>
    <t>C215</t>
  </si>
  <si>
    <t>C216</t>
  </si>
  <si>
    <t>C217</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</si>
  <si>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</si>
  <si>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</si>
  <si>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</si>
  <si>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</si>
  <si>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</si>
  <si>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</si>
  <si>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</si>
  <si>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</si>
  <si>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</si>
  <si>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</si>
  <si>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</si>
  <si>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</si>
  <si>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</si>
  <si>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</si>
  <si>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</si>
  <si>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</si>
  <si>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</si>
  <si>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</si>
  <si>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</si>
  <si>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</si>
  <si>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</si>
  <si>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</si>
  <si>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</si>
  <si>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</si>
  <si>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</si>
  <si>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</si>
  <si>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</si>
  <si>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</si>
  <si>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</si>
  <si>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</si>
  <si>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A1</t>
  </si>
  <si>
    <t>A2</t>
  </si>
  <si>
    <t>A1,A3</t>
  </si>
  <si>
    <t>A2,A4</t>
  </si>
  <si>
    <t>A5,A6,A7,A8,A9</t>
  </si>
  <si>
    <t>A5,A6,A7,A8,A9,A20</t>
  </si>
  <si>
    <t>A10</t>
  </si>
  <si>
    <t>A11</t>
  </si>
  <si>
    <t>A16</t>
  </si>
  <si>
    <t>A12,A13,A14,A15</t>
  </si>
  <si>
    <t>A12,A13,A14,A15,A23</t>
  </si>
  <si>
    <t>A17</t>
  </si>
  <si>
    <t>A18</t>
  </si>
  <si>
    <t>A19</t>
  </si>
  <si>
    <t>A24</t>
  </si>
  <si>
    <t>A11,22</t>
  </si>
  <si>
    <t>A10,A21,A21a</t>
  </si>
  <si>
    <t>A25</t>
  </si>
  <si>
    <t>A26</t>
  </si>
  <si>
    <t>A27,A27a</t>
  </si>
  <si>
    <t>A28</t>
  </si>
  <si>
    <t>A29</t>
  </si>
  <si>
    <t>A30</t>
  </si>
  <si>
    <t>A31</t>
  </si>
  <si>
    <t>A32</t>
  </si>
  <si>
    <t>A33</t>
  </si>
  <si>
    <t>A34</t>
  </si>
  <si>
    <t>A35</t>
  </si>
  <si>
    <t>A36</t>
  </si>
  <si>
    <t>A37</t>
  </si>
  <si>
    <t>A38</t>
  </si>
  <si>
    <t>A39</t>
  </si>
  <si>
    <t>A40,A40a</t>
  </si>
  <si>
    <t>A41</t>
  </si>
  <si>
    <t>A42</t>
  </si>
  <si>
    <t>A43</t>
  </si>
  <si>
    <t>A44,A44a</t>
  </si>
  <si>
    <t>A46,A46a,A46b</t>
  </si>
  <si>
    <t>A47,A47a,A47b</t>
  </si>
  <si>
    <t>A48,A48a,A48b</t>
  </si>
  <si>
    <t>A49,A49a,A49b</t>
  </si>
  <si>
    <t>A50,A50a</t>
  </si>
  <si>
    <t>A51,A51a</t>
  </si>
  <si>
    <t>A52</t>
  </si>
  <si>
    <t>A53</t>
  </si>
  <si>
    <t>A54</t>
  </si>
  <si>
    <t>A55</t>
  </si>
  <si>
    <t>A56</t>
  </si>
  <si>
    <t>A57</t>
  </si>
  <si>
    <t>A58</t>
  </si>
  <si>
    <t>A59</t>
  </si>
  <si>
    <t>A60</t>
  </si>
  <si>
    <t>A61</t>
  </si>
  <si>
    <t>A62</t>
  </si>
  <si>
    <t>A63</t>
  </si>
  <si>
    <t>A64</t>
  </si>
  <si>
    <t>A65</t>
  </si>
  <si>
    <t>A66</t>
  </si>
  <si>
    <t>A67</t>
  </si>
  <si>
    <t>A68</t>
  </si>
  <si>
    <t>A69</t>
  </si>
  <si>
    <t>A70</t>
  </si>
  <si>
    <t>A87</t>
  </si>
  <si>
    <t>A88</t>
  </si>
  <si>
    <t>A89</t>
  </si>
  <si>
    <t>A90</t>
  </si>
  <si>
    <t>A91</t>
  </si>
  <si>
    <t>A92</t>
  </si>
  <si>
    <t>A93</t>
  </si>
  <si>
    <t>A94</t>
  </si>
  <si>
    <t>A95</t>
  </si>
  <si>
    <t>A96</t>
  </si>
  <si>
    <t>A97</t>
  </si>
  <si>
    <t>A98</t>
  </si>
  <si>
    <t>A99</t>
  </si>
  <si>
    <t>A115</t>
  </si>
  <si>
    <t>A116</t>
  </si>
  <si>
    <t>A117</t>
  </si>
  <si>
    <t>A118</t>
  </si>
  <si>
    <t>A119</t>
  </si>
  <si>
    <t>A120</t>
  </si>
  <si>
    <t>A121</t>
  </si>
  <si>
    <t>A122</t>
  </si>
  <si>
    <t>A123</t>
  </si>
  <si>
    <t>A124</t>
  </si>
  <si>
    <t>A125</t>
  </si>
  <si>
    <t>A126</t>
  </si>
  <si>
    <t>A127</t>
  </si>
  <si>
    <t>A128</t>
  </si>
  <si>
    <t>A129</t>
  </si>
  <si>
    <t>A138</t>
  </si>
  <si>
    <t>A140</t>
  </si>
  <si>
    <t>A139</t>
  </si>
  <si>
    <t>A148</t>
  </si>
  <si>
    <t>A149</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</si>
  <si>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</si>
  <si>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</si>
  <si>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</si>
  <si>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</si>
  <si>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</si>
  <si>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</si>
  <si>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</si>
  <si>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</si>
  <si>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</si>
  <si>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</si>
  <si>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</si>
  <si>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</si>
  <si>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</si>
  <si>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</si>
  <si>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</si>
  <si>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</si>
  <si>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</si>
  <si>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</si>
  <si>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</si>
  <si>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</si>
  <si>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</si>
  <si>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</si>
  <si>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</si>
  <si>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A203</t>
  </si>
  <si>
    <t>A204</t>
  </si>
  <si>
    <t>A186</t>
  </si>
  <si>
    <t>A187</t>
  </si>
  <si>
    <t>A226</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</si>
  <si>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</si>
  <si>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</si>
  <si>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</si>
  <si>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</si>
  <si>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</si>
  <si>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</si>
  <si>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</si>
  <si>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</si>
  <si>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</si>
  <si>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</si>
  <si>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</si>
  <si>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</si>
  <si>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</si>
  <si>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</si>
  <si>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</si>
  <si>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</si>
  <si>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</si>
  <si>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</si>
  <si>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</si>
  <si>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</si>
  <si>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</si>
  <si>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</si>
  <si>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</si>
  <si>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</si>
  <si>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</si>
  <si>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</si>
  <si>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</si>
  <si>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A302</t>
  </si>
  <si>
    <t>A303</t>
  </si>
  <si>
    <t>A304</t>
  </si>
  <si>
    <t>A305</t>
  </si>
  <si>
    <t>A306</t>
  </si>
  <si>
    <t>Scott Identifier</t>
  </si>
  <si>
    <t>A45,A45a</t>
  </si>
  <si>
    <t>A45a</t>
  </si>
  <si>
    <t>A46b</t>
  </si>
  <si>
    <t>S53</t>
  </si>
  <si>
    <t>A71</t>
  </si>
  <si>
    <t>A72</t>
  </si>
  <si>
    <t>A73</t>
  </si>
  <si>
    <t>A74</t>
  </si>
  <si>
    <t>A75</t>
  </si>
  <si>
    <t>A76</t>
  </si>
  <si>
    <t>A77</t>
  </si>
  <si>
    <t>A78</t>
  </si>
  <si>
    <t>A79</t>
  </si>
  <si>
    <t>A80</t>
  </si>
  <si>
    <t>A81</t>
  </si>
  <si>
    <t>A82</t>
  </si>
  <si>
    <t>A83</t>
  </si>
  <si>
    <t>A84</t>
  </si>
  <si>
    <t>A85</t>
  </si>
  <si>
    <t>A86</t>
  </si>
  <si>
    <t>A100</t>
  </si>
  <si>
    <t>A101</t>
  </si>
  <si>
    <t>A102</t>
  </si>
  <si>
    <t>A103</t>
  </si>
  <si>
    <t>A104</t>
  </si>
  <si>
    <t>A105</t>
  </si>
  <si>
    <t>A106</t>
  </si>
  <si>
    <t>A107</t>
  </si>
  <si>
    <t>A108</t>
  </si>
  <si>
    <t>A109</t>
  </si>
  <si>
    <t>A110</t>
  </si>
  <si>
    <t>A111</t>
  </si>
  <si>
    <t>A112</t>
  </si>
  <si>
    <t>A113</t>
  </si>
  <si>
    <t>A114</t>
  </si>
  <si>
    <t>A130</t>
  </si>
  <si>
    <t>A131</t>
  </si>
  <si>
    <t>A132</t>
  </si>
  <si>
    <t>A133</t>
  </si>
  <si>
    <t>A134</t>
  </si>
  <si>
    <t>A135</t>
  </si>
  <si>
    <t>A136</t>
  </si>
  <si>
    <t>A137</t>
  </si>
  <si>
    <t>A141</t>
  </si>
  <si>
    <t>A142</t>
  </si>
  <si>
    <t>A143</t>
  </si>
  <si>
    <t>A144</t>
  </si>
  <si>
    <t>A145</t>
  </si>
  <si>
    <t>A146</t>
  </si>
  <si>
    <t>A147</t>
  </si>
  <si>
    <t>A150</t>
  </si>
  <si>
    <t>A151</t>
  </si>
  <si>
    <t>A152</t>
  </si>
  <si>
    <t>A153</t>
  </si>
  <si>
    <t>A177</t>
  </si>
  <si>
    <t>A178</t>
  </si>
  <si>
    <t>A179</t>
  </si>
  <si>
    <t>A231a</t>
  </si>
  <si>
    <t>A232a</t>
  </si>
  <si>
    <t>A190a</t>
  </si>
  <si>
    <t>A235a</t>
  </si>
  <si>
    <t>A248a</t>
  </si>
  <si>
    <t>A248b</t>
  </si>
  <si>
    <t>APSD1</t>
  </si>
  <si>
    <t>A254a</t>
  </si>
  <si>
    <t>1¢ - Generals Washington, Greene, and Mt Vernon</t>
  </si>
  <si>
    <t>A269a</t>
  </si>
  <si>
    <t>A368</t>
  </si>
  <si>
    <t>A368a</t>
  </si>
  <si>
    <t>A368b</t>
  </si>
  <si>
    <t>A368c</t>
  </si>
  <si>
    <t>A368d</t>
  </si>
  <si>
    <t>A368e</t>
  </si>
  <si>
    <t>A368f</t>
  </si>
  <si>
    <t>A368g</t>
  </si>
  <si>
    <t>A368h</t>
  </si>
  <si>
    <t>A368i</t>
  </si>
  <si>
    <t>A368j</t>
  </si>
  <si>
    <t>A368k</t>
  </si>
  <si>
    <t>A368m</t>
  </si>
  <si>
    <t>A395</t>
  </si>
  <si>
    <t>A180</t>
  </si>
  <si>
    <t>A181</t>
  </si>
  <si>
    <t>A182</t>
  </si>
  <si>
    <t>A183</t>
  </si>
  <si>
    <t>A184</t>
  </si>
  <si>
    <t>A185</t>
  </si>
  <si>
    <t>A188</t>
  </si>
  <si>
    <t>A189</t>
  </si>
  <si>
    <t>A190</t>
  </si>
  <si>
    <t>A191</t>
  </si>
  <si>
    <t>A192</t>
  </si>
  <si>
    <t>A193</t>
  </si>
  <si>
    <t>A194</t>
  </si>
  <si>
    <t>A195</t>
  </si>
  <si>
    <t>A196</t>
  </si>
  <si>
    <t>A197</t>
  </si>
  <si>
    <t>A198</t>
  </si>
  <si>
    <t>A199</t>
  </si>
  <si>
    <t>A200</t>
  </si>
  <si>
    <t>A201</t>
  </si>
  <si>
    <t>A202</t>
  </si>
  <si>
    <t>A205</t>
  </si>
  <si>
    <t>A206</t>
  </si>
  <si>
    <t>A207</t>
  </si>
  <si>
    <t>A208</t>
  </si>
  <si>
    <t>A209</t>
  </si>
  <si>
    <t>A210</t>
  </si>
  <si>
    <t>A211</t>
  </si>
  <si>
    <t>A212</t>
  </si>
  <si>
    <t>A213</t>
  </si>
  <si>
    <t>A214</t>
  </si>
  <si>
    <t>A215</t>
  </si>
  <si>
    <t>A216</t>
  </si>
  <si>
    <t>A217</t>
  </si>
  <si>
    <t>A218</t>
  </si>
  <si>
    <t>A219</t>
  </si>
  <si>
    <t>A220</t>
  </si>
  <si>
    <t>A221</t>
  </si>
  <si>
    <t>A222</t>
  </si>
  <si>
    <t>A223</t>
  </si>
  <si>
    <t>A224</t>
  </si>
  <si>
    <t>A225</t>
  </si>
  <si>
    <t>A227</t>
  </si>
  <si>
    <t>A228</t>
  </si>
  <si>
    <t>A229</t>
  </si>
  <si>
    <t>A230</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</si>
  <si>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</si>
  <si>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</si>
  <si>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</si>
  <si>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</si>
  <si>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</si>
  <si>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</si>
  <si>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</si>
  <si>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</si>
  <si>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</si>
  <si>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</si>
  <si>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</si>
  <si>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</si>
  <si>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</si>
  <si>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</si>
  <si>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</si>
  <si>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</si>
  <si>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</si>
  <si>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</si>
  <si>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</si>
  <si>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</si>
  <si>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</si>
  <si>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</si>
  <si>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</si>
  <si>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</si>
  <si>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</si>
  <si>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</si>
  <si>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</si>
  <si>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</si>
  <si>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</si>
  <si>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</si>
  <si>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</si>
  <si>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</si>
  <si>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</si>
  <si>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</si>
  <si>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</si>
  <si>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</si>
  <si>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</si>
  <si>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</si>
  <si>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</si>
  <si>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</si>
  <si>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</si>
  <si>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</si>
  <si>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</si>
  <si>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</si>
  <si>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A307</t>
  </si>
  <si>
    <t>A308</t>
  </si>
  <si>
    <t>A309</t>
  </si>
  <si>
    <t>A310</t>
  </si>
  <si>
    <t>A311</t>
  </si>
  <si>
    <t>A312</t>
  </si>
  <si>
    <t>A313</t>
  </si>
  <si>
    <t>A314</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</si>
  <si>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</si>
  <si>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</si>
  <si>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</si>
  <si>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</si>
  <si>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</si>
  <si>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</si>
  <si>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</si>
  <si>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</si>
  <si>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</si>
  <si>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</si>
  <si>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</si>
  <si>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</si>
  <si>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</si>
  <si>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</si>
  <si>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</si>
  <si>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</si>
  <si>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</si>
  <si>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</si>
  <si>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</si>
  <si>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</si>
  <si>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</si>
  <si>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</si>
  <si>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</si>
  <si>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</si>
  <si>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</si>
  <si>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</si>
  <si>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</si>
  <si>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</si>
  <si>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</si>
  <si>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</si>
  <si>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</si>
  <si>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</si>
  <si>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</si>
  <si>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</si>
  <si>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</si>
  <si>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</si>
  <si>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</si>
  <si>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</si>
  <si>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</si>
  <si>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</si>
  <si>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</si>
  <si>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</si>
  <si>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</si>
  <si>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</si>
  <si>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</si>
  <si>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</si>
  <si>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</si>
  <si>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</si>
  <si>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</si>
  <si>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</si>
  <si>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</si>
  <si>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</si>
  <si>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</si>
  <si>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</si>
  <si>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</si>
  <si>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</si>
  <si>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</si>
  <si>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</si>
  <si>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</si>
  <si>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</si>
  <si>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</si>
  <si>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</si>
  <si>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</si>
  <si>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</si>
  <si>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</si>
  <si>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</si>
  <si>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</si>
  <si>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</si>
  <si>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</si>
  <si>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</si>
  <si>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</si>
  <si>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</si>
  <si>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</si>
  <si>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</si>
  <si>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</si>
  <si>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</si>
  <si>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</si>
  <si>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</si>
  <si>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</si>
  <si>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6¢ - Curtiss Jenny - Blue</t>
  </si>
  <si>
    <t>16¢ - Curtiss Jenny - Green</t>
  </si>
  <si>
    <t>24¢ - Curtiss Jenny - Carmen</t>
  </si>
  <si>
    <t>8¢ - Wooden Propeller - Green</t>
  </si>
  <si>
    <t>16¢ - Insigne - Green</t>
  </si>
  <si>
    <t>24¢ - Bi-Plane - Carmen</t>
  </si>
  <si>
    <t>10¢ - US Map and Mail Planes - Blue</t>
  </si>
  <si>
    <t>15¢ - US Map and Mail Planes - Olive</t>
  </si>
  <si>
    <t>20¢ - US Map and Mail Planes - Green</t>
  </si>
  <si>
    <t>10¢ - Spirit of St. Louis - Blue</t>
  </si>
  <si>
    <t>5¢ - Beacon on Rocky Mountains - Red and Blue</t>
  </si>
  <si>
    <t>5¢ - Winged Globe - Purple</t>
  </si>
  <si>
    <t>65¢ - Graf Zeppelin - Green</t>
  </si>
  <si>
    <t>$1.30 - Graf Zeppelin - Brown</t>
  </si>
  <si>
    <t>$2.60 - Graf Zeppelin - Blue</t>
  </si>
  <si>
    <t>8¢ - Winged Globe -  Olive bistre</t>
  </si>
  <si>
    <t>50¢ - Baby Graf Zeppelin - Green</t>
  </si>
  <si>
    <t>6¢ - Winged Globe - Dull orange</t>
  </si>
  <si>
    <t>25¢  - China Clipper - Blue</t>
  </si>
  <si>
    <t>20¢ - China clipper - Green</t>
  </si>
  <si>
    <t>50¢ - China Clipper - Carmine</t>
  </si>
  <si>
    <t>6¢ - Eagle - Dark Blue &amp; Carmine</t>
  </si>
  <si>
    <t>30¢ - Winged Globe - Dull Blue</t>
  </si>
  <si>
    <t>6¢ - Twin-Motor Transport</t>
  </si>
  <si>
    <t>10¢ - Twin-Motor Transport</t>
  </si>
  <si>
    <t>15¢ - Twin-Motor Transport</t>
  </si>
  <si>
    <t>20¢ - Twin-Motor Transport</t>
  </si>
  <si>
    <t>30¢ - Twin-Motor Transport</t>
  </si>
  <si>
    <t>50¢ - Twin-Motor Transport</t>
  </si>
  <si>
    <t>8¢ - Twin-Motor Transport</t>
  </si>
  <si>
    <t>5¢ - DC-4 Skymaster</t>
  </si>
  <si>
    <t>10¢ - Pan-American Building</t>
  </si>
  <si>
    <t>15¢ - New York Skyline</t>
  </si>
  <si>
    <t>25¢ - Plane Over Bridge</t>
  </si>
  <si>
    <t>A3</t>
  </si>
  <si>
    <t>A4</t>
  </si>
  <si>
    <t>A5</t>
  </si>
  <si>
    <t>A6</t>
  </si>
  <si>
    <t>A7</t>
  </si>
  <si>
    <t>A8</t>
  </si>
  <si>
    <t>A9</t>
  </si>
  <si>
    <t>A12</t>
  </si>
  <si>
    <t>A13</t>
  </si>
  <si>
    <t>A14</t>
  </si>
  <si>
    <t>A15</t>
  </si>
  <si>
    <t>A20</t>
  </si>
  <si>
    <t>A21</t>
  </si>
  <si>
    <t>A22</t>
  </si>
  <si>
    <t>A23</t>
  </si>
  <si>
    <t>A27</t>
  </si>
  <si>
    <t>Special Delivery</t>
  </si>
  <si>
    <t>Registration</t>
  </si>
  <si>
    <t>R1</t>
  </si>
  <si>
    <t>10¢ Eagle</t>
  </si>
  <si>
    <t>Parcel Post</t>
  </si>
  <si>
    <t>Q12</t>
  </si>
  <si>
    <t>P12</t>
  </si>
  <si>
    <t>Q11</t>
  </si>
  <si>
    <t>P11</t>
  </si>
  <si>
    <t>Q10</t>
  </si>
  <si>
    <t>P10</t>
  </si>
  <si>
    <t>Q9</t>
  </si>
  <si>
    <t>P9</t>
  </si>
  <si>
    <t>Q8</t>
  </si>
  <si>
    <t>P8</t>
  </si>
  <si>
    <t>Q7</t>
  </si>
  <si>
    <t>P7</t>
  </si>
  <si>
    <t>Q6</t>
  </si>
  <si>
    <t>P6</t>
  </si>
  <si>
    <t>Q5</t>
  </si>
  <si>
    <t>P5</t>
  </si>
  <si>
    <t>Q4</t>
  </si>
  <si>
    <t>P4</t>
  </si>
  <si>
    <t>Q3</t>
  </si>
  <si>
    <t>P3</t>
  </si>
  <si>
    <t>Q2</t>
  </si>
  <si>
    <t>P2</t>
  </si>
  <si>
    <t>Q1</t>
  </si>
  <si>
    <t>P1</t>
  </si>
  <si>
    <t>Special Handling</t>
  </si>
  <si>
    <t>H1</t>
  </si>
  <si>
    <t>H2</t>
  </si>
  <si>
    <t>H3</t>
  </si>
  <si>
    <t>H4</t>
  </si>
  <si>
    <t>Parcel Postage Due</t>
  </si>
  <si>
    <t>SA2</t>
  </si>
  <si>
    <t>1¢ Post Office Clerk</t>
  </si>
  <si>
    <t>2¢ City Carrier</t>
  </si>
  <si>
    <t>3¢ Railway Postal Clerk</t>
  </si>
  <si>
    <t>4¢ Rural Carrier</t>
  </si>
  <si>
    <t>5¢ Mail Train and Mail Bag on Rack</t>
  </si>
  <si>
    <t>10¢ Steamship and Mail Tender</t>
  </si>
  <si>
    <t>15¢ Automibile Servie</t>
  </si>
  <si>
    <t>20¢ Airplane Carrying Mail</t>
  </si>
  <si>
    <t>25¢ Manufacturing Steel Plant</t>
  </si>
  <si>
    <t>50¢ Dairying</t>
  </si>
  <si>
    <t>75¢ Harvesting</t>
  </si>
  <si>
    <t>$1 Fruit Growing</t>
  </si>
  <si>
    <t>PP1</t>
  </si>
  <si>
    <t>PP2</t>
  </si>
  <si>
    <t>PP3</t>
  </si>
  <si>
    <t>PP4</t>
  </si>
  <si>
    <t>PP5</t>
  </si>
  <si>
    <t>PP6</t>
  </si>
  <si>
    <t>PP7</t>
  </si>
  <si>
    <t>PP8</t>
  </si>
  <si>
    <t>PP9</t>
  </si>
  <si>
    <t>PP10</t>
  </si>
  <si>
    <t>PP11</t>
  </si>
  <si>
    <t>PP12</t>
  </si>
  <si>
    <t>1¢</t>
  </si>
  <si>
    <t>2¢</t>
  </si>
  <si>
    <t>5¢</t>
  </si>
  <si>
    <t>10¢</t>
  </si>
  <si>
    <t>25¢</t>
  </si>
  <si>
    <t>JQ1</t>
  </si>
  <si>
    <t>JQ2</t>
  </si>
  <si>
    <t>JQ3</t>
  </si>
  <si>
    <t>JQ4</t>
  </si>
  <si>
    <t>JQ5</t>
  </si>
  <si>
    <t>DP1</t>
  </si>
  <si>
    <t>DP2</t>
  </si>
  <si>
    <t>DP3</t>
  </si>
  <si>
    <t>DP4</t>
  </si>
  <si>
    <t>DP5</t>
  </si>
  <si>
    <t>PPD1</t>
  </si>
  <si>
    <t>15¢</t>
  </si>
  <si>
    <t>20¢</t>
  </si>
  <si>
    <t>1925-1955</t>
  </si>
  <si>
    <t>QE1</t>
  </si>
  <si>
    <t>QE2</t>
  </si>
  <si>
    <t>QE3</t>
  </si>
  <si>
    <t>QE4</t>
  </si>
  <si>
    <t>PP13</t>
  </si>
  <si>
    <t>F1</t>
  </si>
  <si>
    <t>RS1</t>
  </si>
  <si>
    <t>CE1</t>
  </si>
  <si>
    <t>CE2</t>
  </si>
  <si>
    <t>16¢ Great Seal</t>
  </si>
  <si>
    <t>APSD2</t>
  </si>
  <si>
    <t>Postage Due</t>
  </si>
  <si>
    <t>E1</t>
  </si>
  <si>
    <t>E2</t>
  </si>
  <si>
    <t>E3</t>
  </si>
  <si>
    <t>E4</t>
  </si>
  <si>
    <t>E5</t>
  </si>
  <si>
    <t>E6</t>
  </si>
  <si>
    <t>E7</t>
  </si>
  <si>
    <t>E8</t>
  </si>
  <si>
    <t>E9</t>
  </si>
  <si>
    <t>E10</t>
  </si>
  <si>
    <t>E11</t>
  </si>
  <si>
    <t>E12</t>
  </si>
  <si>
    <t>E13</t>
  </si>
  <si>
    <t>E14</t>
  </si>
  <si>
    <t>E15</t>
  </si>
  <si>
    <t>E16</t>
  </si>
  <si>
    <t>E17</t>
  </si>
  <si>
    <t>E18</t>
  </si>
  <si>
    <t>S1</t>
  </si>
  <si>
    <t>S2</t>
  </si>
  <si>
    <t>S3</t>
  </si>
  <si>
    <t>S4</t>
  </si>
  <si>
    <t>S5</t>
  </si>
  <si>
    <t>S6</t>
  </si>
  <si>
    <t>S7</t>
  </si>
  <si>
    <t>S8</t>
  </si>
  <si>
    <t>S9</t>
  </si>
  <si>
    <t>S10</t>
  </si>
  <si>
    <t>SD1</t>
  </si>
  <si>
    <t>SD2</t>
  </si>
  <si>
    <t>10¢ Messenger Running, blue</t>
  </si>
  <si>
    <t>10¢ Messenger Running, orange</t>
  </si>
  <si>
    <t>SD4</t>
  </si>
  <si>
    <t>SD5</t>
  </si>
  <si>
    <t>SD6</t>
  </si>
  <si>
    <t>SD7</t>
  </si>
  <si>
    <t>10¢ Helmet of Mercury</t>
  </si>
  <si>
    <t>10¢ Motorcycle Delivery, gray violet</t>
  </si>
  <si>
    <t>15¢ Motorcycle Delivery, deep orange</t>
  </si>
  <si>
    <t>13¢ Motorcycle Delivery, blue</t>
  </si>
  <si>
    <t>17¢ Motorcycle Delivery, orange yellow</t>
  </si>
  <si>
    <t>20¢ Post Office Truck, black</t>
  </si>
  <si>
    <t>10¢ Bicycle, ultramarine</t>
  </si>
  <si>
    <t>Special Delivery - First Designs</t>
  </si>
  <si>
    <t>SD2, SD3</t>
  </si>
  <si>
    <t>Special Delivery - Second Designs</t>
  </si>
  <si>
    <t>Special Delivery - Third Designs</t>
  </si>
  <si>
    <t>AP11</t>
  </si>
  <si>
    <t>AP1</t>
  </si>
  <si>
    <t>AP2</t>
  </si>
  <si>
    <t>AP3</t>
  </si>
  <si>
    <t>AP4</t>
  </si>
  <si>
    <t>AP5</t>
  </si>
  <si>
    <t>AP6</t>
  </si>
  <si>
    <t>AP7</t>
  </si>
  <si>
    <t>AP8</t>
  </si>
  <si>
    <t>AP9</t>
  </si>
  <si>
    <t>AP10</t>
  </si>
  <si>
    <t>AP17</t>
  </si>
  <si>
    <t>AP18</t>
  </si>
  <si>
    <t>AP19</t>
  </si>
  <si>
    <t>AP12</t>
  </si>
  <si>
    <t>AP13</t>
  </si>
  <si>
    <t>AP15</t>
  </si>
  <si>
    <t>AP16</t>
  </si>
  <si>
    <t>Air Mail - First Designs</t>
  </si>
  <si>
    <t>Air Mail - Second Designs</t>
  </si>
  <si>
    <t>Air Mail - Third Designs</t>
  </si>
  <si>
    <t>Air Mail - Lindbergh Commemorative</t>
  </si>
  <si>
    <t>Air Mail - Graf Zeppelin</t>
  </si>
  <si>
    <t>Air Mail - China Clipper</t>
  </si>
  <si>
    <t>Air Mail - Twin Motor Transport</t>
  </si>
  <si>
    <t>Air Mail - Skymaster</t>
  </si>
  <si>
    <t>AP20</t>
  </si>
  <si>
    <t>AP21</t>
  </si>
  <si>
    <t>AP22</t>
  </si>
  <si>
    <t>Postage Due - First Designs</t>
  </si>
  <si>
    <t>D1</t>
  </si>
  <si>
    <t>3¢</t>
  </si>
  <si>
    <t>30¢</t>
  </si>
  <si>
    <t>50¢</t>
  </si>
  <si>
    <t>Postage Due - Second Designs</t>
  </si>
  <si>
    <t>J1</t>
  </si>
  <si>
    <t>J2</t>
  </si>
  <si>
    <t>J3</t>
  </si>
  <si>
    <t>J4</t>
  </si>
  <si>
    <t>J5</t>
  </si>
  <si>
    <t>J6</t>
  </si>
  <si>
    <t>J7</t>
  </si>
  <si>
    <t>J8</t>
  </si>
  <si>
    <t>J9</t>
  </si>
  <si>
    <t>J10</t>
  </si>
  <si>
    <t>J11</t>
  </si>
  <si>
    <t>J12</t>
  </si>
  <si>
    <t>J13</t>
  </si>
  <si>
    <t>J14</t>
  </si>
  <si>
    <t>J15</t>
  </si>
  <si>
    <t>J16</t>
  </si>
  <si>
    <t>J17</t>
  </si>
  <si>
    <t>J18</t>
  </si>
  <si>
    <t>J19</t>
  </si>
  <si>
    <t>J20</t>
  </si>
  <si>
    <t>J21</t>
  </si>
  <si>
    <t>J22</t>
  </si>
  <si>
    <t>J23</t>
  </si>
  <si>
    <t>J24</t>
  </si>
  <si>
    <t>J25</t>
  </si>
  <si>
    <t>J26</t>
  </si>
  <si>
    <t>J27</t>
  </si>
  <si>
    <t>J28</t>
  </si>
  <si>
    <t>J29</t>
  </si>
  <si>
    <t>J30</t>
  </si>
  <si>
    <t>J31</t>
  </si>
  <si>
    <t>J32</t>
  </si>
  <si>
    <t>J33</t>
  </si>
  <si>
    <t>J34</t>
  </si>
  <si>
    <t>J35</t>
  </si>
  <si>
    <t>J36</t>
  </si>
  <si>
    <t>J37</t>
  </si>
  <si>
    <t>J59</t>
  </si>
  <si>
    <t>J60</t>
  </si>
  <si>
    <t>J61</t>
  </si>
  <si>
    <t>J62</t>
  </si>
  <si>
    <t>J63</t>
  </si>
  <si>
    <t>J64</t>
  </si>
  <si>
    <t>J65</t>
  </si>
  <si>
    <t>1/2¢</t>
  </si>
  <si>
    <t>Postage Due - Third Designs</t>
  </si>
  <si>
    <t>J38</t>
  </si>
  <si>
    <t>J39</t>
  </si>
  <si>
    <t>J40</t>
  </si>
  <si>
    <t>J41</t>
  </si>
  <si>
    <t>J42</t>
  </si>
  <si>
    <t>J43</t>
  </si>
  <si>
    <t>J44</t>
  </si>
  <si>
    <t>J45</t>
  </si>
  <si>
    <t>J46</t>
  </si>
  <si>
    <t>J47</t>
  </si>
  <si>
    <t>J48</t>
  </si>
  <si>
    <t>J49</t>
  </si>
  <si>
    <t>J50</t>
  </si>
  <si>
    <t>J52</t>
  </si>
  <si>
    <t>J53</t>
  </si>
  <si>
    <t>J54</t>
  </si>
  <si>
    <t>J55</t>
  </si>
  <si>
    <t>J56</t>
  </si>
  <si>
    <t>J57</t>
  </si>
  <si>
    <t>J58</t>
  </si>
  <si>
    <t>J66</t>
  </si>
  <si>
    <t>J67</t>
  </si>
  <si>
    <t>J68</t>
  </si>
  <si>
    <t>J69</t>
  </si>
  <si>
    <t>J70</t>
  </si>
  <si>
    <t>J71</t>
  </si>
  <si>
    <t>J72</t>
  </si>
  <si>
    <t>J73</t>
  </si>
  <si>
    <t>J74</t>
  </si>
  <si>
    <t>J75</t>
  </si>
  <si>
    <t>J76</t>
  </si>
  <si>
    <t>J77</t>
  </si>
  <si>
    <t>J78</t>
  </si>
  <si>
    <t>J79</t>
  </si>
  <si>
    <t>J80</t>
  </si>
  <si>
    <t>J81</t>
  </si>
  <si>
    <t>J82</t>
  </si>
  <si>
    <t>J83</t>
  </si>
  <si>
    <t>J84</t>
  </si>
  <si>
    <t>J85</t>
  </si>
  <si>
    <t>J86</t>
  </si>
  <si>
    <t>J87</t>
  </si>
  <si>
    <t>D2</t>
  </si>
  <si>
    <t>D3</t>
  </si>
  <si>
    <t>D4</t>
  </si>
  <si>
    <t>D5</t>
  </si>
  <si>
    <t>D6</t>
  </si>
  <si>
    <t>D7</t>
  </si>
  <si>
    <t>D8</t>
  </si>
  <si>
    <t>D9</t>
  </si>
  <si>
    <t>D10</t>
  </si>
  <si>
    <t>D11</t>
  </si>
  <si>
    <t>D12</t>
  </si>
  <si>
    <t>D13</t>
  </si>
  <si>
    <t>D14</t>
  </si>
  <si>
    <t>D15</t>
  </si>
  <si>
    <t>D16</t>
  </si>
  <si>
    <t>D17</t>
  </si>
  <si>
    <t>D18</t>
  </si>
  <si>
    <t>D19</t>
  </si>
  <si>
    <t>D20</t>
  </si>
  <si>
    <t>D21</t>
  </si>
  <si>
    <t>D22</t>
  </si>
  <si>
    <t>D23</t>
  </si>
  <si>
    <t>D24</t>
  </si>
  <si>
    <t>D25</t>
  </si>
  <si>
    <t>JBO #</t>
  </si>
  <si>
    <t>Reprints</t>
  </si>
  <si>
    <t>Scott Catalog Numbers for each US Design</t>
  </si>
  <si>
    <t/>
  </si>
  <si>
    <t>Category</t>
  </si>
  <si>
    <t>RECOMMENDED SCOTT # STAMP FOR EACH DESIGN TYPE POSITION</t>
  </si>
  <si>
    <t>Design #</t>
  </si>
  <si>
    <t>205C</t>
  </si>
  <si>
    <t>211B</t>
  </si>
  <si>
    <t>211D</t>
  </si>
  <si>
    <t>279B</t>
  </si>
  <si>
    <t>119b</t>
  </si>
  <si>
    <t>120b</t>
  </si>
  <si>
    <t>121b</t>
  </si>
  <si>
    <t>295a</t>
  </si>
  <si>
    <t>296a</t>
  </si>
  <si>
    <t>294a</t>
  </si>
  <si>
    <t>C3a</t>
  </si>
  <si>
    <t>INVERTED</t>
  </si>
  <si>
    <t>15¢ Pictorial</t>
  </si>
  <si>
    <t>2¢ Pan-Am</t>
  </si>
  <si>
    <t>24¢ Jenny</t>
  </si>
  <si>
    <t>1¢ Pan-Am</t>
  </si>
  <si>
    <t>4¢ Pan-Am</t>
  </si>
  <si>
    <t>24¢ Pictorial</t>
  </si>
  <si>
    <t>30¢ Pictorial</t>
  </si>
  <si>
    <t>Design Choice</t>
  </si>
  <si>
    <t>Design</t>
  </si>
  <si>
    <t>Year</t>
  </si>
  <si>
    <t>Issue</t>
  </si>
  <si>
    <r>
      <t xml:space="preserve">CONVERSION TABLE OF UNITED STATES DESIGN TYPE NUMBERS TO </t>
    </r>
    <r>
      <rPr>
        <b/>
        <i/>
        <sz val="9"/>
        <color theme="1"/>
        <rFont val="Arial Narrow"/>
        <family val="2"/>
      </rPr>
      <t>SCOTT CATALOG NUMBERS</t>
    </r>
    <r>
      <rPr>
        <b/>
        <sz val="9"/>
        <color theme="1"/>
        <rFont val="Arial Narrow"/>
        <family val="2"/>
      </rPr>
      <t xml:space="preserve"> (Least cost stamp in Green)</t>
    </r>
  </si>
  <si>
    <r>
      <t xml:space="preserve">CONVERSION TABLE OF SCOTT CATALOG NUMBERS TO </t>
    </r>
    <r>
      <rPr>
        <b/>
        <sz val="9"/>
        <color theme="1"/>
        <rFont val="Arial Narrow"/>
        <family val="2"/>
      </rPr>
      <t xml:space="preserve">UNITED STATES DESIGN TYPE NUMBERS </t>
    </r>
    <r>
      <rPr>
        <b/>
        <i/>
        <sz val="9"/>
        <color theme="1"/>
        <rFont val="Arial Narrow"/>
        <family val="2"/>
      </rPr>
      <t>(Least cost stamp in Green)</t>
    </r>
  </si>
  <si>
    <t>Stamps</t>
  </si>
  <si>
    <t>Excluded</t>
  </si>
  <si>
    <t>134A</t>
  </si>
  <si>
    <t>135A</t>
  </si>
  <si>
    <t>136A</t>
  </si>
  <si>
    <t>137A</t>
  </si>
  <si>
    <t>138A</t>
  </si>
  <si>
    <t>139A</t>
  </si>
  <si>
    <t>140A</t>
  </si>
  <si>
    <t>141A</t>
  </si>
  <si>
    <t>143A</t>
  </si>
  <si>
    <t>144A</t>
  </si>
  <si>
    <t xml:space="preserve"> Franklin</t>
  </si>
  <si>
    <t xml:space="preserve"> Washington</t>
  </si>
  <si>
    <t xml:space="preserve"> Jefferson</t>
  </si>
  <si>
    <t xml:space="preserve"> Jackson</t>
  </si>
  <si>
    <t xml:space="preserve"> Lincoln</t>
  </si>
  <si>
    <t xml:space="preserve"> Pony Express Rider</t>
  </si>
  <si>
    <t xml:space="preserve"> Locomotive</t>
  </si>
  <si>
    <t xml:space="preserve"> Shield &amp; Eagle</t>
  </si>
  <si>
    <t xml:space="preserve"> S.S. Adriatic</t>
  </si>
  <si>
    <t xml:space="preserve"> Landing of Columbus</t>
  </si>
  <si>
    <t xml:space="preserve"> Signing of Declaration</t>
  </si>
  <si>
    <t xml:space="preserve"> Shield &amp; Eagle &amp; Flags</t>
  </si>
  <si>
    <t xml:space="preserve"> Stanton</t>
  </si>
  <si>
    <t xml:space="preserve"> Clay</t>
  </si>
  <si>
    <t xml:space="preserve"> Webster</t>
  </si>
  <si>
    <t xml:space="preserve"> Scott</t>
  </si>
  <si>
    <t xml:space="preserve"> Hamilton</t>
  </si>
  <si>
    <t xml:space="preserve"> Perry</t>
  </si>
  <si>
    <t xml:space="preserve"> Taylor</t>
  </si>
  <si>
    <t xml:space="preserve"> Garfield</t>
  </si>
  <si>
    <t xml:space="preserve"> Grant</t>
  </si>
  <si>
    <t xml:space="preserve"> Sherman</t>
  </si>
  <si>
    <t xml:space="preserve"> In Sight of Land</t>
  </si>
  <si>
    <t xml:space="preserve"> Flagship</t>
  </si>
  <si>
    <t xml:space="preserve"> Fleet of Columbus</t>
  </si>
  <si>
    <t xml:space="preserve"> Columbus Soliciting Aid</t>
  </si>
  <si>
    <t xml:space="preserve"> Columbus At Barcelona</t>
  </si>
  <si>
    <t xml:space="preserve"> Columbus Restored to Favor </t>
  </si>
  <si>
    <t xml:space="preserve"> Columbus Presenting Natives</t>
  </si>
  <si>
    <t xml:space="preserve"> Discovery</t>
  </si>
  <si>
    <t xml:space="preserve"> Columbus At LaRabida</t>
  </si>
  <si>
    <t xml:space="preserve"> Recall of Columbus</t>
  </si>
  <si>
    <t xml:space="preserve"> Columbus Pledging Jewels</t>
  </si>
  <si>
    <t xml:space="preserve"> Columbus in Chains</t>
  </si>
  <si>
    <t xml:space="preserve"> Columbus Describing 3rd Voyage</t>
  </si>
  <si>
    <t xml:space="preserve"> Isabella &amp; Columbus</t>
  </si>
  <si>
    <t xml:space="preserve"> Portrait of Columbus</t>
  </si>
  <si>
    <t xml:space="preserve"> Madison</t>
  </si>
  <si>
    <t xml:space="preserve"> Marshall</t>
  </si>
  <si>
    <t xml:space="preserve"> Marquette on Mississippi</t>
  </si>
  <si>
    <t xml:space="preserve"> Farming in the West</t>
  </si>
  <si>
    <t xml:space="preserve"> Indian Hunting Buffalo</t>
  </si>
  <si>
    <t xml:space="preserve"> Fremont on Rocky Mountains</t>
  </si>
  <si>
    <t xml:space="preserve"> Troops &amp; Train</t>
  </si>
  <si>
    <t xml:space="preserve"> Emigration</t>
  </si>
  <si>
    <t xml:space="preserve"> Prospector</t>
  </si>
  <si>
    <t xml:space="preserve"> Western Cattle in Storm</t>
  </si>
  <si>
    <t xml:space="preserve"> Bridge over Mississippi</t>
  </si>
  <si>
    <t xml:space="preserve"> Fast Lake Navigation</t>
  </si>
  <si>
    <t xml:space="preserve"> Fast Express</t>
  </si>
  <si>
    <t xml:space="preserve"> Automobile</t>
  </si>
  <si>
    <t xml:space="preserve"> Bridge at Niagara Falls</t>
  </si>
  <si>
    <t xml:space="preserve"> Canal at Sault St. Marie</t>
  </si>
  <si>
    <t xml:space="preserve"> Fast Ocean Navigation</t>
  </si>
  <si>
    <t xml:space="preserve"> Martha Washington</t>
  </si>
  <si>
    <t xml:space="preserve"> Harrison</t>
  </si>
  <si>
    <t xml:space="preserve"> Monroe</t>
  </si>
  <si>
    <t xml:space="preserve"> McKinley</t>
  </si>
  <si>
    <t xml:space="preserve"> Map of Louisiana Purchase</t>
  </si>
  <si>
    <t xml:space="preserve"> Captain John Smith</t>
  </si>
  <si>
    <t xml:space="preserve"> Founding of Jamestown</t>
  </si>
  <si>
    <t xml:space="preserve"> Pocahontas</t>
  </si>
  <si>
    <t xml:space="preserve"> Seward</t>
  </si>
  <si>
    <t xml:space="preserve"> S.S. Clermont</t>
  </si>
  <si>
    <t xml:space="preserve"> Balboa</t>
  </si>
  <si>
    <t xml:space="preserve"> Panama Canal</t>
  </si>
  <si>
    <t xml:space="preserve"> Golden Gate</t>
  </si>
  <si>
    <t xml:space="preserve"> San Francisco Bay</t>
  </si>
  <si>
    <t xml:space="preserve"> "Victory &amp; Flags"</t>
  </si>
  <si>
    <t xml:space="preserve"> The Mayflower</t>
  </si>
  <si>
    <t xml:space="preserve"> Landing of Pilgrims</t>
  </si>
  <si>
    <t xml:space="preserve"> Signing of the Compact</t>
  </si>
  <si>
    <t xml:space="preserve"> Hale</t>
  </si>
  <si>
    <t xml:space="preserve"> Harding</t>
  </si>
  <si>
    <t xml:space="preserve"> Roosevelt</t>
  </si>
  <si>
    <t xml:space="preserve"> Hayes</t>
  </si>
  <si>
    <t xml:space="preserve"> Cleveland</t>
  </si>
  <si>
    <t xml:space="preserve"> Statue of Liberty</t>
  </si>
  <si>
    <t xml:space="preserve"> Lincoln Memorial</t>
  </si>
  <si>
    <t xml:space="preserve"> U.S. Capitol</t>
  </si>
  <si>
    <t xml:space="preserve"> Ship "New Netherlands"</t>
  </si>
  <si>
    <t xml:space="preserve"> Landing at Fort Orange</t>
  </si>
  <si>
    <t xml:space="preserve"> Monument at Mayport Florida</t>
  </si>
  <si>
    <t xml:space="preserve"> Washington at Cambridge</t>
  </si>
  <si>
    <t xml:space="preserve"> Birth of Liberty</t>
  </si>
  <si>
    <t xml:space="preserve"> Minute Man</t>
  </si>
  <si>
    <t xml:space="preserve"> Sloop "Restoration"</t>
  </si>
  <si>
    <t xml:space="preserve"> Viking Ship</t>
  </si>
  <si>
    <t xml:space="preserve"> Wilson</t>
  </si>
  <si>
    <t xml:space="preserve"> Liberty Bell Sesquicentennial</t>
  </si>
  <si>
    <t xml:space="preserve"> White Plains Hamilton's Battery</t>
  </si>
  <si>
    <t xml:space="preserve"> Vermont</t>
  </si>
  <si>
    <t xml:space="preserve"> Burgoyne</t>
  </si>
  <si>
    <t xml:space="preserve"> Valley Forge</t>
  </si>
  <si>
    <t xml:space="preserve"> Molly Pitcher Overprint</t>
  </si>
  <si>
    <t xml:space="preserve"> Hawaii Overprint</t>
  </si>
  <si>
    <t xml:space="preserve"> Wright Airplane</t>
  </si>
  <si>
    <t xml:space="preserve"> Globe &amp; Plane</t>
  </si>
  <si>
    <t xml:space="preserve"> George R. Clark</t>
  </si>
  <si>
    <t xml:space="preserve"> Edison's 1st Lamp</t>
  </si>
  <si>
    <t xml:space="preserve"> Sullivan Expedition</t>
  </si>
  <si>
    <t xml:space="preserve"> Fallen Timber</t>
  </si>
  <si>
    <t xml:space="preserve"> Ohio River Canal</t>
  </si>
  <si>
    <t xml:space="preserve"> Massachusetts Bay</t>
  </si>
  <si>
    <t xml:space="preserve"> Carolina, Charleston</t>
  </si>
  <si>
    <t xml:space="preserve"> Taft</t>
  </si>
  <si>
    <t xml:space="preserve"> Braddock's Field</t>
  </si>
  <si>
    <t xml:space="preserve"> Pulaski</t>
  </si>
  <si>
    <t xml:space="preserve"> Red Cross</t>
  </si>
  <si>
    <t xml:space="preserve"> Yorktown</t>
  </si>
  <si>
    <t xml:space="preserve"> Ski Jumper</t>
  </si>
  <si>
    <t xml:space="preserve"> Planting Tree</t>
  </si>
  <si>
    <t xml:space="preserve"> Runner</t>
  </si>
  <si>
    <t xml:space="preserve"> Discus Thrower</t>
  </si>
  <si>
    <t xml:space="preserve"> Washington's Headquarters</t>
  </si>
  <si>
    <t xml:space="preserve"> Ft. Dearborn</t>
  </si>
  <si>
    <t xml:space="preserve"> Federal Building</t>
  </si>
  <si>
    <t xml:space="preserve"> N.R.A.</t>
  </si>
  <si>
    <t xml:space="preserve"> Byrd Expedition</t>
  </si>
  <si>
    <t xml:space="preserve"> Kosciuszko</t>
  </si>
  <si>
    <t xml:space="preserve"> Maryland</t>
  </si>
  <si>
    <t xml:space="preserve"> Mother's Day</t>
  </si>
  <si>
    <t xml:space="preserve"> Wisconsin</t>
  </si>
  <si>
    <t xml:space="preserve"> Yosemite</t>
  </si>
  <si>
    <t xml:space="preserve"> Grand Canyon</t>
  </si>
  <si>
    <t xml:space="preserve"> Mt. Rainier</t>
  </si>
  <si>
    <t xml:space="preserve"> Mesa Verde</t>
  </si>
  <si>
    <t xml:space="preserve"> Yellowstone</t>
  </si>
  <si>
    <t xml:space="preserve"> Crater Lake</t>
  </si>
  <si>
    <t xml:space="preserve"> Acadia</t>
  </si>
  <si>
    <t xml:space="preserve"> Zion</t>
  </si>
  <si>
    <t xml:space="preserve"> Glacier</t>
  </si>
  <si>
    <t xml:space="preserve"> Great Smoky Mountains</t>
  </si>
  <si>
    <t xml:space="preserve"> Connecticut Tercentenary Charter Oak</t>
  </si>
  <si>
    <t xml:space="preserve"> California Pacific Expo in San Diego</t>
  </si>
  <si>
    <t xml:space="preserve"> Boulder Dam Issue</t>
  </si>
  <si>
    <t xml:space="preserve"> Michigan Centenary</t>
  </si>
  <si>
    <t xml:space="preserve">  Texas Centannial</t>
  </si>
  <si>
    <t xml:space="preserve"> Rhode Island Territory</t>
  </si>
  <si>
    <t xml:space="preserve"> Arkansas Centennial</t>
  </si>
  <si>
    <t xml:space="preserve"> Oregon Territorial Centennial</t>
  </si>
  <si>
    <t xml:space="preserve"> Susan B. Anthony</t>
  </si>
  <si>
    <t xml:space="preserve"> Generals Washington, Greene, and Mt Vernon</t>
  </si>
  <si>
    <t xml:space="preserve"> Generals Jackson and Scott</t>
  </si>
  <si>
    <t xml:space="preserve"> Generals Sherman, Grant and Sheridan</t>
  </si>
  <si>
    <t xml:space="preserve"> Generals Lee and Jackson</t>
  </si>
  <si>
    <t xml:space="preserve"> U.S. Military Academy at West Point</t>
  </si>
  <si>
    <t xml:space="preserve"> Commodores Jones and Barry</t>
  </si>
  <si>
    <t xml:space="preserve"> Commanders Decatur and Macdonough</t>
  </si>
  <si>
    <t xml:space="preserve"> Admirals Farragut and Porter</t>
  </si>
  <si>
    <t xml:space="preserve"> Admirals Sampson, Dewey and Winfield</t>
  </si>
  <si>
    <t xml:space="preserve"> Seal of the U.S. Naval Academy</t>
  </si>
  <si>
    <t xml:space="preserve"> Northwest Territory Sesquicentennial</t>
  </si>
  <si>
    <t xml:space="preserve"> Virginia Dare</t>
  </si>
  <si>
    <t xml:space="preserve"> Constitution Sesquicentennial</t>
  </si>
  <si>
    <t xml:space="preserve"> Hawaii Statue of Kamehameha I</t>
  </si>
  <si>
    <t xml:space="preserve"> Alaska Mt. McKinley</t>
  </si>
  <si>
    <t xml:space="preserve"> Puerto Rico</t>
  </si>
  <si>
    <t xml:space="preserve"> Virginian Islands</t>
  </si>
  <si>
    <t xml:space="preserve"> Benjamin Franklin</t>
  </si>
  <si>
    <t xml:space="preserve"> George Washington</t>
  </si>
  <si>
    <t xml:space="preserve">  John Adams</t>
  </si>
  <si>
    <t xml:space="preserve"> Thomas Jefferson</t>
  </si>
  <si>
    <t xml:space="preserve"> James Madison</t>
  </si>
  <si>
    <t xml:space="preserve"> The White House</t>
  </si>
  <si>
    <t xml:space="preserve">  James Monroe</t>
  </si>
  <si>
    <t xml:space="preserve"> John Quincy Adams</t>
  </si>
  <si>
    <t xml:space="preserve"> Andrew Jackson</t>
  </si>
  <si>
    <t xml:space="preserve"> Martin Van Buren</t>
  </si>
  <si>
    <t xml:space="preserve"> William H. Harrison</t>
  </si>
  <si>
    <t xml:space="preserve"> John Tyler</t>
  </si>
  <si>
    <t xml:space="preserve"> James K. Polk</t>
  </si>
  <si>
    <t xml:space="preserve"> Zachary Taylor</t>
  </si>
  <si>
    <t xml:space="preserve"> Millard Filmore</t>
  </si>
  <si>
    <t xml:space="preserve"> Franklin Pierce</t>
  </si>
  <si>
    <t xml:space="preserve"> James Buchanon</t>
  </si>
  <si>
    <t xml:space="preserve"> Abraham Lincoln</t>
  </si>
  <si>
    <t xml:space="preserve"> Andrew Johnson</t>
  </si>
  <si>
    <t xml:space="preserve"> Ulysses S. Grant</t>
  </si>
  <si>
    <t xml:space="preserve"> Rutherford B. Hayes</t>
  </si>
  <si>
    <t xml:space="preserve"> James Garfield</t>
  </si>
  <si>
    <t xml:space="preserve"> Chester A. Arthur</t>
  </si>
  <si>
    <t xml:space="preserve"> Grover Cleveland</t>
  </si>
  <si>
    <t xml:space="preserve"> Benjamin Harrison</t>
  </si>
  <si>
    <t xml:space="preserve"> Willima McKinley</t>
  </si>
  <si>
    <t xml:space="preserve"> Theodore Roosevelt</t>
  </si>
  <si>
    <t xml:space="preserve"> William Howard Taft</t>
  </si>
  <si>
    <t xml:space="preserve"> Woodrow Wilson</t>
  </si>
  <si>
    <t xml:space="preserve"> Warren G. Harding</t>
  </si>
  <si>
    <t xml:space="preserve"> Calvin Coolidge</t>
  </si>
  <si>
    <t xml:space="preserve"> Constitution Ratification Sesquicentennial</t>
  </si>
  <si>
    <t xml:space="preserve"> Iowa Territory Centennial</t>
  </si>
  <si>
    <t xml:space="preserve"> Golden Gate Ineternational Expo</t>
  </si>
  <si>
    <t xml:space="preserve"> NY World's Fair</t>
  </si>
  <si>
    <t xml:space="preserve"> Washington Inauguration</t>
  </si>
  <si>
    <t xml:space="preserve"> Baseball Centennial</t>
  </si>
  <si>
    <t xml:space="preserve"> Printing Tercentenary</t>
  </si>
  <si>
    <t xml:space="preserve"> 50th Anniversary Dakotas, Montana</t>
  </si>
  <si>
    <t xml:space="preserve"> Pony Express 80th Anniversary</t>
  </si>
  <si>
    <t xml:space="preserve"> Pan Am Union 50th Aniversary</t>
  </si>
  <si>
    <t xml:space="preserve"> Idaho Statehood 50th Aniversary</t>
  </si>
  <si>
    <t xml:space="preserve"> Wyoming Statehood 50th Aniversary</t>
  </si>
  <si>
    <t xml:space="preserve"> Coronado Expedition 400th Anniversary</t>
  </si>
  <si>
    <t xml:space="preserve"> Torch of Enlightenment</t>
  </si>
  <si>
    <t xml:space="preserve"> 13th Amendment 75th Anniversary</t>
  </si>
  <si>
    <t xml:space="preserve"> Vermont Statehood 150th Aniversary</t>
  </si>
  <si>
    <t xml:space="preserve"> Kentucky Statehood 150th Aniversary</t>
  </si>
  <si>
    <t xml:space="preserve"> Win the War</t>
  </si>
  <si>
    <t xml:space="preserve"> Free China Issue</t>
  </si>
  <si>
    <t xml:space="preserve"> Allied Nations United for Victory</t>
  </si>
  <si>
    <t xml:space="preserve"> Four Freedoms Issue</t>
  </si>
  <si>
    <t xml:space="preserve"> Flag of Poland</t>
  </si>
  <si>
    <t xml:space="preserve"> Flag of Czechoslovakia</t>
  </si>
  <si>
    <t xml:space="preserve"> Flag of Norway</t>
  </si>
  <si>
    <t xml:space="preserve"> Flag of Luxemburg</t>
  </si>
  <si>
    <t xml:space="preserve"> Flag of the Netherlands</t>
  </si>
  <si>
    <t xml:space="preserve"> Flag of Belgium</t>
  </si>
  <si>
    <t xml:space="preserve"> Flag of France</t>
  </si>
  <si>
    <t xml:space="preserve"> Flag of Greece</t>
  </si>
  <si>
    <t xml:space="preserve"> Flag of Yugoslavia</t>
  </si>
  <si>
    <t xml:space="preserve"> Flag of Albania</t>
  </si>
  <si>
    <t xml:space="preserve"> Flag of Austria</t>
  </si>
  <si>
    <t xml:space="preserve"> Flag of Denmark</t>
  </si>
  <si>
    <t xml:space="preserve"> Flag of Korea</t>
  </si>
  <si>
    <t xml:space="preserve"> Transcontinental Railroad 75th Anniversary</t>
  </si>
  <si>
    <t xml:space="preserve"> First Atlantic Crossing by a Steamship SS Savannah</t>
  </si>
  <si>
    <t xml:space="preserve"> Telegraph Centenary</t>
  </si>
  <si>
    <t xml:space="preserve"> Phillipine Resistance Corregidor, Manila Bay</t>
  </si>
  <si>
    <t xml:space="preserve"> Motion Pictures 50th Anniversary</t>
  </si>
  <si>
    <t xml:space="preserve"> Florida Statehood Centenary</t>
  </si>
  <si>
    <t xml:space="preserve"> United Nations Peace Conference</t>
  </si>
  <si>
    <t xml:space="preserve"> Iwo Jima</t>
  </si>
  <si>
    <t xml:space="preserve"> Roosevelt and Hyde Park Residence</t>
  </si>
  <si>
    <t xml:space="preserve"> Roosevelt and "Little White House"</t>
  </si>
  <si>
    <t xml:space="preserve"> Roosevelt and The White House</t>
  </si>
  <si>
    <t xml:space="preserve"> Roosevelt the the Four Freedoms</t>
  </si>
  <si>
    <t xml:space="preserve"> US Army at the Arc de Triomphe</t>
  </si>
  <si>
    <t xml:space="preserve"> US Navy Sailors</t>
  </si>
  <si>
    <t xml:space="preserve"> Landing Craft and Supply Ship</t>
  </si>
  <si>
    <t xml:space="preserve"> Alfred E. Smith</t>
  </si>
  <si>
    <t xml:space="preserve"> Texas Statehood Centenary </t>
  </si>
  <si>
    <t xml:space="preserve"> US Merchant Marine and "Liberty Ship"</t>
  </si>
  <si>
    <t xml:space="preserve"> Honorable Discharge of WWII Veterans</t>
  </si>
  <si>
    <t xml:space="preserve"> Tennessee Statehood Sesquicentennial</t>
  </si>
  <si>
    <t xml:space="preserve"> Iowa Statehood Centennial</t>
  </si>
  <si>
    <t xml:space="preserve"> Smithsonian Institution Centennial</t>
  </si>
  <si>
    <t xml:space="preserve"> Kearney Expedition Capture of Santa Fe</t>
  </si>
  <si>
    <t xml:space="preserve"> Thomas Edison Centennial of Birth</t>
  </si>
  <si>
    <t xml:space="preserve"> Joseph Pulitzer Centennial of Birth</t>
  </si>
  <si>
    <t xml:space="preserve"> Centenary of U.S. Postage Stamps</t>
  </si>
  <si>
    <t xml:space="preserve"> Curtiss Jenny </t>
  </si>
  <si>
    <t xml:space="preserve"> Wooden Propeller </t>
  </si>
  <si>
    <t xml:space="preserve"> Insigne </t>
  </si>
  <si>
    <t xml:space="preserve"> US Map and Mail Planes </t>
  </si>
  <si>
    <t xml:space="preserve"> Spirit of St. Louis </t>
  </si>
  <si>
    <t xml:space="preserve"> Beacon on Rocky Mountains </t>
  </si>
  <si>
    <t xml:space="preserve"> Graf Zeppelin </t>
  </si>
  <si>
    <t xml:space="preserve"> Winged Globe </t>
  </si>
  <si>
    <t xml:space="preserve"> Baby Graf Zeppelin </t>
  </si>
  <si>
    <t xml:space="preserve"> China Clipper </t>
  </si>
  <si>
    <t xml:space="preserve"> China clipper </t>
  </si>
  <si>
    <t xml:space="preserve"> Eagle </t>
  </si>
  <si>
    <t xml:space="preserve"> New York Skyline</t>
  </si>
  <si>
    <t xml:space="preserve"> Plane Over Bridge</t>
  </si>
  <si>
    <t>Great Seal</t>
  </si>
  <si>
    <t xml:space="preserve"> Swedish - Finnish Territory Tercentennary</t>
  </si>
  <si>
    <t xml:space="preserve">  Authors  -  Washington Irving</t>
  </si>
  <si>
    <t xml:space="preserve">  Authors  -  James Fenimore Cooper </t>
  </si>
  <si>
    <t xml:space="preserve">  Authors  -  Ralph Waldo Emerson</t>
  </si>
  <si>
    <t xml:space="preserve">  Authors  -  Louisa May Alcott</t>
  </si>
  <si>
    <t xml:space="preserve">  Authors  -  Samuel Clemmons</t>
  </si>
  <si>
    <t xml:space="preserve">  Poets  -  Henry Wadsworth Longfellow</t>
  </si>
  <si>
    <t xml:space="preserve"> Poets  -  John Greenlief Whittier</t>
  </si>
  <si>
    <t xml:space="preserve"> Poets  -  James Russel Lowell</t>
  </si>
  <si>
    <t xml:space="preserve"> Poets  -  Walt Whitman</t>
  </si>
  <si>
    <t xml:space="preserve"> Poets  -  James Whitcomb Riley</t>
  </si>
  <si>
    <t xml:space="preserve">  Educators  -  Horace Mann</t>
  </si>
  <si>
    <t xml:space="preserve"> Educators  -  Mark Hopkins</t>
  </si>
  <si>
    <t xml:space="preserve"> Educators  -  Charles Elliot</t>
  </si>
  <si>
    <t xml:space="preserve"> Educators  -  Frances Willard</t>
  </si>
  <si>
    <t xml:space="preserve"> Educators  -  Booker T. Washington</t>
  </si>
  <si>
    <t xml:space="preserve">  Scientists  -  John James Audubon</t>
  </si>
  <si>
    <t xml:space="preserve"> Scientists  -  Dr. Crawford Long</t>
  </si>
  <si>
    <t xml:space="preserve"> Scientists  -  Luthor Burbank</t>
  </si>
  <si>
    <t xml:space="preserve"> Scientists  -  Dr. Walter Reed</t>
  </si>
  <si>
    <t xml:space="preserve"> Scientists  -  Jane Adams</t>
  </si>
  <si>
    <t xml:space="preserve">  Composers  -  Stephen Collins Foster</t>
  </si>
  <si>
    <t xml:space="preserve"> Composers  -  John Phillips Sousa</t>
  </si>
  <si>
    <t xml:space="preserve"> Composers  -  Victor Herbert</t>
  </si>
  <si>
    <t xml:space="preserve"> Composers  -  Edward A. McDowell</t>
  </si>
  <si>
    <t xml:space="preserve"> Composers  -  Ethelbert Nevin</t>
  </si>
  <si>
    <t xml:space="preserve">  Artists  -  Gilbert Charles Stuart</t>
  </si>
  <si>
    <t xml:space="preserve"> Artists  -  James A. McNeill Whistler</t>
  </si>
  <si>
    <t xml:space="preserve"> Artists  -  Daniel Chester French</t>
  </si>
  <si>
    <t xml:space="preserve"> Artists  -  Frederic Remington</t>
  </si>
  <si>
    <t xml:space="preserve">  Inventors  -  Eli Whitney</t>
  </si>
  <si>
    <t xml:space="preserve"> Inventors  -  Samuel F. B. Morse</t>
  </si>
  <si>
    <t xml:space="preserve"> Inventors  -  Cyrus Hall McCormick</t>
  </si>
  <si>
    <t xml:space="preserve"> Inventors  -  Elias Howe</t>
  </si>
  <si>
    <t xml:space="preserve"> Inventors  -  Alexander Graham Bell</t>
  </si>
  <si>
    <t>90 - Millimeter Gun</t>
  </si>
  <si>
    <t xml:space="preserve"> Artists  -  Augustus Saint Gaudins</t>
  </si>
  <si>
    <t xml:space="preserve"> Bi-Plane</t>
  </si>
  <si>
    <t xml:space="preserve"> Twin-Motor Transport</t>
  </si>
  <si>
    <t xml:space="preserve"> DC-4 Skymaster</t>
  </si>
  <si>
    <t xml:space="preserve"> Pan-American Building</t>
  </si>
  <si>
    <t>10c</t>
  </si>
  <si>
    <t>15c</t>
  </si>
  <si>
    <t>20c</t>
  </si>
  <si>
    <t>13c</t>
  </si>
  <si>
    <t>17c</t>
  </si>
  <si>
    <t>16c</t>
  </si>
  <si>
    <t>Helmet of Mercury</t>
  </si>
  <si>
    <t>Messenger Running</t>
  </si>
  <si>
    <t>Motorcycle Delivery</t>
  </si>
  <si>
    <t>Post Office Truck</t>
  </si>
  <si>
    <t>Color</t>
  </si>
  <si>
    <t>Description</t>
  </si>
  <si>
    <t xml:space="preserve">5c </t>
  </si>
  <si>
    <t xml:space="preserve">10c </t>
  </si>
  <si>
    <t xml:space="preserve">1c </t>
  </si>
  <si>
    <t xml:space="preserve">3c </t>
  </si>
  <si>
    <t xml:space="preserve">12c </t>
  </si>
  <si>
    <t xml:space="preserve">24c </t>
  </si>
  <si>
    <t xml:space="preserve">30c </t>
  </si>
  <si>
    <t xml:space="preserve">90c </t>
  </si>
  <si>
    <t xml:space="preserve">2c </t>
  </si>
  <si>
    <t xml:space="preserve">15c </t>
  </si>
  <si>
    <t xml:space="preserve">6c </t>
  </si>
  <si>
    <t xml:space="preserve">7c </t>
  </si>
  <si>
    <t xml:space="preserve">4c </t>
  </si>
  <si>
    <t xml:space="preserve">8c </t>
  </si>
  <si>
    <t xml:space="preserve">50c </t>
  </si>
  <si>
    <t xml:space="preserve">13c </t>
  </si>
  <si>
    <t xml:space="preserve">9c </t>
  </si>
  <si>
    <t xml:space="preserve">20c </t>
  </si>
  <si>
    <t xml:space="preserve">11c </t>
  </si>
  <si>
    <t xml:space="preserve">½c </t>
  </si>
  <si>
    <t xml:space="preserve">1½c </t>
  </si>
  <si>
    <t xml:space="preserve">14c </t>
  </si>
  <si>
    <t xml:space="preserve">25c </t>
  </si>
  <si>
    <t xml:space="preserve">17c </t>
  </si>
  <si>
    <t xml:space="preserve">16c </t>
  </si>
  <si>
    <t xml:space="preserve">1/2c </t>
  </si>
  <si>
    <t xml:space="preserve">1 1/2c </t>
  </si>
  <si>
    <t>2c</t>
  </si>
  <si>
    <t xml:space="preserve">4 1/2c </t>
  </si>
  <si>
    <t>5c</t>
  </si>
  <si>
    <t xml:space="preserve">18c </t>
  </si>
  <si>
    <t xml:space="preserve">19c </t>
  </si>
  <si>
    <t xml:space="preserve">21c </t>
  </si>
  <si>
    <t xml:space="preserve">22c </t>
  </si>
  <si>
    <t xml:space="preserve">65c </t>
  </si>
  <si>
    <t xml:space="preserve">25c  </t>
  </si>
  <si>
    <t>1c</t>
  </si>
  <si>
    <t>25c</t>
  </si>
  <si>
    <t>3c</t>
  </si>
  <si>
    <t>30c</t>
  </si>
  <si>
    <t>50c</t>
  </si>
  <si>
    <t>1/2c</t>
  </si>
  <si>
    <t>Denom</t>
  </si>
  <si>
    <t>Eagle</t>
  </si>
  <si>
    <t>Post Office Clerk</t>
  </si>
  <si>
    <t>City Carrier</t>
  </si>
  <si>
    <t>Railway Postal Clerk</t>
  </si>
  <si>
    <t>Rural Carrier</t>
  </si>
  <si>
    <t>Mail Train and Mail Bag on Rack</t>
  </si>
  <si>
    <t>Steamship and Mail Tender</t>
  </si>
  <si>
    <t>Automobile Servie</t>
  </si>
  <si>
    <t>Airplane Carrying Mail</t>
  </si>
  <si>
    <t>Manufacturing Steel Plant</t>
  </si>
  <si>
    <t>Dairying</t>
  </si>
  <si>
    <t>Harvesting</t>
  </si>
  <si>
    <t>Fruit Growing</t>
  </si>
  <si>
    <t>4c</t>
  </si>
  <si>
    <t>75c</t>
  </si>
  <si>
    <t>First Perforated Issue</t>
  </si>
  <si>
    <t>Farley's Follies</t>
  </si>
  <si>
    <t>1932 Commemoratives</t>
  </si>
  <si>
    <t>Reddish Brown</t>
  </si>
  <si>
    <t>Black</t>
  </si>
  <si>
    <t>Perf</t>
  </si>
  <si>
    <t>Type I</t>
  </si>
  <si>
    <t>Type Ia</t>
  </si>
  <si>
    <t>Blue</t>
  </si>
  <si>
    <t>Orange Brown</t>
  </si>
  <si>
    <t>Dull Red</t>
  </si>
  <si>
    <t>Brown</t>
  </si>
  <si>
    <t>Green</t>
  </si>
  <si>
    <t>Rose</t>
  </si>
  <si>
    <t>Brick Red</t>
  </si>
  <si>
    <t>Red Brown</t>
  </si>
  <si>
    <t>Indian Red</t>
  </si>
  <si>
    <t>Plate 1</t>
  </si>
  <si>
    <t>Plate 3</t>
  </si>
  <si>
    <t>Gray</t>
  </si>
  <si>
    <t>Gray Lilac</t>
  </si>
  <si>
    <t>Orange</t>
  </si>
  <si>
    <t>Red</t>
  </si>
  <si>
    <t>Dark Violet</t>
  </si>
  <si>
    <t>Dark Green</t>
  </si>
  <si>
    <t>Pink</t>
  </si>
  <si>
    <t>rose</t>
  </si>
  <si>
    <t>Buff</t>
  </si>
  <si>
    <t>Red Lilac</t>
  </si>
  <si>
    <t>Lilac</t>
  </si>
  <si>
    <t>'A' Grill</t>
  </si>
  <si>
    <t>'B' Grill</t>
  </si>
  <si>
    <t>'C' Grill</t>
  </si>
  <si>
    <t>'D' Grill</t>
  </si>
  <si>
    <t>'Z' Grill</t>
  </si>
  <si>
    <t>'E' Grill</t>
  </si>
  <si>
    <t>'F' Grill</t>
  </si>
  <si>
    <t>'G' Grill</t>
  </si>
  <si>
    <t>Ultramarine</t>
  </si>
  <si>
    <t>Yellow</t>
  </si>
  <si>
    <t>Brown &amp; Blue</t>
  </si>
  <si>
    <t>Green &amp; Violet</t>
  </si>
  <si>
    <t>Carmen &amp; Black</t>
  </si>
  <si>
    <t>Ultramarine &amp; Carmen</t>
  </si>
  <si>
    <t>No Grill</t>
  </si>
  <si>
    <t>Soft Paper</t>
  </si>
  <si>
    <t>'H' Grill</t>
  </si>
  <si>
    <t>Carmine</t>
  </si>
  <si>
    <t>Vermilion</t>
  </si>
  <si>
    <t>Dull Violet</t>
  </si>
  <si>
    <t>Purple</t>
  </si>
  <si>
    <t>'I' Grill</t>
  </si>
  <si>
    <t>1875 Reprint</t>
  </si>
  <si>
    <t>1880 Reprint</t>
  </si>
  <si>
    <t>Buff, Soft Paper</t>
  </si>
  <si>
    <t>Secret Mark</t>
  </si>
  <si>
    <t>Secret Mark, Soft Paper</t>
  </si>
  <si>
    <t>Dark Ultramarine</t>
  </si>
  <si>
    <t>Black Brown</t>
  </si>
  <si>
    <t>Blue Green</t>
  </si>
  <si>
    <t>Dull Rose</t>
  </si>
  <si>
    <t>Scarlet Vermilion</t>
  </si>
  <si>
    <t>Deep Brown</t>
  </si>
  <si>
    <t>Blackish Purple</t>
  </si>
  <si>
    <t>DarkViolet</t>
  </si>
  <si>
    <t>Greenish Black</t>
  </si>
  <si>
    <t>Dull Carmine</t>
  </si>
  <si>
    <t>Deep Blue</t>
  </si>
  <si>
    <t>Type Ib</t>
  </si>
  <si>
    <t>Type Ic</t>
  </si>
  <si>
    <t>Type II</t>
  </si>
  <si>
    <t>Type III</t>
  </si>
  <si>
    <t>Type IIIA</t>
  </si>
  <si>
    <t>Type IV</t>
  </si>
  <si>
    <t xml:space="preserve">Type </t>
  </si>
  <si>
    <t>Type V</t>
  </si>
  <si>
    <t>Type I, 'G' Grill</t>
  </si>
  <si>
    <t>Type II, 'G' Grill</t>
  </si>
  <si>
    <t>Soft Paper, Without Gum</t>
  </si>
  <si>
    <t>Yellow Brown</t>
  </si>
  <si>
    <t>Gray Brown</t>
  </si>
  <si>
    <t>Gray Blue</t>
  </si>
  <si>
    <t>1882 Special Printing</t>
  </si>
  <si>
    <t>Pale Red Brown</t>
  </si>
  <si>
    <t>Deep Blue Green</t>
  </si>
  <si>
    <t>Soft Paper, With Gum</t>
  </si>
  <si>
    <t>Without Gum</t>
  </si>
  <si>
    <t>Indigo</t>
  </si>
  <si>
    <t>Dull Blue</t>
  </si>
  <si>
    <t>Lake</t>
  </si>
  <si>
    <t>Dark Brown</t>
  </si>
  <si>
    <t>Chocolate</t>
  </si>
  <si>
    <t>Brown Red</t>
  </si>
  <si>
    <t>Brown Violet</t>
  </si>
  <si>
    <t>Magenta</t>
  </si>
  <si>
    <t>Slate Blue</t>
  </si>
  <si>
    <t>Salmon</t>
  </si>
  <si>
    <t>Yellow Green</t>
  </si>
  <si>
    <t>Crimson Lake</t>
  </si>
  <si>
    <t>Civil War Era Issues</t>
  </si>
  <si>
    <t>Hard White Paper, Crackly gum</t>
  </si>
  <si>
    <t>No Grill, Hard White Paper, Crackly Gum</t>
  </si>
  <si>
    <t>Type II, No Grill, Hard White Paper, Crackly Gum</t>
  </si>
  <si>
    <t>No Grill, Soft Porous Paper</t>
  </si>
  <si>
    <t>Carmine Lake</t>
  </si>
  <si>
    <t>Duill Brown</t>
  </si>
  <si>
    <t>Violet Brown</t>
  </si>
  <si>
    <t>Dark Blue</t>
  </si>
  <si>
    <t>Watermark</t>
  </si>
  <si>
    <t>Perf 15.5</t>
  </si>
  <si>
    <t>Double-Line Watermark</t>
  </si>
  <si>
    <t>Deep Green</t>
  </si>
  <si>
    <t>Rose Brown</t>
  </si>
  <si>
    <t>Olive Green</t>
  </si>
  <si>
    <t>Dark Yellow Green</t>
  </si>
  <si>
    <t>Copper Red</t>
  </si>
  <si>
    <t>Gray Violet</t>
  </si>
  <si>
    <t>Sage Green</t>
  </si>
  <si>
    <t>Green &amp; Black</t>
  </si>
  <si>
    <t>Carmine &amp; Black</t>
  </si>
  <si>
    <t>Deep Red Brown &amp; Black</t>
  </si>
  <si>
    <t>Ultramarine &amp; Black</t>
  </si>
  <si>
    <t>Brown Violet &amp; Black</t>
  </si>
  <si>
    <t>Yellow Brown &amp; Black</t>
  </si>
  <si>
    <t>Claret</t>
  </si>
  <si>
    <t>Violet Black</t>
  </si>
  <si>
    <t>Purple Black</t>
  </si>
  <si>
    <t>Bright Violet</t>
  </si>
  <si>
    <t>Imperf</t>
  </si>
  <si>
    <t>319F</t>
  </si>
  <si>
    <t>320A</t>
  </si>
  <si>
    <t>Violet</t>
  </si>
  <si>
    <t>Deep Violet</t>
  </si>
  <si>
    <t>Red Orange</t>
  </si>
  <si>
    <t>Pale Ultramarine</t>
  </si>
  <si>
    <t>1908-09</t>
  </si>
  <si>
    <t>Type, Grill, Paper, Gum</t>
  </si>
  <si>
    <t>Perf 12</t>
  </si>
  <si>
    <t>Bluish Paper</t>
  </si>
  <si>
    <t>Single-Line Watermark</t>
  </si>
  <si>
    <t>Type I, Bluish Paper</t>
  </si>
  <si>
    <t>Perf 12 Horiz Coil</t>
  </si>
  <si>
    <t>Perf 8 1/2 Horiz Coil</t>
  </si>
  <si>
    <t>Perf 12 Vert Coil</t>
  </si>
  <si>
    <t>Perf 8 1/2 Vert Coil</t>
  </si>
  <si>
    <t>Orange Yellow</t>
  </si>
  <si>
    <t>Perf 10</t>
  </si>
  <si>
    <t>Pale Olive Green</t>
  </si>
  <si>
    <t>Salmon Red</t>
  </si>
  <si>
    <t>Claret Brown</t>
  </si>
  <si>
    <t>Orange Red</t>
  </si>
  <si>
    <t>1912, Feb 12</t>
  </si>
  <si>
    <t>Perf 12x10</t>
  </si>
  <si>
    <t>Rose Red</t>
  </si>
  <si>
    <t>Perf 10x12</t>
  </si>
  <si>
    <t>Perf 10 Horiz Coil</t>
  </si>
  <si>
    <t>Perf 10 Vert Coil</t>
  </si>
  <si>
    <t>Rotary Press</t>
  </si>
  <si>
    <t>Type I, Rotary Press</t>
  </si>
  <si>
    <t>Type III, Rotary Press</t>
  </si>
  <si>
    <t>1851-56</t>
  </si>
  <si>
    <t>1857-61</t>
  </si>
  <si>
    <t>1861-62</t>
  </si>
  <si>
    <t>1870-71</t>
  </si>
  <si>
    <t>1881-82 Re-Engraved</t>
  </si>
  <si>
    <t>1883-85 Special Printing</t>
  </si>
  <si>
    <t>1890-93</t>
  </si>
  <si>
    <t>1902-03</t>
  </si>
  <si>
    <t>1906-08</t>
  </si>
  <si>
    <t>1908-10</t>
  </si>
  <si>
    <t>1910-11</t>
  </si>
  <si>
    <t>1910-13</t>
  </si>
  <si>
    <t>1914-15</t>
  </si>
  <si>
    <t>1912-14</t>
  </si>
  <si>
    <t>1913-15</t>
  </si>
  <si>
    <t>1914-16</t>
  </si>
  <si>
    <t>1914, June 30</t>
  </si>
  <si>
    <t>Carmine Rose</t>
  </si>
  <si>
    <t>Imperf Horiz Coil</t>
  </si>
  <si>
    <t>Type II, Rotary Press</t>
  </si>
  <si>
    <t>Perf 11</t>
  </si>
  <si>
    <t>1916-17</t>
  </si>
  <si>
    <t>1917, Mar. 22</t>
  </si>
  <si>
    <t>Winged Globe</t>
  </si>
  <si>
    <t>1930, Feb.10</t>
  </si>
  <si>
    <t>Carmine Rose &amp; Blue</t>
  </si>
  <si>
    <t>1926-27</t>
  </si>
  <si>
    <t>Olive Brown</t>
  </si>
  <si>
    <t>1927, June 18</t>
  </si>
  <si>
    <t>1927, July 28</t>
  </si>
  <si>
    <t>Carmine &amp; Blue</t>
  </si>
  <si>
    <t>Perf  11</t>
  </si>
  <si>
    <t>1930, Apr. 19</t>
  </si>
  <si>
    <t>Olive bistre</t>
  </si>
  <si>
    <t>Dull orange</t>
  </si>
  <si>
    <t>1931-32</t>
  </si>
  <si>
    <t>Perf 10 1/2x11</t>
  </si>
  <si>
    <t>1932, Oct. 2</t>
  </si>
  <si>
    <t>1934, June 30</t>
  </si>
  <si>
    <t>1937, Feb.15</t>
  </si>
  <si>
    <t>1935, Nov. 22</t>
  </si>
  <si>
    <t>1938, May 14</t>
  </si>
  <si>
    <t>1939, May 16</t>
  </si>
  <si>
    <t>1941-44</t>
  </si>
  <si>
    <t>1946, Sept. 26</t>
  </si>
  <si>
    <t>1947, Mar. 26</t>
  </si>
  <si>
    <t>Dark Blue &amp; Carmine</t>
  </si>
  <si>
    <t>Brown Carmine</t>
  </si>
  <si>
    <t>Bright Green</t>
  </si>
  <si>
    <t>Bright Blue Green</t>
  </si>
  <si>
    <t>Perf 11x10 1/2</t>
  </si>
  <si>
    <t>Air Mail Special Delivery</t>
  </si>
  <si>
    <t>Red &amp; Blue</t>
  </si>
  <si>
    <t>1934, Aug. 30</t>
  </si>
  <si>
    <t>1936, Feb. 10</t>
  </si>
  <si>
    <t>1888, Sept. 6</t>
  </si>
  <si>
    <t>1893, Jan. 24</t>
  </si>
  <si>
    <t>1894, Oct. 10</t>
  </si>
  <si>
    <t>1895, Aug. 16</t>
  </si>
  <si>
    <t>1908, Dec. 12</t>
  </si>
  <si>
    <t>1911, Jan.</t>
  </si>
  <si>
    <t>Deep Orange</t>
  </si>
  <si>
    <t>1902, Dec. 9</t>
  </si>
  <si>
    <t>Messenger Running, Line under Ten Cents</t>
  </si>
  <si>
    <t>Messenger on Bicycle</t>
  </si>
  <si>
    <t>1914, Sept.</t>
  </si>
  <si>
    <t>1916, Oct. 19</t>
  </si>
  <si>
    <t>1917, May 2</t>
  </si>
  <si>
    <t>1922, July 12</t>
  </si>
  <si>
    <t>1927-31</t>
  </si>
  <si>
    <t>1944-51</t>
  </si>
  <si>
    <t>1911, Dec. 1</t>
  </si>
  <si>
    <t>1925-55</t>
  </si>
  <si>
    <t>Pale Carmine Red</t>
  </si>
  <si>
    <t>Carmine (error in plate of 2c)</t>
  </si>
  <si>
    <t>Light Ultramarine</t>
  </si>
  <si>
    <t>Light Violet</t>
  </si>
  <si>
    <t>Light Green</t>
  </si>
  <si>
    <t>1916-18</t>
  </si>
  <si>
    <t>1916-22</t>
  </si>
  <si>
    <t>Deep Rose</t>
  </si>
  <si>
    <t>Rose (error in plate 2c)</t>
  </si>
  <si>
    <t>Olive Bister</t>
  </si>
  <si>
    <t>1917-19</t>
  </si>
  <si>
    <t>Apple Green</t>
  </si>
  <si>
    <t>Red Violet</t>
  </si>
  <si>
    <t>1917, Oct. 10</t>
  </si>
  <si>
    <t>1918, Aug.</t>
  </si>
  <si>
    <t>Orange Red &amp; Black</t>
  </si>
  <si>
    <t>Deep Green &amp; Black</t>
  </si>
  <si>
    <t>Gray Green</t>
  </si>
  <si>
    <t>1918-20</t>
  </si>
  <si>
    <t>Offset Printing</t>
  </si>
  <si>
    <t>Type Va</t>
  </si>
  <si>
    <t>Type IV, Offset Printing</t>
  </si>
  <si>
    <t>Type V, Offset Printing</t>
  </si>
  <si>
    <t>Type Va, Offset Printing</t>
  </si>
  <si>
    <t>Type VI, Offset Printing</t>
  </si>
  <si>
    <t>Type VII, Offset Printing</t>
  </si>
  <si>
    <t>Perf 12 1/2</t>
  </si>
  <si>
    <t>1919, Aug. 15</t>
  </si>
  <si>
    <t>1919, Mar. 3</t>
  </si>
  <si>
    <t>1920, May 26</t>
  </si>
  <si>
    <t>1921, May</t>
  </si>
  <si>
    <t>Perf 11x10</t>
  </si>
  <si>
    <t>Perf 10x11</t>
  </si>
  <si>
    <t>Coil Waste</t>
  </si>
  <si>
    <t>1920, Nov. 1</t>
  </si>
  <si>
    <t>1920, Dec. 21</t>
  </si>
  <si>
    <t>1922-25</t>
  </si>
  <si>
    <t>Greenish Blue</t>
  </si>
  <si>
    <t>Carmine Raose</t>
  </si>
  <si>
    <t>1923-25</t>
  </si>
  <si>
    <t>Raose</t>
  </si>
  <si>
    <t>Rotary Press Sheet Waste</t>
  </si>
  <si>
    <t>1923-29</t>
  </si>
  <si>
    <t>1924, May 1</t>
  </si>
  <si>
    <t>1925, Apr. 4</t>
  </si>
  <si>
    <t>Dark Blue &amp; Black</t>
  </si>
  <si>
    <t>1925, May 18</t>
  </si>
  <si>
    <t>1925-26</t>
  </si>
  <si>
    <t>1926, May 10</t>
  </si>
  <si>
    <t xml:space="preserve"> John Ericsson Memorial Statue</t>
  </si>
  <si>
    <t>1926, May 29</t>
  </si>
  <si>
    <t>1926, Oct. 18</t>
  </si>
  <si>
    <t>1926-34</t>
  </si>
  <si>
    <t>1926, Aug. 27</t>
  </si>
  <si>
    <t>1927, Aug. 3</t>
  </si>
  <si>
    <t>1928, May 26</t>
  </si>
  <si>
    <t>1928, Oct. 20</t>
  </si>
  <si>
    <t>1928, Aug. 13</t>
  </si>
  <si>
    <t>1928, Dec. 12</t>
  </si>
  <si>
    <t>Barmine</t>
  </si>
  <si>
    <t>Light Rose</t>
  </si>
  <si>
    <t xml:space="preserve"> Franklin - Kans. OverPrint</t>
  </si>
  <si>
    <t xml:space="preserve"> Harding - Kans. OverPrint</t>
  </si>
  <si>
    <t xml:space="preserve"> Washington - Kans. OverPrint</t>
  </si>
  <si>
    <t xml:space="preserve"> Lincoln - Kans. OverPrint</t>
  </si>
  <si>
    <t xml:space="preserve"> Martha Washington - Kans. OverPrint</t>
  </si>
  <si>
    <t xml:space="preserve"> Roosevelt - Kans. OverPrint</t>
  </si>
  <si>
    <t xml:space="preserve"> Garfield - Kans. OverPrint</t>
  </si>
  <si>
    <t xml:space="preserve"> McKinley - Kans. OverPrint</t>
  </si>
  <si>
    <t xml:space="preserve"> Grant - Kans. OverPrint</t>
  </si>
  <si>
    <t xml:space="preserve"> Jefferson - Kans. OverPrint</t>
  </si>
  <si>
    <t xml:space="preserve"> Monroe - Kans. OverPrint</t>
  </si>
  <si>
    <t xml:space="preserve"> Franklin - Nebr. OverPrint</t>
  </si>
  <si>
    <t xml:space="preserve"> Harding - Nebr. OverPrint</t>
  </si>
  <si>
    <t xml:space="preserve"> Washington - Nebr. OverPrint</t>
  </si>
  <si>
    <t xml:space="preserve"> Lincoln - Nebr. OverPrint</t>
  </si>
  <si>
    <t xml:space="preserve"> Martha Washington - Nebr. OverPrint</t>
  </si>
  <si>
    <t xml:space="preserve"> Roosevelt - Nebr. OverPrint</t>
  </si>
  <si>
    <t xml:space="preserve"> Garfield - Nebr. OverPrint</t>
  </si>
  <si>
    <t xml:space="preserve"> McKinley - Nebr. OverPrint</t>
  </si>
  <si>
    <t xml:space="preserve"> Grant - Nebr. OverPrint</t>
  </si>
  <si>
    <t xml:space="preserve"> Jefferson - Nebr. OverPrint</t>
  </si>
  <si>
    <t xml:space="preserve"> Monroe - Nebr. OverPrint</t>
  </si>
  <si>
    <t>1929, Feb. 25</t>
  </si>
  <si>
    <t>1929, May 25</t>
  </si>
  <si>
    <t>1929, June 17</t>
  </si>
  <si>
    <t>1929, May 1</t>
  </si>
  <si>
    <t>1929, Sept. 14</t>
  </si>
  <si>
    <t>1929, Oct. 19</t>
  </si>
  <si>
    <t>1930, Apr. 8</t>
  </si>
  <si>
    <t>1930, Apr. 10</t>
  </si>
  <si>
    <t>1930, July 9</t>
  </si>
  <si>
    <t>1930, spet. 17</t>
  </si>
  <si>
    <t>1931, Jan. 16</t>
  </si>
  <si>
    <t>1931, May 21</t>
  </si>
  <si>
    <t>1931, Oct. 19</t>
  </si>
  <si>
    <t>Light Blue</t>
  </si>
  <si>
    <t>Black &amp; Red</t>
  </si>
  <si>
    <t>Carmine Rose &amp; Black</t>
  </si>
  <si>
    <t>1932, Jan. 1</t>
  </si>
  <si>
    <t>Light Brown</t>
  </si>
  <si>
    <t>Pale Red</t>
  </si>
  <si>
    <t>1932, Jan. 25</t>
  </si>
  <si>
    <t>1932, Apr. 22</t>
  </si>
  <si>
    <t>1932, June 15</t>
  </si>
  <si>
    <t>1932, Aug. 18</t>
  </si>
  <si>
    <t>1932, Oct. 24</t>
  </si>
  <si>
    <t>1933, Feb. 12</t>
  </si>
  <si>
    <t>1933, May 25</t>
  </si>
  <si>
    <t>1933, Apr. 19</t>
  </si>
  <si>
    <t>Deep Yellow Green</t>
  </si>
  <si>
    <t>1933, Aug. 25</t>
  </si>
  <si>
    <t>1933, Aug. 15</t>
  </si>
  <si>
    <t>1933, Oct. 9</t>
  </si>
  <si>
    <t>1933, Oct. 13</t>
  </si>
  <si>
    <t>1934, Feb. 10</t>
  </si>
  <si>
    <t>1934, Mar. 23</t>
  </si>
  <si>
    <t>1934, May 2</t>
  </si>
  <si>
    <t>1934, July 7</t>
  </si>
  <si>
    <t>1934, Oct. 10</t>
  </si>
  <si>
    <t>1934, Aug. 28</t>
  </si>
  <si>
    <t>Gray Black</t>
  </si>
  <si>
    <t>1935, Mar. 15</t>
  </si>
  <si>
    <t>Deep Purple</t>
  </si>
  <si>
    <t>1935, Apr. 26</t>
  </si>
  <si>
    <t>1935, May 29</t>
  </si>
  <si>
    <t>1935, Sept. 30</t>
  </si>
  <si>
    <t>1935, Nov. 1</t>
  </si>
  <si>
    <t>1936, Mar. 2</t>
  </si>
  <si>
    <t>1936, May 4</t>
  </si>
  <si>
    <t>1936, May 9</t>
  </si>
  <si>
    <t>1936, June 15</t>
  </si>
  <si>
    <t>1936, July 14</t>
  </si>
  <si>
    <t>Rose Purple</t>
  </si>
  <si>
    <t>1936, Aug. 26</t>
  </si>
  <si>
    <t>1936-37</t>
  </si>
  <si>
    <t>1937, July 13</t>
  </si>
  <si>
    <t>1937, Aug. 18</t>
  </si>
  <si>
    <t>1937, Aug. 26</t>
  </si>
  <si>
    <t>1937, Sept. 17</t>
  </si>
  <si>
    <t>Gray Bue</t>
  </si>
  <si>
    <t>Bright Reddish Purple</t>
  </si>
  <si>
    <t>Bright Purple</t>
  </si>
  <si>
    <t>Rose Violet</t>
  </si>
  <si>
    <t>Purple &amp; Black</t>
  </si>
  <si>
    <t>Bister Brown</t>
  </si>
  <si>
    <t>Rose Carmine</t>
  </si>
  <si>
    <t>Bright Rose Purple</t>
  </si>
  <si>
    <t>Dary Gray</t>
  </si>
  <si>
    <t>Bright Blue</t>
  </si>
  <si>
    <t>Sepia</t>
  </si>
  <si>
    <t>Rose Pink</t>
  </si>
  <si>
    <t>Bright Mauve</t>
  </si>
  <si>
    <t>Blue Gray</t>
  </si>
  <si>
    <t>Deep Red Lilac</t>
  </si>
  <si>
    <t>Deep Ultramarine</t>
  </si>
  <si>
    <t>Mauve</t>
  </si>
  <si>
    <t>Yellow Green &amp; Black</t>
  </si>
  <si>
    <t>Dark Gray</t>
  </si>
  <si>
    <t>1938, June 21</t>
  </si>
  <si>
    <t>1938, June 27</t>
  </si>
  <si>
    <t>1938, July 15</t>
  </si>
  <si>
    <t>1939, Jan 20</t>
  </si>
  <si>
    <t>1938, Aug. 24</t>
  </si>
  <si>
    <t>1939, Feb. 18</t>
  </si>
  <si>
    <t>1939, Apr. 1</t>
  </si>
  <si>
    <t>1939, Apr. 30</t>
  </si>
  <si>
    <t>1939, June 12</t>
  </si>
  <si>
    <t>1939, Aug. 15</t>
  </si>
  <si>
    <t>1939, Sept. 25</t>
  </si>
  <si>
    <t>1939, Nov. 2</t>
  </si>
  <si>
    <t>Reddish Purple</t>
  </si>
  <si>
    <t>Henna Brown</t>
  </si>
  <si>
    <t>1940, Apr. 3</t>
  </si>
  <si>
    <t>1940, Apr. 14</t>
  </si>
  <si>
    <t>1940, J;u 3</t>
  </si>
  <si>
    <t>1940, Jly 1</t>
  </si>
  <si>
    <t>1940, Sept. 7</t>
  </si>
  <si>
    <t>1940, Oct. 16</t>
  </si>
  <si>
    <t>1940, Oct. 20</t>
  </si>
  <si>
    <t>1941, Nar 4</t>
  </si>
  <si>
    <t>1942, June 1</t>
  </si>
  <si>
    <t>Bright Lilac</t>
  </si>
  <si>
    <t>Blue Violet, Bright Red &amp; Black</t>
  </si>
  <si>
    <t>Blue Violet, Dark Rose, Deep Blue &amp; Black</t>
  </si>
  <si>
    <t>Blue Violet, Dark Rose, Light Blue &amp; Black</t>
  </si>
  <si>
    <t>Blue Violet, Dark Rose, Blue &amp; Black</t>
  </si>
  <si>
    <t>Blue Violet, Dark Rose, Yellow &amp; Black</t>
  </si>
  <si>
    <t>Blue Violet, Pale Blue, Greenish Blue &amp; Black</t>
  </si>
  <si>
    <t>Blue Violet, Deep Blue, Dark Rose &amp; Black</t>
  </si>
  <si>
    <t>1942, July 4</t>
  </si>
  <si>
    <t>1942, July 7</t>
  </si>
  <si>
    <t>1943, Jan. 14</t>
  </si>
  <si>
    <t>1943,  Feb. 12</t>
  </si>
  <si>
    <t>1943-44</t>
  </si>
  <si>
    <t>Blue Violet, Blue, Dark Rose &amp; Black</t>
  </si>
  <si>
    <t>Blue Violet, Dark Red &amp; Black</t>
  </si>
  <si>
    <t>Blue Violet, Red &amp; Black</t>
  </si>
  <si>
    <t>Blue Violet, Blue, Bright Red, &amp; Black</t>
  </si>
  <si>
    <t>Blue Violet, Red, Light Blue &amp; Gray</t>
  </si>
  <si>
    <t>Bright Red Violet</t>
  </si>
  <si>
    <t>1944, My 10</t>
  </si>
  <si>
    <t>1944, May 22</t>
  </si>
  <si>
    <t>1944, May 24</t>
  </si>
  <si>
    <t>1944, Sept. 27</t>
  </si>
  <si>
    <t>1944, Oct. 31</t>
  </si>
  <si>
    <t>1945, Mar. 3</t>
  </si>
  <si>
    <t>1945, Apr. 25</t>
  </si>
  <si>
    <t>1945, July 11</t>
  </si>
  <si>
    <t>1945-46</t>
  </si>
  <si>
    <t>1945, Sept 28</t>
  </si>
  <si>
    <t>1945, Oct. 27</t>
  </si>
  <si>
    <t>1945, Nov. 10</t>
  </si>
  <si>
    <t>1945, Nov. 26</t>
  </si>
  <si>
    <t>1945, Dec. 29</t>
  </si>
  <si>
    <t>1946, Feb. 26</t>
  </si>
  <si>
    <t>1946, May 9</t>
  </si>
  <si>
    <t>1946, June 1</t>
  </si>
  <si>
    <t>1946, Aug. 3</t>
  </si>
  <si>
    <t>Olive</t>
  </si>
  <si>
    <t>1946, Aug. 10</t>
  </si>
  <si>
    <t>1946, Oct. 16</t>
  </si>
  <si>
    <t>1947, Feb. 11</t>
  </si>
  <si>
    <t>1947, Apr. 10</t>
  </si>
  <si>
    <t>1947, May 17</t>
  </si>
  <si>
    <t>1947, May 19</t>
  </si>
  <si>
    <t>Blue &amp; Brown Orange</t>
  </si>
  <si>
    <t>Bright Claret</t>
  </si>
  <si>
    <t>Soft Porous Paper</t>
  </si>
  <si>
    <t>Deep Claret</t>
  </si>
  <si>
    <t>1894-95</t>
  </si>
  <si>
    <t>1895-97</t>
  </si>
  <si>
    <t>1910-12</t>
  </si>
  <si>
    <t>Carmen Lake</t>
  </si>
  <si>
    <t>1925, Apr. 13</t>
  </si>
  <si>
    <t>Scarlet</t>
  </si>
  <si>
    <t>EV Used</t>
  </si>
  <si>
    <t>EV UnNG</t>
  </si>
  <si>
    <t>EV UnOG</t>
  </si>
  <si>
    <t>Least Cost EV</t>
  </si>
  <si>
    <t>Stamp #</t>
  </si>
  <si>
    <t>Andrew  Jackson</t>
  </si>
  <si>
    <t xml:space="preserve"> Edwin M. Stanton</t>
  </si>
  <si>
    <t xml:space="preserve"> Henry Clay</t>
  </si>
  <si>
    <t xml:space="preserve"> Daniel Webster</t>
  </si>
  <si>
    <t xml:space="preserve"> General Winfield Scott</t>
  </si>
  <si>
    <t xml:space="preserve"> Alexander Hamilton</t>
  </si>
  <si>
    <t xml:space="preserve"> Commodore Oliver Hazard Perry</t>
  </si>
  <si>
    <t xml:space="preserve"> James A. Garfield</t>
  </si>
  <si>
    <t xml:space="preserve"> William T. Sherman</t>
  </si>
  <si>
    <t xml:space="preserve"> John Marshall</t>
  </si>
  <si>
    <t xml:space="preserve"> David G. Farragut</t>
  </si>
  <si>
    <t xml:space="preserve"> Robert R. Livingston</t>
  </si>
  <si>
    <t xml:space="preserve"> James Monroe</t>
  </si>
  <si>
    <t xml:space="preserve"> Wlliam McKinley</t>
  </si>
  <si>
    <t xml:space="preserve"> William H. Seward</t>
  </si>
  <si>
    <t xml:space="preserve"> Vasco Nunez de Balboa</t>
  </si>
  <si>
    <t xml:space="preserve"> Discovery of San Francisco Bay</t>
  </si>
  <si>
    <t xml:space="preserve"> Nathan Hale</t>
  </si>
  <si>
    <t xml:space="preserve"> American Indian</t>
  </si>
  <si>
    <t xml:space="preserve"> Niagara Falls</t>
  </si>
  <si>
    <t xml:space="preserve"> American Bison</t>
  </si>
  <si>
    <t xml:space="preserve"> Arlington Amphitheater</t>
  </si>
  <si>
    <t xml:space="preserve"> Freedom Statue "America"</t>
  </si>
  <si>
    <t xml:space="preserve"> General Von Steuben</t>
  </si>
  <si>
    <t xml:space="preserve"> William Penn</t>
  </si>
  <si>
    <t xml:space="preserve"> Gen. James Edward Oglethorpe</t>
  </si>
  <si>
    <t xml:space="preserve"> Byrd Expedition II</t>
  </si>
  <si>
    <t>RWH&amp;E</t>
  </si>
  <si>
    <t>BEP</t>
  </si>
  <si>
    <t>Printed by</t>
  </si>
  <si>
    <t>TCC&amp;C</t>
  </si>
  <si>
    <t>TC&amp;C</t>
  </si>
  <si>
    <t>CBNC</t>
  </si>
  <si>
    <t>NBNC</t>
  </si>
  <si>
    <t>ABNC</t>
  </si>
  <si>
    <t>Rawdon, Wright, Hatch &amp; Edson</t>
  </si>
  <si>
    <t>Bureau of Engraving and Printing</t>
  </si>
  <si>
    <t>National Bank Note Co.</t>
  </si>
  <si>
    <t>Continental Bank Note Co.</t>
  </si>
  <si>
    <t>Toppan, Carpenter, Casilear &amp; Co.</t>
  </si>
  <si>
    <t>Toppan, Carpenter &amp; Co.</t>
  </si>
  <si>
    <t>American Bank Note Co.</t>
  </si>
  <si>
    <t>Parcel Post, Registration, Special Delivery, Special Handling</t>
  </si>
  <si>
    <t>Air Mail, Air Mail Special Delivery</t>
  </si>
  <si>
    <t>Postage Due, Parcel Postage Due</t>
  </si>
  <si>
    <t>Commemoratives - 1909 through 1947</t>
  </si>
  <si>
    <t>Definitives - Fourth and Fifth Bureau's</t>
  </si>
  <si>
    <t>Summary by Issues</t>
  </si>
  <si>
    <t>Summary by Categories</t>
  </si>
  <si>
    <t>Inverted Stamps</t>
  </si>
  <si>
    <t xml:space="preserve">TOTAL ESTIMATED VALUES </t>
  </si>
  <si>
    <t>GRAND TOTAL</t>
  </si>
  <si>
    <t>TOTAL INVERTED STAMPS</t>
  </si>
  <si>
    <t>Design Seq</t>
  </si>
  <si>
    <t>Unused NoGum</t>
  </si>
  <si>
    <t>OriginalGum</t>
  </si>
  <si>
    <t>Least Cost</t>
  </si>
  <si>
    <t>Used</t>
  </si>
  <si>
    <t>Design Choices</t>
  </si>
  <si>
    <t>$2</t>
  </si>
  <si>
    <t>$1</t>
  </si>
  <si>
    <t>$5</t>
  </si>
  <si>
    <t>Own</t>
  </si>
  <si>
    <t>"A" Want</t>
  </si>
  <si>
    <t>Not Collecting</t>
  </si>
  <si>
    <t>Status</t>
  </si>
  <si>
    <t>"B" Want</t>
  </si>
  <si>
    <t>"C" Want</t>
  </si>
  <si>
    <t>$1.30</t>
  </si>
  <si>
    <t>$2.60</t>
  </si>
  <si>
    <t>$3</t>
  </si>
  <si>
    <t>$4</t>
  </si>
  <si>
    <t>First 100 Years Design Collection Numbers and Corresponding Scott Catalog Numbers</t>
  </si>
  <si>
    <t>Scott Catalog Number(s)</t>
  </si>
  <si>
    <t>(Scott Nos. 1, 3)</t>
  </si>
  <si>
    <t>(Scott Nos. 2, 4)</t>
  </si>
  <si>
    <t>(Scott Nos. 5, 5A, 6, 6b, 7, 8, 8A, 9)</t>
  </si>
  <si>
    <t>(Scott Nos. 10, 10A, 11, 11A)</t>
  </si>
  <si>
    <t>(Scott No. 12)</t>
  </si>
  <si>
    <t>(Scott Nos. 13, 14, 15, 16)</t>
  </si>
  <si>
    <t>(Scott No. 17)</t>
  </si>
  <si>
    <t>(Scott Nos. 18, 19, 19b, 20, 21, 22, 23, 24, 40)</t>
  </si>
  <si>
    <t>(Scott Nos. 25, 25A, 26, 26A, 41)</t>
  </si>
  <si>
    <t>(Scott Nos. 27, 28, 28A, 29, 30, 30A, 42)</t>
  </si>
  <si>
    <t>(Scott Nos. 31, 32, 33, 34, 35, 43)</t>
  </si>
  <si>
    <t>(Scott Nos. 36, 36B, 44)</t>
  </si>
  <si>
    <t>(Scott Nos. 37, 45)</t>
  </si>
  <si>
    <t>(Scott Nos. 38, 46)</t>
  </si>
  <si>
    <t>(Scott Nos. 39, 47)</t>
  </si>
  <si>
    <t>(Scott Nos. 63, 85A, 86, 92, 102)</t>
  </si>
  <si>
    <t>(Scott Nos. 73, 84, 87, 93, 85B, 103)</t>
  </si>
  <si>
    <t>(Scott Nos. 64, 65, 79, 88, 94, 82, 83, 85, 85C, 104)</t>
  </si>
  <si>
    <t>(Scott Nos. 67, 75, 76, 80, 95, 105)</t>
  </si>
  <si>
    <t>(Scott Nos. 62B, 68, 85D, 89, 96, 106)</t>
  </si>
  <si>
    <t>(Scott Nos. 69, 85E, 90, 97, 107)</t>
  </si>
  <si>
    <t>(Scott Nos. 77, 85F, 91, 98, 108)</t>
  </si>
  <si>
    <t>(Scott Nos. 70, 78, 99, 109)</t>
  </si>
  <si>
    <t>(Scott Nos. 71, 81, 100, 110)</t>
  </si>
  <si>
    <t>(Scott Nos. 72, 101, 111)</t>
  </si>
  <si>
    <t>(Scott Nos. 112, 123, 133)</t>
  </si>
  <si>
    <t>(Scott Nos. 113, 124)</t>
  </si>
  <si>
    <t>(Scott Nos. 114, 125)</t>
  </si>
  <si>
    <t>(Scott Nos. 115, 126)</t>
  </si>
  <si>
    <t>(Scott Nos. 116, 127)</t>
  </si>
  <si>
    <t>(Scott Nos. 117, 128)</t>
  </si>
  <si>
    <t>(Scott Nos. 119, 118, 129)</t>
  </si>
  <si>
    <t>(Scott Nos. 120, 130)</t>
  </si>
  <si>
    <t>(Scott Nos. 121, 131)</t>
  </si>
  <si>
    <t>(Scott Nos. 122, 132)</t>
  </si>
  <si>
    <t>(Scott Nos. 134, 145, 156, 167, 182, 192, 206)</t>
  </si>
  <si>
    <t>(Scott Nos. 135, 146, 157, 168, 193)</t>
  </si>
  <si>
    <t>(Scott Nos. 136, 147, 158, 169, 184, 194, 207)</t>
  </si>
  <si>
    <t>(Scott Nos. 137, 148, 159, 170, 186, 195, 208)</t>
  </si>
  <si>
    <t>(Scott Nos. 138, 149, 160, 171, 196)</t>
  </si>
  <si>
    <t>(Scott Nos. 139, 150, 161, 172, 187, 188, 197, 209)</t>
  </si>
  <si>
    <t>(Scott Nos. 140, 151, 162, 173, 198)</t>
  </si>
  <si>
    <t>(Scott Nos. 141, 152, 163, 174, 189, 199)</t>
  </si>
  <si>
    <t>(Scott Nos. 142, 153, 164, 175, 200)</t>
  </si>
  <si>
    <t>(Scott Nos. 143, 154, 165, 176, 190, 201)</t>
  </si>
  <si>
    <t>(Scott Nos. 144, 155, 166, 177, 191, 202)</t>
  </si>
  <si>
    <t>(Scott Nos. 178, 183, 180, 203)</t>
  </si>
  <si>
    <t>(Scott Nos. 179, 185, 181, 204)</t>
  </si>
  <si>
    <t>(Scott Nos. 205, 205C)</t>
  </si>
  <si>
    <t>(Scott Nos. 210, 211B)</t>
  </si>
  <si>
    <t>(Scott Nos. 211, 211D)</t>
  </si>
  <si>
    <t>(Scott No. 212)</t>
  </si>
  <si>
    <t>(Scott No. 213)</t>
  </si>
  <si>
    <t>(Scott No. 214)</t>
  </si>
  <si>
    <t>(Scott No. 215)</t>
  </si>
  <si>
    <t>(Scott No. 216)</t>
  </si>
  <si>
    <t>(Scott No. 217)</t>
  </si>
  <si>
    <t>(Scott No. 218)</t>
  </si>
  <si>
    <t>(Scott Nos. J1, J8, J15, J22)</t>
  </si>
  <si>
    <t>(Scott Nos. J2, J9, J16, J23)</t>
  </si>
  <si>
    <t>(Scott Nos. J3, J10, J17, J24)</t>
  </si>
  <si>
    <t>(Scott Nos. J4, J11, J18, J25)</t>
  </si>
  <si>
    <t>(Scott Nos. J5, J12, J19, J26)</t>
  </si>
  <si>
    <t>(Scott Nos. J6, J13, J20, J27)</t>
  </si>
  <si>
    <t>(Scott Nos. J7, J14, J21, J28)</t>
  </si>
  <si>
    <t>(Scott No. E1)</t>
  </si>
  <si>
    <t>(Scott Nos. E5, E2, E4)</t>
  </si>
  <si>
    <t>(Scott No. E3)</t>
  </si>
  <si>
    <t>(Scott No. 219)</t>
  </si>
  <si>
    <t>(Scott No. 219D)</t>
  </si>
  <si>
    <t>(Scott No. 220)</t>
  </si>
  <si>
    <t>(Scott No. 221)</t>
  </si>
  <si>
    <t>(Scott No. 222)</t>
  </si>
  <si>
    <t>(Scott No. 223)</t>
  </si>
  <si>
    <t>(Scott No. 224)</t>
  </si>
  <si>
    <t>(Scott No. 225)</t>
  </si>
  <si>
    <t>(Scott No. 226)</t>
  </si>
  <si>
    <t>(Scott No. 227)</t>
  </si>
  <si>
    <t>(Scott No. 228)</t>
  </si>
  <si>
    <t>(Scott No. 229)</t>
  </si>
  <si>
    <t>(Scott No. 230)</t>
  </si>
  <si>
    <t>(Scott No. 231)</t>
  </si>
  <si>
    <t>(Scott No. 232)</t>
  </si>
  <si>
    <t>(Scott No. 233)</t>
  </si>
  <si>
    <t>(Scott No. 234)</t>
  </si>
  <si>
    <t>(Scott No. 235)</t>
  </si>
  <si>
    <t>8¢ - Columbus Restored to Favor</t>
  </si>
  <si>
    <t>(Scott No. 236)</t>
  </si>
  <si>
    <t>(Scott No. 237)</t>
  </si>
  <si>
    <t>(Scott No. 238)</t>
  </si>
  <si>
    <t>(Scott No. 239)</t>
  </si>
  <si>
    <t>(Scott No. 240)</t>
  </si>
  <si>
    <t>(Scott No. 241)</t>
  </si>
  <si>
    <t>(Scott No. 242)</t>
  </si>
  <si>
    <t>(Scott No. 243)</t>
  </si>
  <si>
    <t>(Scott No. 244)</t>
  </si>
  <si>
    <t>(Scott No. 245)</t>
  </si>
  <si>
    <t>(Scott No. J68)</t>
  </si>
  <si>
    <t>(Scott Nos. J61, J29, J31, J38, J45, J52, J59)</t>
  </si>
  <si>
    <t>(Scott Nos. J62, J30, J32, J39, J46, J53, J60)</t>
  </si>
  <si>
    <t>(Scott Nos. J63, J33, J40, J47, J54)</t>
  </si>
  <si>
    <t>(Scott Nos. J64, J34, J41, J48, J55)</t>
  </si>
  <si>
    <t>(Scott Nos. J65, J35, J42, J49, J56)</t>
  </si>
  <si>
    <t>(Scott Nos. J66, J36, J43, J57)</t>
  </si>
  <si>
    <t>(Scott Nos. J67, J37, J44, J50, J58)</t>
  </si>
  <si>
    <t>(Scott Nos. 246, 247, 264)</t>
  </si>
  <si>
    <t>(Scott Nos. 248, 249, 250, 251, 252, 265, 266, 267)</t>
  </si>
  <si>
    <t>(Scott Nos. 253, 268)</t>
  </si>
  <si>
    <t>(Scott Nos. 254, 269)</t>
  </si>
  <si>
    <t>(Scott Nos. 255, 270)</t>
  </si>
  <si>
    <t>(Scott Nos. 256, 271)</t>
  </si>
  <si>
    <t>(Scott Nos. 257, 272)</t>
  </si>
  <si>
    <t>(Scott Nos. 258, 273)</t>
  </si>
  <si>
    <t>(Scott Nos. 259, 274)</t>
  </si>
  <si>
    <t>(Scott Nos. 260, 275)</t>
  </si>
  <si>
    <t>(Scott Nos. 261, 261A, 276, 276A)</t>
  </si>
  <si>
    <t>(Scott Nos. 262, 277)</t>
  </si>
  <si>
    <t>(Scott Nos. 263, 278)</t>
  </si>
  <si>
    <t>(Scott No. 279)</t>
  </si>
  <si>
    <t>(Scott No. 279B)</t>
  </si>
  <si>
    <t>(Scott No. 280)</t>
  </si>
  <si>
    <t>(Scott No. 281)</t>
  </si>
  <si>
    <t>(Scott No. 282)</t>
  </si>
  <si>
    <t>(Scott Nos. 282C, 283)</t>
  </si>
  <si>
    <t>(Scott No. 284)</t>
  </si>
  <si>
    <t>(Scott No. 285)</t>
  </si>
  <si>
    <t>(Scott No. 286)</t>
  </si>
  <si>
    <t>(Scott No. 287)</t>
  </si>
  <si>
    <t>(Scott No. 288)</t>
  </si>
  <si>
    <t>(Scott No. 289)</t>
  </si>
  <si>
    <t>(Scott No. 290)</t>
  </si>
  <si>
    <t>(Scott No. 291)</t>
  </si>
  <si>
    <t>(Scott No. 292)</t>
  </si>
  <si>
    <t>(Scott No. 293)</t>
  </si>
  <si>
    <t>(Scott No. 294)</t>
  </si>
  <si>
    <t>(Scott No. 295)</t>
  </si>
  <si>
    <t>(Scott No. 296)</t>
  </si>
  <si>
    <t>(Scott No. 297)</t>
  </si>
  <si>
    <t>(Scott No. 298)</t>
  </si>
  <si>
    <t>(Scott No. 299)</t>
  </si>
  <si>
    <t>(Scott Nos. 300, 314, 316, 318)</t>
  </si>
  <si>
    <t>(Scott No. 301)</t>
  </si>
  <si>
    <t>(Scott No. 302)</t>
  </si>
  <si>
    <t>(Scott Nos. 303, 314A)</t>
  </si>
  <si>
    <t>(Scott Nos. 304, 315, 317)</t>
  </si>
  <si>
    <t>(Scott No. 305)</t>
  </si>
  <si>
    <t>(Scott No. 306)</t>
  </si>
  <si>
    <t>(Scott No. 307)</t>
  </si>
  <si>
    <t>(Scott No. 308)</t>
  </si>
  <si>
    <t>(Scott No. 309)</t>
  </si>
  <si>
    <t>(Scott No. 310)</t>
  </si>
  <si>
    <t>(Scott No. 311)</t>
  </si>
  <si>
    <t>(Scott Nos. 312, 479)</t>
  </si>
  <si>
    <t>(Scott Nos. 313, 480)</t>
  </si>
  <si>
    <t>(Scott Nos. 319, 320, 321, 322)</t>
  </si>
  <si>
    <t>(Scott Nos. E11, E6, E8, E9, E10)</t>
  </si>
  <si>
    <t>(Scott No. E7)</t>
  </si>
  <si>
    <t>(Scott No. 323)</t>
  </si>
  <si>
    <t>(Scott No. 324)</t>
  </si>
  <si>
    <t>(Scott No. 325)</t>
  </si>
  <si>
    <t>(Scott No. 326)</t>
  </si>
  <si>
    <t>(Scott No. 327)</t>
  </si>
  <si>
    <t>(Scott No. 328)</t>
  </si>
  <si>
    <t>(Scott No. 329)</t>
  </si>
  <si>
    <t>(Scott No. 330)</t>
  </si>
  <si>
    <t>(Scott Nos. 331, 343, 348, 352, 357, 374, 383, 385, 387, 390, 392)</t>
  </si>
  <si>
    <t>(Scott Nos. 332, 344, 349, 353, 358, 375, 384, 386, 388, 391, 393, 519)</t>
  </si>
  <si>
    <t>(Scott Nos. 333, 345, 359, 376, 389, 394, 426, 445, 456, 464, 483, 484, 489, 493, 494, 501, 502, 529, 530, 535, 541)</t>
  </si>
  <si>
    <t>(Scott Nos. 334, 346, 350, 354, 360, 377, 395, 427, 446, 457, 465, 495, 503)</t>
  </si>
  <si>
    <t>(Scott Nos. 335, 347, 351, 355, 361, 378, 396, 423C, 428, 447, 458, 466, 467, 485, 496, 504, 505)</t>
  </si>
  <si>
    <t>(Scott Nos. 336, 362, 379, 429, 468, 506)</t>
  </si>
  <si>
    <t>(Scott Nos. 337, 363, 380)</t>
  </si>
  <si>
    <t>(Scott Nos. 338, 356, 364, 381)</t>
  </si>
  <si>
    <t>(Scott Nos. 339, 365)</t>
  </si>
  <si>
    <t>(Scott Nos. 340, 366, 382)</t>
  </si>
  <si>
    <t>(Scott No. 341)</t>
  </si>
  <si>
    <t>(Scott No. 342)</t>
  </si>
  <si>
    <t>(Scott Nos. 367, 368, 369)</t>
  </si>
  <si>
    <t>(Scott Nos. 370, 371)</t>
  </si>
  <si>
    <t>(Scott Nos. 372, 373)</t>
  </si>
  <si>
    <t>(Scott No. F1)</t>
  </si>
  <si>
    <t>(Scott No. Q1)</t>
  </si>
  <si>
    <t>(Scott No. Q2)</t>
  </si>
  <si>
    <t>(Scott No. Q3)</t>
  </si>
  <si>
    <t>(Scott No. Q4)</t>
  </si>
  <si>
    <t>(Scott No. Q5)</t>
  </si>
  <si>
    <t>(Scott No. Q6)</t>
  </si>
  <si>
    <t>(Scott No. Q7)</t>
  </si>
  <si>
    <t>(Scott No. Q8)</t>
  </si>
  <si>
    <t>(Scott No. Q9)</t>
  </si>
  <si>
    <t>(Scott No. Q10)</t>
  </si>
  <si>
    <t>(Scott No. Q11)</t>
  </si>
  <si>
    <t>(Scott No. Q12)</t>
  </si>
  <si>
    <t>(Scott No. JQ1)</t>
  </si>
  <si>
    <t>(Scott No. JQ2)</t>
  </si>
  <si>
    <t>(Scott No. JQ3)</t>
  </si>
  <si>
    <t>(Scott No. JQ4)</t>
  </si>
  <si>
    <t>(Scott No. JQ5)</t>
  </si>
  <si>
    <t>(Scott Nos. 397, 401)</t>
  </si>
  <si>
    <t>397, 401</t>
  </si>
  <si>
    <t>(Scott Nos. 398, 402)</t>
  </si>
  <si>
    <t>398, 402</t>
  </si>
  <si>
    <t>(Scott Nos. 399, 403)</t>
  </si>
  <si>
    <t>399, 403</t>
  </si>
  <si>
    <t>(Scott No. 400)</t>
  </si>
  <si>
    <t>(Scott Nos. 400A, 404)</t>
  </si>
  <si>
    <t>400A, 404</t>
  </si>
  <si>
    <t>(Scott Nos. 405, 408, 410, 412, 423A, 423D, 424, 441, 443, 448, 452, 462, 481, 486, 490, 498, 525, 531, 536, 538, 542, 543, 544, 545)</t>
  </si>
  <si>
    <t>405, 408, 410, 412, 423A, 423D, 424, 441, 443, 448, 452, 462, 481, 486, 490, 498, 525, 531, 536, 538, 542, 543, 544, 545</t>
  </si>
  <si>
    <t>(Scott Nos. 406, 409, 411, 413, 423B, 423E, 425, 442, 444, 449, 450, 453, 454, 455, 459, 461, 463, 482, 482A, 487, 488, 491, 492, 499, 500, 526, 527, 528, 528A, 528B, 532, 533, 534, 534A, 534B, 539, 540, 546)</t>
  </si>
  <si>
    <t>406, 409, 411, 413, 423B, 423E, 425, 442, 444, 449, 450, 453, 454, 455, 459, 461, 463, 482, 482A, 487, 488, 491, 492, 499, 500, 526, 527, 528, 528A, 528B, 532, 533, 534, 534A, 534B, 539, 540, 546</t>
  </si>
  <si>
    <t>(Scott Nos. 407, 430, 469, 507)</t>
  </si>
  <si>
    <t>407, 430, 469, 507</t>
  </si>
  <si>
    <t>(Scott Nos. 414, 431, 470, 508)</t>
  </si>
  <si>
    <t>414, 431, 470, 508</t>
  </si>
  <si>
    <t>(Scott Nos. 415, 432, 471, 509)</t>
  </si>
  <si>
    <t>415, 432, 471, 509</t>
  </si>
  <si>
    <t>(Scott Nos. 416, 433, 472, 497, 510)</t>
  </si>
  <si>
    <t>416, 433, 472, 497, 510</t>
  </si>
  <si>
    <t>(Scott Nos. 434, 473, 511)</t>
  </si>
  <si>
    <t>434, 473, 511</t>
  </si>
  <si>
    <t>(Scott Nos. 417, 435, 474, 512)</t>
  </si>
  <si>
    <t>417, 435, 474, 512</t>
  </si>
  <si>
    <t>(Scott No. 513)</t>
  </si>
  <si>
    <t>(Scott Nos. 418, 437, 475, 514)</t>
  </si>
  <si>
    <t>418, 437, 475, 514</t>
  </si>
  <si>
    <t>(Scott Nos. 419, 438, 476, 515)</t>
  </si>
  <si>
    <t>419, 438, 476, 515</t>
  </si>
  <si>
    <t>(Scott Nos. 439, 420, 476A, 516)</t>
  </si>
  <si>
    <t>439, 420, 476A, 516</t>
  </si>
  <si>
    <t>(Scott Nos. 421, 422, 440, 477, 517)</t>
  </si>
  <si>
    <t>421, 422, 440, 477, 517</t>
  </si>
  <si>
    <t>(Scott Nos. 423, 460, 478, 518)</t>
  </si>
  <si>
    <t>423, 460, 478, 518</t>
  </si>
  <si>
    <t>(Scott Nos. 523, 547)</t>
  </si>
  <si>
    <t>523, 547</t>
  </si>
  <si>
    <t>(Scott No. 524)</t>
  </si>
  <si>
    <t>(Scott No. C1)</t>
  </si>
  <si>
    <t>(Scott No. C2)</t>
  </si>
  <si>
    <t>(Scott No. C3)</t>
  </si>
  <si>
    <t>(Scott No. 537)</t>
  </si>
  <si>
    <t>(Scott No. 548)</t>
  </si>
  <si>
    <t>(Scott No. 549)</t>
  </si>
  <si>
    <t>(Scott No. 550)</t>
  </si>
  <si>
    <t>(Scott Nos. 551, 653)</t>
  </si>
  <si>
    <t>551, 653</t>
  </si>
  <si>
    <t>(Scott Nos. 552, 575, 578, 581, 594, 596, 597, 604, 632)</t>
  </si>
  <si>
    <t>552, 575, 578, 581, 594, 596, 597, 604, 632</t>
  </si>
  <si>
    <t>(Scott Nos. 553, 576, 582, 598, 605, 631, 633)</t>
  </si>
  <si>
    <t>553, 576, 582, 598, 605, 631, 633</t>
  </si>
  <si>
    <t>(Scott Nos. 684, 686)</t>
  </si>
  <si>
    <t>684, 686</t>
  </si>
  <si>
    <t>(Scott Nos. 554, 577, 579, 583, 595, 599, 599A, 606, 634, 634A)</t>
  </si>
  <si>
    <t>554, 577, 579, 583, 595, 599, 599A, 606, 634, 634A</t>
  </si>
  <si>
    <t>(Scott Nos. 555, 584, 600, 635)</t>
  </si>
  <si>
    <t>555, 584, 600, 635</t>
  </si>
  <si>
    <t>(Scott Nos. 556, 585, 601, 636)</t>
  </si>
  <si>
    <t>556, 585, 601, 636</t>
  </si>
  <si>
    <t>(Scott Nos. 685, 687)</t>
  </si>
  <si>
    <t>685, 687</t>
  </si>
  <si>
    <t>(Scott Nos. 557, 586, 602, 637)</t>
  </si>
  <si>
    <t>557, 586, 602, 637</t>
  </si>
  <si>
    <t>(Scott Nos. 558, 587, 638, 723)</t>
  </si>
  <si>
    <t>558, 587, 638, 723</t>
  </si>
  <si>
    <t>(Scott Nos. 559, 588, 639)</t>
  </si>
  <si>
    <t>559, 588, 639</t>
  </si>
  <si>
    <t>(Scott Nos. 560, 589, 640)</t>
  </si>
  <si>
    <t>560, 589, 640</t>
  </si>
  <si>
    <t>(Scott Nos. 561, 590, 641)</t>
  </si>
  <si>
    <t>561, 590, 641</t>
  </si>
  <si>
    <t>(Scott Nos. 562, 591, 603, 642)</t>
  </si>
  <si>
    <t>562, 591, 603, 642</t>
  </si>
  <si>
    <t>(Scott Nos. 563, 692)</t>
  </si>
  <si>
    <t>563, 692</t>
  </si>
  <si>
    <t>(Scott Nos. 564, 693)</t>
  </si>
  <si>
    <t>564, 693</t>
  </si>
  <si>
    <t>(Scott Nos. 622, 694)</t>
  </si>
  <si>
    <t>622, 694</t>
  </si>
  <si>
    <t>(Scott Nos. 565, 695)</t>
  </si>
  <si>
    <t>565, 695</t>
  </si>
  <si>
    <t>(Scott Nos. 566, 696)</t>
  </si>
  <si>
    <t>566, 696</t>
  </si>
  <si>
    <t>(Scott Nos. 623, 697)</t>
  </si>
  <si>
    <t>623, 697</t>
  </si>
  <si>
    <t>(Scott Nos. 567, 698)</t>
  </si>
  <si>
    <t>567, 698</t>
  </si>
  <si>
    <t>(Scott Nos. 568, 699)</t>
  </si>
  <si>
    <t>568, 699</t>
  </si>
  <si>
    <t>(Scott Nos. 569, 700)</t>
  </si>
  <si>
    <t>569, 700</t>
  </si>
  <si>
    <t>(Scott Nos. 570, 701)</t>
  </si>
  <si>
    <t>570, 701</t>
  </si>
  <si>
    <t>(Scott No. 571)</t>
  </si>
  <si>
    <t>(Scott No. 572)</t>
  </si>
  <si>
    <t>(Scott No. 573)</t>
  </si>
  <si>
    <t>(Scott Nos. 610, 611, 612, 613)</t>
  </si>
  <si>
    <t>610, 611, 612, 613</t>
  </si>
  <si>
    <t>(Scott No. C4)</t>
  </si>
  <si>
    <t>(Scott No. C5)</t>
  </si>
  <si>
    <t>(Scott No. C6)</t>
  </si>
  <si>
    <t>(Scott No. 614)</t>
  </si>
  <si>
    <t>(Scott No. 615)</t>
  </si>
  <si>
    <t>(Scott No. 616)</t>
  </si>
  <si>
    <t>(Scott No. 617)</t>
  </si>
  <si>
    <t>(Scott No. 618)</t>
  </si>
  <si>
    <t>(Scott No. 619)</t>
  </si>
  <si>
    <t>(Scott No. 620)</t>
  </si>
  <si>
    <t>(Scott No. 621)</t>
  </si>
  <si>
    <t>(Scott No. E14)</t>
  </si>
  <si>
    <t>E15, E12</t>
  </si>
  <si>
    <t>(Scott Nos. E16, E13)</t>
  </si>
  <si>
    <t>E16, E13</t>
  </si>
  <si>
    <t>(Scott No. E17)</t>
  </si>
  <si>
    <t>(Scott No. E18)</t>
  </si>
  <si>
    <t>(Scott No. QE1)</t>
  </si>
  <si>
    <t>(Scott No. QE2)</t>
  </si>
  <si>
    <t>(Scott No. QE3)</t>
  </si>
  <si>
    <t>(Scott No. QE4)</t>
  </si>
  <si>
    <t>(Scott No. C7)</t>
  </si>
  <si>
    <t>(Scott No. C8)</t>
  </si>
  <si>
    <t>(Scott No. C9)</t>
  </si>
  <si>
    <t>(Scott No. 627)</t>
  </si>
  <si>
    <t>(Scott No. 628)</t>
  </si>
  <si>
    <t>(Scott No. 629)</t>
  </si>
  <si>
    <t>(Scott No. 643)</t>
  </si>
  <si>
    <t>(Scott No. 644)</t>
  </si>
  <si>
    <t>(Scott No. 630)</t>
  </si>
  <si>
    <t>(Scott No. C10)</t>
  </si>
  <si>
    <t>(Scott No. C11)</t>
  </si>
  <si>
    <t>(Scott Nos. C16, C12)</t>
  </si>
  <si>
    <t>C16, C12</t>
  </si>
  <si>
    <t>(Scott No. 645)</t>
  </si>
  <si>
    <t>(Scott No. 646)</t>
  </si>
  <si>
    <t>(Scott No. 647)</t>
  </si>
  <si>
    <t>(Scott No. 648)</t>
  </si>
  <si>
    <t>(Scott No. 649)</t>
  </si>
  <si>
    <t>(Scott No. 650)</t>
  </si>
  <si>
    <t>(Scott No. 658)</t>
  </si>
  <si>
    <t>(Scott No. 659)</t>
  </si>
  <si>
    <t>(Scott No. 660)</t>
  </si>
  <si>
    <t>(Scott No. 661)</t>
  </si>
  <si>
    <t>(Scott No. 662)</t>
  </si>
  <si>
    <t>(Scott No. 663)</t>
  </si>
  <si>
    <t>(Scott No. 664)</t>
  </si>
  <si>
    <t>(Scott No. 665)</t>
  </si>
  <si>
    <t>(Scott No. 666)</t>
  </si>
  <si>
    <t>(Scott No. 667)</t>
  </si>
  <si>
    <t>(Scott No. 668)</t>
  </si>
  <si>
    <t>(Scott No. 669)</t>
  </si>
  <si>
    <t>(Scott No. 670)</t>
  </si>
  <si>
    <t>(Scott No. 671)</t>
  </si>
  <si>
    <t>(Scott No. 672)</t>
  </si>
  <si>
    <t>(Scott No. 673)</t>
  </si>
  <si>
    <t>(Scott No. 674)</t>
  </si>
  <si>
    <t>(Scott No. 675)</t>
  </si>
  <si>
    <t>(Scott No. 676)</t>
  </si>
  <si>
    <t>(Scott No. 677)</t>
  </si>
  <si>
    <t>(Scott No. 678)</t>
  </si>
  <si>
    <t>(Scott No. 679)</t>
  </si>
  <si>
    <t>(Scott No. 651)</t>
  </si>
  <si>
    <t>(Scott Nos. 654, 655, 656)</t>
  </si>
  <si>
    <t>654, 655, 656</t>
  </si>
  <si>
    <t>(Scott No. 657)</t>
  </si>
  <si>
    <t>(Scott No. 680)</t>
  </si>
  <si>
    <t>(Scott No. 681)</t>
  </si>
  <si>
    <t>(Scott No. 682)</t>
  </si>
  <si>
    <t>(Scott No. 683)</t>
  </si>
  <si>
    <t>(Scott No. 688)</t>
  </si>
  <si>
    <t>(Scott No. 689)</t>
  </si>
  <si>
    <t>(Scott No. C13)</t>
  </si>
  <si>
    <t>(Scott No. C14)</t>
  </si>
  <si>
    <t>(Scott No. C15)</t>
  </si>
  <si>
    <t>(Scott Nos. J79, J69)</t>
  </si>
  <si>
    <t>J79, J69</t>
  </si>
  <si>
    <t>(Scott Nos. J80, J70)</t>
  </si>
  <si>
    <t>J80, J70</t>
  </si>
  <si>
    <t>(Scott Nos. J81, J71)</t>
  </si>
  <si>
    <t>J81, J71</t>
  </si>
  <si>
    <t>(Scott Nos. J82, J72)</t>
  </si>
  <si>
    <t>J82, J72</t>
  </si>
  <si>
    <t>(Scott Nos. J83, J73)</t>
  </si>
  <si>
    <t>J83, J73</t>
  </si>
  <si>
    <t>(Scott Nos. J84, J74)</t>
  </si>
  <si>
    <t>J84, J74</t>
  </si>
  <si>
    <t>(Scott Nos. J85, J75)</t>
  </si>
  <si>
    <t>J85, J75</t>
  </si>
  <si>
    <t>(Scott Nos. J86, J76)</t>
  </si>
  <si>
    <t>J86, J76</t>
  </si>
  <si>
    <t>1</t>
  </si>
  <si>
    <t>(Scott Nos. J87, J77)</t>
  </si>
  <si>
    <t>J87, J77</t>
  </si>
  <si>
    <t>5</t>
  </si>
  <si>
    <t>(Scott No. J78)</t>
  </si>
  <si>
    <t>(Scott No. 690)</t>
  </si>
  <si>
    <t>(Scott No. 702)</t>
  </si>
  <si>
    <t>(Scott No. 703)</t>
  </si>
  <si>
    <t>(Scott No. 704)</t>
  </si>
  <si>
    <t>(Scott No. 705)</t>
  </si>
  <si>
    <t>(Scott No. 706)</t>
  </si>
  <si>
    <t>(Scott No. 708)</t>
  </si>
  <si>
    <t>(Scott No. 709)</t>
  </si>
  <si>
    <t>(Scott No. 710)</t>
  </si>
  <si>
    <t>(Scott No. 711)</t>
  </si>
  <si>
    <t>(Scott No. 712)</t>
  </si>
  <si>
    <t>(Scott No. 713)</t>
  </si>
  <si>
    <t>(Scott No. 714)</t>
  </si>
  <si>
    <t>(Scott No. 715)</t>
  </si>
  <si>
    <t>(Scott No. 716)</t>
  </si>
  <si>
    <t>(Scott No. 717)</t>
  </si>
  <si>
    <t>(Scott No. 718)</t>
  </si>
  <si>
    <t>(Scott No. 719)</t>
  </si>
  <si>
    <t>(Scott Nos. 720, 721, 722)</t>
  </si>
  <si>
    <t>720, 721, 722</t>
  </si>
  <si>
    <t>(Scott No. 724)</t>
  </si>
  <si>
    <t>(Scott No. 725)</t>
  </si>
  <si>
    <t>8¢ - Winged Globe - Olive bistre</t>
  </si>
  <si>
    <t>(Scott No. C17)</t>
  </si>
  <si>
    <t>(Scott No. C18)</t>
  </si>
  <si>
    <t>(Scott No. C19)</t>
  </si>
  <si>
    <t>(Scott No. 726)</t>
  </si>
  <si>
    <t>(Scott No. 727)</t>
  </si>
  <si>
    <t>(Scott Nos. 728, 766)</t>
  </si>
  <si>
    <t>728, 766</t>
  </si>
  <si>
    <t>(Scott Nos. 729, 752, 767)</t>
  </si>
  <si>
    <t>729, 752, 767</t>
  </si>
  <si>
    <t>(Scott No. 732)</t>
  </si>
  <si>
    <t>(Scott Nos. 733, 753, 768)</t>
  </si>
  <si>
    <t>733, 753, 768</t>
  </si>
  <si>
    <t>(Scott No. 734)</t>
  </si>
  <si>
    <t>(Scott No. 730)</t>
  </si>
  <si>
    <t>(Scott No. 731)</t>
  </si>
  <si>
    <t>(Scott No. 735)</t>
  </si>
  <si>
    <t>(Scott No. 736)</t>
  </si>
  <si>
    <t>(Scott Nos. 737, 738, 754)</t>
  </si>
  <si>
    <t>737, 738, 754</t>
  </si>
  <si>
    <t>(Scott Nos. 739, 755)</t>
  </si>
  <si>
    <t>739, 755</t>
  </si>
  <si>
    <t>(Scott Nos. 740, 756, 769)</t>
  </si>
  <si>
    <t>740, 756, 769</t>
  </si>
  <si>
    <t>(Scott Nos. 741, 757)</t>
  </si>
  <si>
    <t>741, 757</t>
  </si>
  <si>
    <t>(Scott Nos. 742, 758)</t>
  </si>
  <si>
    <t>742, 758</t>
  </si>
  <si>
    <t>(Scott Nos. 743, 759)</t>
  </si>
  <si>
    <t>743, 759</t>
  </si>
  <si>
    <t>(Scott Nos. 744, 760)</t>
  </si>
  <si>
    <t>744, 760</t>
  </si>
  <si>
    <t>(Scott Nos. 745, 761)</t>
  </si>
  <si>
    <t>745, 761</t>
  </si>
  <si>
    <t>(Scott Nos. 746, 762)</t>
  </si>
  <si>
    <t>746, 762</t>
  </si>
  <si>
    <t>(Scott Nos. 747, 763)</t>
  </si>
  <si>
    <t>747, 763</t>
  </si>
  <si>
    <t>(Scott Nos. 748, 764)</t>
  </si>
  <si>
    <t>748, 764</t>
  </si>
  <si>
    <t>(Scott Nos. 749, 765, 770)</t>
  </si>
  <si>
    <t>749, 765, 770</t>
  </si>
  <si>
    <t>(Scott No. 750)</t>
  </si>
  <si>
    <t>(Scott No. 751)</t>
  </si>
  <si>
    <t>(Scott Nos. CE1, 771)</t>
  </si>
  <si>
    <t>CE1, 771</t>
  </si>
  <si>
    <t>(Scott No. CE2)</t>
  </si>
  <si>
    <t>25¢ - China Clipper - Blue</t>
  </si>
  <si>
    <t>(Scott No. C20)</t>
  </si>
  <si>
    <t>(Scott No. C21)</t>
  </si>
  <si>
    <t>(Scott No. C22)</t>
  </si>
  <si>
    <t>(Scott No. 772)</t>
  </si>
  <si>
    <t>(Scott No. 773)</t>
  </si>
  <si>
    <t>(Scott No. 774)</t>
  </si>
  <si>
    <t>(Scott No. 775)</t>
  </si>
  <si>
    <t>3¢ - Texas Centannial</t>
  </si>
  <si>
    <t>(Scott No. 776)</t>
  </si>
  <si>
    <t>(Scott No. 777)</t>
  </si>
  <si>
    <t>(Scott No. 782)</t>
  </si>
  <si>
    <t>(Scott No. 783)</t>
  </si>
  <si>
    <t>(Scott No. 784)</t>
  </si>
  <si>
    <t>(Scott No. 778)</t>
  </si>
  <si>
    <t>(Scott No. 785)</t>
  </si>
  <si>
    <t>(Scott No. 786)</t>
  </si>
  <si>
    <t>(Scott No. 787)</t>
  </si>
  <si>
    <t>(Scott No. 788)</t>
  </si>
  <si>
    <t>(Scott No. 789)</t>
  </si>
  <si>
    <t>(Scott No. 790)</t>
  </si>
  <si>
    <t>(Scott No. 791)</t>
  </si>
  <si>
    <t>(Scott No. 792)</t>
  </si>
  <si>
    <t>(Scott No. 793)</t>
  </si>
  <si>
    <t>(Scott No. 794)</t>
  </si>
  <si>
    <t>(Scott No. 795)</t>
  </si>
  <si>
    <t>(Scott No. 796)</t>
  </si>
  <si>
    <t>(Scott No. 798)</t>
  </si>
  <si>
    <t>(Scott No. 797)</t>
  </si>
  <si>
    <t>(Scott No. 799)</t>
  </si>
  <si>
    <t>(Scott No. 800)</t>
  </si>
  <si>
    <t>(Scott No. 801)</t>
  </si>
  <si>
    <t>(Scott No. 802)</t>
  </si>
  <si>
    <t>(Scott No. 803)</t>
  </si>
  <si>
    <t>(Scott Nos. 804, 839, 848)</t>
  </si>
  <si>
    <t>804, 839, 848</t>
  </si>
  <si>
    <t>(Scott Nos. 805, 840, 849)</t>
  </si>
  <si>
    <t>805, 840, 849</t>
  </si>
  <si>
    <t>2¢- John Adams</t>
  </si>
  <si>
    <t>(Scott Nos. 806, 841, 850)</t>
  </si>
  <si>
    <t>806, 841, 850</t>
  </si>
  <si>
    <t>(Scott Nos. 807, 842, 851)</t>
  </si>
  <si>
    <t>807, 842, 851</t>
  </si>
  <si>
    <t>(Scott Nos. 808, 843)</t>
  </si>
  <si>
    <t>808, 843</t>
  </si>
  <si>
    <t>(Scott Nos. 809, 844)</t>
  </si>
  <si>
    <t>809, 844</t>
  </si>
  <si>
    <t>5¢- James Monroe</t>
  </si>
  <si>
    <t>(Scott Nos. 810, 845)</t>
  </si>
  <si>
    <t>810, 845</t>
  </si>
  <si>
    <t>(Scott Nos. 811, 846)</t>
  </si>
  <si>
    <t>811, 846</t>
  </si>
  <si>
    <t>(Scott No. 812)</t>
  </si>
  <si>
    <t>(Scott No. 813)</t>
  </si>
  <si>
    <t>(Scott No. 814)</t>
  </si>
  <si>
    <t>(Scott Nos. 815, 847)</t>
  </si>
  <si>
    <t>815, 847</t>
  </si>
  <si>
    <t>(Scott No. 816)</t>
  </si>
  <si>
    <t>(Scott No. 817)</t>
  </si>
  <si>
    <t>(Scott No. 818)</t>
  </si>
  <si>
    <t>(Scott No. 819)</t>
  </si>
  <si>
    <t>(Scott No. 820)</t>
  </si>
  <si>
    <t>(Scott No. 821)</t>
  </si>
  <si>
    <t>(Scott No. 822)</t>
  </si>
  <si>
    <t>(Scott No. 823)</t>
  </si>
  <si>
    <t>(Scott No. 824)</t>
  </si>
  <si>
    <t>(Scott No. 825)</t>
  </si>
  <si>
    <t>(Scott No. 826)</t>
  </si>
  <si>
    <t>(Scott No. 827)</t>
  </si>
  <si>
    <t>(Scott No. 828)</t>
  </si>
  <si>
    <t>(Scott No. 829)</t>
  </si>
  <si>
    <t>(Scott No. 830)</t>
  </si>
  <si>
    <t>(Scott No. 831)</t>
  </si>
  <si>
    <t>(Scott No. 832)</t>
  </si>
  <si>
    <t>(Scott No. 833)</t>
  </si>
  <si>
    <t>(Scott No. 834)</t>
  </si>
  <si>
    <t>(Scott No. 835)</t>
  </si>
  <si>
    <t>(Scott No. 836)</t>
  </si>
  <si>
    <t>(Scott No. 837)</t>
  </si>
  <si>
    <t>(Scott No. 838)</t>
  </si>
  <si>
    <t>(Scott No. C23)</t>
  </si>
  <si>
    <t>(Scott No. C24)</t>
  </si>
  <si>
    <t>(Scott No. 852)</t>
  </si>
  <si>
    <t>(Scott No. 853)</t>
  </si>
  <si>
    <t>(Scott No. 854)</t>
  </si>
  <si>
    <t>(Scott No. 855)</t>
  </si>
  <si>
    <t>(Scott No. 856)</t>
  </si>
  <si>
    <t>(Scott No. 857)</t>
  </si>
  <si>
    <t>(Scott No. 858)</t>
  </si>
  <si>
    <t>1¢ - Authors - Washington Irving</t>
  </si>
  <si>
    <t>(Scott No. 859)</t>
  </si>
  <si>
    <t>2¢ - Authors - James Fenimore Cooper</t>
  </si>
  <si>
    <t>(Scott No. 860)</t>
  </si>
  <si>
    <t>3¢ - Authors - Ralph Waldo Emerson</t>
  </si>
  <si>
    <t>(Scott No. 861)</t>
  </si>
  <si>
    <t>5¢ - Authors - Louisa May Alcott</t>
  </si>
  <si>
    <t>(Scott No. 862)</t>
  </si>
  <si>
    <t>10¢ - Authors - Samuel Clemmons</t>
  </si>
  <si>
    <t>(Scott No. 863)</t>
  </si>
  <si>
    <t>1¢ - Poets - Henry Wadsworth Longfellow</t>
  </si>
  <si>
    <t>(Scott No. 864)</t>
  </si>
  <si>
    <t>(Scott No. 865)</t>
  </si>
  <si>
    <t>(Scott No. 866)</t>
  </si>
  <si>
    <t>(Scott No. 867)</t>
  </si>
  <si>
    <t>(Scott No. 868)</t>
  </si>
  <si>
    <t>1¢ - Educators - Horace Mann</t>
  </si>
  <si>
    <t>(Scott No. 869)</t>
  </si>
  <si>
    <t>(Scott No. 870)</t>
  </si>
  <si>
    <t>(Scott No. 871)</t>
  </si>
  <si>
    <t>(Scott No. 872)</t>
  </si>
  <si>
    <t>(Scott No. 873)</t>
  </si>
  <si>
    <t>1¢ - Scientists - John James Audubon</t>
  </si>
  <si>
    <t>(Scott No. 874)</t>
  </si>
  <si>
    <t>(Scott No. 875)</t>
  </si>
  <si>
    <t>(Scott No. 876)</t>
  </si>
  <si>
    <t>(Scott No. 877)</t>
  </si>
  <si>
    <t>(Scott No. 878)</t>
  </si>
  <si>
    <t>1¢ - Composers - Stephen Collins Foster</t>
  </si>
  <si>
    <t>(Scott No. 879)</t>
  </si>
  <si>
    <t>(Scott No. 880)</t>
  </si>
  <si>
    <t>(Scott No. 881)</t>
  </si>
  <si>
    <t>(Scott No. 882)</t>
  </si>
  <si>
    <t>(Scott No. 883)</t>
  </si>
  <si>
    <t>1¢ - Artists - Gilbert Charles Stuart</t>
  </si>
  <si>
    <t>(Scott No. 884)</t>
  </si>
  <si>
    <t>(Scott No. 885)</t>
  </si>
  <si>
    <t>(Scott No. 886)</t>
  </si>
  <si>
    <t>(Scott No. 887)</t>
  </si>
  <si>
    <t>(Scott No. 888)</t>
  </si>
  <si>
    <t>1¢ - Inventors - Eli Whitney</t>
  </si>
  <si>
    <t>(Scott No. 889)</t>
  </si>
  <si>
    <t>(Scott No. 890)</t>
  </si>
  <si>
    <t>(Scott No. 891)</t>
  </si>
  <si>
    <t>(Scott No. 892)</t>
  </si>
  <si>
    <t>(Scott No. 893)</t>
  </si>
  <si>
    <t>(Scott No. 894)</t>
  </si>
  <si>
    <t>(Scott No. 895)</t>
  </si>
  <si>
    <t>(Scott No. 896)</t>
  </si>
  <si>
    <t>(Scott No. 897)</t>
  </si>
  <si>
    <t>(Scott No. 898)</t>
  </si>
  <si>
    <t>(Scott No. 902)</t>
  </si>
  <si>
    <t>(Scott No. 899)</t>
  </si>
  <si>
    <t>(Scott No. 900)</t>
  </si>
  <si>
    <t>(Scott No. 901)</t>
  </si>
  <si>
    <t>(Scott No. 903)</t>
  </si>
  <si>
    <t>(Scott No. 904)</t>
  </si>
  <si>
    <t>(Scott No. 905)</t>
  </si>
  <si>
    <t>(Scott No. 906)</t>
  </si>
  <si>
    <t>(Scott No. 907)</t>
  </si>
  <si>
    <t>(Scott No. 908)</t>
  </si>
  <si>
    <t>(Scott No. C25)</t>
  </si>
  <si>
    <t>(Scott No. C26)</t>
  </si>
  <si>
    <t>(Scott No. C27)</t>
  </si>
  <si>
    <t>(Scott No. C28)</t>
  </si>
  <si>
    <t>(Scott No. C29)</t>
  </si>
  <si>
    <t>(Scott No. C30)</t>
  </si>
  <si>
    <t>(Scott No. C31)</t>
  </si>
  <si>
    <t>(Scott No. 909)</t>
  </si>
  <si>
    <t>(Scott No. 910)</t>
  </si>
  <si>
    <t>(Scott No. 911)</t>
  </si>
  <si>
    <t>(Scott No. 912)</t>
  </si>
  <si>
    <t>(Scott No. 913)</t>
  </si>
  <si>
    <t>(Scott No. 914)</t>
  </si>
  <si>
    <t>(Scott No. 915)</t>
  </si>
  <si>
    <t>(Scott No. 916)</t>
  </si>
  <si>
    <t>(Scott No. 917)</t>
  </si>
  <si>
    <t>(Scott No. 918)</t>
  </si>
  <si>
    <t>(Scott No. 919)</t>
  </si>
  <si>
    <t>(Scott No. 920)</t>
  </si>
  <si>
    <t>(Scott No. 921)</t>
  </si>
  <si>
    <t>(Scott No. 922)</t>
  </si>
  <si>
    <t>(Scott No. 923)</t>
  </si>
  <si>
    <t>(Scott No. 924)</t>
  </si>
  <si>
    <t>(Scott No. 925)</t>
  </si>
  <si>
    <t>(Scott No. 926)</t>
  </si>
  <si>
    <t>(Scott No. 927)</t>
  </si>
  <si>
    <t>(Scott No. 928)</t>
  </si>
  <si>
    <t>(Scott No. 937)</t>
  </si>
  <si>
    <t>3¢ - Texas Statehood Centenary</t>
  </si>
  <si>
    <t>(Scott No. 938)</t>
  </si>
  <si>
    <t>(Scott No. 930)</t>
  </si>
  <si>
    <t>(Scott No. 931)</t>
  </si>
  <si>
    <t>(Scott No. 932)</t>
  </si>
  <si>
    <t>(Scott No. 933)</t>
  </si>
  <si>
    <t>(Scott No. 929)</t>
  </si>
  <si>
    <t>(Scott No. 934)</t>
  </si>
  <si>
    <t>(Scott No. 935)</t>
  </si>
  <si>
    <t>(Scott No. 936)</t>
  </si>
  <si>
    <t>(Scott No. 939)</t>
  </si>
  <si>
    <t>(Scott No. 940)</t>
  </si>
  <si>
    <t>(Scott No. 941)</t>
  </si>
  <si>
    <t>(Scott No. 942)</t>
  </si>
  <si>
    <t>(Scott No. 943)</t>
  </si>
  <si>
    <t>(Scott No. 944)</t>
  </si>
  <si>
    <t>(Scott No. C32)</t>
  </si>
  <si>
    <t>(Scott No. C33)</t>
  </si>
  <si>
    <t>(Scott No. C34)</t>
  </si>
  <si>
    <t>(Scott No. C35)</t>
  </si>
  <si>
    <t>(Scott No. C36)</t>
  </si>
  <si>
    <t>(Scott No. 945)</t>
  </si>
  <si>
    <t>(Scott No. 946)</t>
  </si>
  <si>
    <t>(Scott No. 947)</t>
  </si>
  <si>
    <t>(Scott No. 948)</t>
  </si>
  <si>
    <t>Design # + Scott No. Label</t>
  </si>
  <si>
    <t>Scott Nos.</t>
  </si>
  <si>
    <t>Design #1, 5¢ - Franklin - (Scott Nos. 1, 3)</t>
  </si>
  <si>
    <t>Design #2, 10¢ - Washington - (Scott Nos. 2, 4)</t>
  </si>
  <si>
    <t>Design #3, 1¢ - Franklin - (Scott Nos. 5, 5A, 6, 6b, 7, 8, 8A, 9)</t>
  </si>
  <si>
    <t>Design #4, 3¢ - Washington - (Scott Nos. 10, 10A, 11, 11A)</t>
  </si>
  <si>
    <t>Design #5, 5¢ - Jefferson - (Scott No. 12)</t>
  </si>
  <si>
    <t>Design #6, 10¢ - Washington - (Scott Nos. 13, 14, 15, 16)</t>
  </si>
  <si>
    <t>Design #7, 12¢ - Washington - (Scott No. 17)</t>
  </si>
  <si>
    <t>Design #8, 1¢ - Franklin - (Scott Nos. 18, 19, 19b, 20, 21, 22, 23, 24, 40)</t>
  </si>
  <si>
    <t>Design #9, 3¢ - Washington - (Scott Nos. 25, 25A, 26, 26A, 41)</t>
  </si>
  <si>
    <t>Design #10, 5¢ - Jefferson - (Scott Nos. 27, 28, 28A, 29, 30, 30A, 42)</t>
  </si>
  <si>
    <t>Design #11, 10¢ - Washington - (Scott Nos. 31, 32, 33, 34, 35, 43)</t>
  </si>
  <si>
    <t>Design #12, 12¢ - Washington - (Scott Nos. 36, 36B, 44)</t>
  </si>
  <si>
    <t>Design #13, 24¢ - Washington - (Scott Nos. 37, 45)</t>
  </si>
  <si>
    <t>Design #14, 30¢ - Franklin - (Scott Nos. 38, 46)</t>
  </si>
  <si>
    <t>Design #15, 90¢ - Washington - (Scott Nos. 39, 47)</t>
  </si>
  <si>
    <t>Design #16, 1¢ - Franklin - (Scott Nos. 63, 85A, 86, 92, 102)</t>
  </si>
  <si>
    <t>Design #17, 2¢ - Jackson - (Scott Nos. 73, 84, 87, 93, 85B, 103)</t>
  </si>
  <si>
    <t>Design #18, 3¢ - Washington - (Scott Nos. 64, 65, 79, 88, 94, 82, 83, 85, 85C, 104)</t>
  </si>
  <si>
    <t>Design #19, 5¢ - Jefferson - (Scott Nos. 67, 75, 76, 80, 95, 105)</t>
  </si>
  <si>
    <t>Design #20, 10¢ - Washington - (Scott Nos. 62B, 68, 85D, 89, 96, 106)</t>
  </si>
  <si>
    <t>Design #21, 12¢ - Washington - (Scott Nos. 69, 85E, 90, 97, 107)</t>
  </si>
  <si>
    <t>Design #22, 15¢ - Lincoln - (Scott Nos. 77, 85F, 91, 98, 108)</t>
  </si>
  <si>
    <t>Design #23, 24¢ - Washington - (Scott Nos. 70, 78, 99, 109)</t>
  </si>
  <si>
    <t>Design #24, 30¢ - Franklin - (Scott Nos. 71, 81, 100, 110)</t>
  </si>
  <si>
    <t>Design #25, 90¢ - Washington - (Scott Nos. 72, 101, 111)</t>
  </si>
  <si>
    <t>Design #26, 1¢ - Franklin - (Scott Nos. 112, 123, 133)</t>
  </si>
  <si>
    <t>Design #27, 2¢ - Pony Express Rider - (Scott Nos. 113, 124)</t>
  </si>
  <si>
    <t>Design #28, 3¢ - Locomotive - (Scott Nos. 114, 125)</t>
  </si>
  <si>
    <t>Design #29, 6¢ - Washington - (Scott Nos. 115, 126)</t>
  </si>
  <si>
    <t>Design #30, 10¢ - Shield &amp; Eagle - (Scott Nos. 116, 127)</t>
  </si>
  <si>
    <t>Design #31, 12¢ - S.S. Adriatic - (Scott Nos. 117, 128)</t>
  </si>
  <si>
    <t>Design #32, 15¢ - Landing of Columbus - (Scott Nos. 119, 118, 129)</t>
  </si>
  <si>
    <t>Design #33, 24¢ - Signing of Declaration - (Scott Nos. 120, 130)</t>
  </si>
  <si>
    <t>Design #34, 30¢ - Shield &amp; Eagle &amp; Flags - (Scott Nos. 121, 131)</t>
  </si>
  <si>
    <t>Design #35, 90¢ - Lincoln - (Scott Nos. 122, 132)</t>
  </si>
  <si>
    <t>Design #36, 1¢ - Franklin - (Scott Nos. 134, 145, 156, 167, 182, 192, 206)</t>
  </si>
  <si>
    <t>Design #37, 2¢ - Jackson - (Scott Nos. 135, 146, 157, 168, 193)</t>
  </si>
  <si>
    <t>Design #38, 3¢ - Washington - (Scott Nos. 136, 147, 158, 169, 184, 194, 207)</t>
  </si>
  <si>
    <t>Design #39, 6¢ - Lincoln - (Scott Nos. 137, 148, 159, 170, 186, 195, 208)</t>
  </si>
  <si>
    <t>Design #40, 7¢ - Stanton - (Scott Nos. 138, 149, 160, 171, 196)</t>
  </si>
  <si>
    <t>Design #41, 10¢ - Jefferson - (Scott Nos. 139, 150, 161, 172, 187, 188, 197, 209)</t>
  </si>
  <si>
    <t>Design #42, 12¢ - Clay - (Scott Nos. 140, 151, 162, 173, 198)</t>
  </si>
  <si>
    <t>Design #43, 15¢ - Webster - (Scott Nos. 141, 152, 163, 174, 189, 199)</t>
  </si>
  <si>
    <t>Design #44, 24¢ - Scott - (Scott Nos. 142, 153, 164, 175, 200)</t>
  </si>
  <si>
    <t>Design #45, 30¢ - Hamilton - (Scott Nos. 143, 154, 165, 176, 190, 201)</t>
  </si>
  <si>
    <t>Design #46, 90¢ - Perry - (Scott Nos. 144, 155, 166, 177, 191, 202)</t>
  </si>
  <si>
    <t>Design #47, 2¢ - Jackson - (Scott Nos. 178, 183, 180, 203)</t>
  </si>
  <si>
    <t>Design #48, 5¢ - Taylor - (Scott Nos. 179, 185, 181, 204)</t>
  </si>
  <si>
    <t>Design #49, 5¢ - Garfield - (Scott Nos. 205, 205C)</t>
  </si>
  <si>
    <t>Design #50, 2¢ - Washington - (Scott Nos. 210, 211B)</t>
  </si>
  <si>
    <t>Design #51, 4¢ - Jackson - (Scott Nos. 211, 211D)</t>
  </si>
  <si>
    <t>Design #52, 1¢ - Franklin - (Scott No. 212)</t>
  </si>
  <si>
    <t>Design #53, 2¢ - Washington - (Scott No. 213)</t>
  </si>
  <si>
    <t>Design #54, 3¢ - Washington - (Scott No. 214)</t>
  </si>
  <si>
    <t>Design #55, 4¢ - Jackson - (Scott No. 215)</t>
  </si>
  <si>
    <t>Design #56, 5¢ - Garfield - (Scott No. 216)</t>
  </si>
  <si>
    <t>Design #57, 30¢ - Hamilton - (Scott No. 217)</t>
  </si>
  <si>
    <t>Design #58, 90¢ - Perry - (Scott No. 218)</t>
  </si>
  <si>
    <t>Design #D1, 1¢ - (Scott Nos. J1, J8, J15, J22)</t>
  </si>
  <si>
    <t>Design #D2, 2¢ - (Scott Nos. J2, J9, J16, J23)</t>
  </si>
  <si>
    <t>Design #D3, 3¢ - (Scott Nos. J3, J10, J17, J24)</t>
  </si>
  <si>
    <t>Design #D4, 5¢ - (Scott Nos. J4, J11, J18, J25)</t>
  </si>
  <si>
    <t>Design #D5, 10¢ - (Scott Nos. J5, J12, J19, J26)</t>
  </si>
  <si>
    <t>Design #D6, 30¢ - (Scott Nos. J6, J13, J20, J27)</t>
  </si>
  <si>
    <t>Design #D7, 50¢ - (Scott Nos. J7, J14, J21, J28)</t>
  </si>
  <si>
    <t>Design #S1, 10¢ Messenger Running, blue - (Scott No. E1)</t>
  </si>
  <si>
    <t>Design #S2, 10¢ Messenger Running, blue - (Scott Nos. E5, E2, E4)</t>
  </si>
  <si>
    <t>Design #S3, 10¢ Messenger Running, orange - (Scott No. E3)</t>
  </si>
  <si>
    <t>Design #59, 1¢ - Franklin - (Scott No. 219)</t>
  </si>
  <si>
    <t>Design #60, 2¢ - Washington - (Scott No. 219D)</t>
  </si>
  <si>
    <t>Design #61, 2¢ - Washington - (Scott No. 220)</t>
  </si>
  <si>
    <t>Design #62, 3¢ - Jackson - (Scott No. 221)</t>
  </si>
  <si>
    <t>Design #63, 4¢ - Lincoln - (Scott No. 222)</t>
  </si>
  <si>
    <t>Design #64, 5¢ - Grant - (Scott No. 223)</t>
  </si>
  <si>
    <t>Design #65, 6¢ - Garfield - (Scott No. 224)</t>
  </si>
  <si>
    <t>Design #66, 8¢ - Sherman - (Scott No. 225)</t>
  </si>
  <si>
    <t>Design #67, 10¢ - Webster - (Scott No. 226)</t>
  </si>
  <si>
    <t>Design #68, 15¢ - Clay - (Scott No. 227)</t>
  </si>
  <si>
    <t>Design #69, 30¢ - Jefferson - (Scott No. 228)</t>
  </si>
  <si>
    <t>Design #70, 90¢ - Perry - (Scott No. 229)</t>
  </si>
  <si>
    <t>Design #C1, 1¢ - In Sight of Land - (Scott No. 230)</t>
  </si>
  <si>
    <t>Design #C2, 2¢ - Landing of Columbus - (Scott No. 231)</t>
  </si>
  <si>
    <t>Design #C3, 3¢ - Flagship - (Scott No. 232)</t>
  </si>
  <si>
    <t>Design #C4, 4¢ - Fleet of Columbus - (Scott No. 233)</t>
  </si>
  <si>
    <t>Design #C5, 5¢ - Columbus Soliciting Aid - (Scott No. 234)</t>
  </si>
  <si>
    <t>Design #C6, 6¢ - Columbus At Barcelona - (Scott No. 235)</t>
  </si>
  <si>
    <t>Design #C7, 8¢ - Columbus Restored to Favor - (Scott No. 236)</t>
  </si>
  <si>
    <t>Design #C8, 10¢ - Columbus Presenting Natives - (Scott No. 237)</t>
  </si>
  <si>
    <t>Design #C9, 15¢ - Discovery - (Scott No. 238)</t>
  </si>
  <si>
    <t>Design #C10, 30¢ - Columbus At LaRabida - (Scott No. 239)</t>
  </si>
  <si>
    <t>Design #C11, 50¢ - Recall of Columbus - (Scott No. 240)</t>
  </si>
  <si>
    <t>Design #C12, $1 - Columbus Pledging Jewels - (Scott No. 241)</t>
  </si>
  <si>
    <t>Design #C13, $2 - Columbus in Chains - (Scott No. 242)</t>
  </si>
  <si>
    <t>Design #C14, $3 - Columbus Describing 3rd Voyage - (Scott No. 243)</t>
  </si>
  <si>
    <t>Design #C15, $4 - Isabella &amp; Columbus - (Scott No. 244)</t>
  </si>
  <si>
    <t>Design #C16, $5 - Portrait of Columbus - (Scott No. 245)</t>
  </si>
  <si>
    <t>Design #D8, 1/2¢ - (Scott No. J68)</t>
  </si>
  <si>
    <t>Design #D9, 1¢ - (Scott Nos. J61, J29, J31, J38, J45, J52, J59)</t>
  </si>
  <si>
    <t>Design #D10, 2¢ - (Scott Nos. J62, J30, J32, J39, J46, J53, J60)</t>
  </si>
  <si>
    <t>Design #D11, 3¢ - (Scott Nos. J63, J33, J40, J47, J54)</t>
  </si>
  <si>
    <t>Design #D12, 5¢ - (Scott Nos. J64, J34, J41, J48, J55)</t>
  </si>
  <si>
    <t>Design #D13, 10¢ - (Scott Nos. J65, J35, J42, J49, J56)</t>
  </si>
  <si>
    <t>Design #D14, 30¢ - (Scott Nos. J66, J36, J43, J57)</t>
  </si>
  <si>
    <t>Design #D15, 50¢ - (Scott Nos. J67, J37, J44, J50, J58)</t>
  </si>
  <si>
    <t>Design #71, 1¢ - Franklin - (Scott Nos. 246, 247, 264)</t>
  </si>
  <si>
    <t>Design #72, 2¢ - Washington - (Scott Nos. 248, 249, 250, 251, 252, 265, 266, 267)</t>
  </si>
  <si>
    <t>Design #73, 3¢ - Jackson - (Scott Nos. 253, 268)</t>
  </si>
  <si>
    <t>Design #74, 4¢ - Lincoln - (Scott Nos. 254, 269)</t>
  </si>
  <si>
    <t>Design #75, 5¢ - Grant - (Scott Nos. 255, 270)</t>
  </si>
  <si>
    <t>Design #76, 6¢ - Garfield - (Scott Nos. 256, 271)</t>
  </si>
  <si>
    <t>Design #77, 8¢ - Sherman - (Scott Nos. 257, 272)</t>
  </si>
  <si>
    <t>Design #78, 10¢ - Webster - (Scott Nos. 258, 273)</t>
  </si>
  <si>
    <t>Design #79, 15¢ - Clay - (Scott Nos. 259, 274)</t>
  </si>
  <si>
    <t>Design #80, 50¢ - Jefferson - (Scott Nos. 260, 275)</t>
  </si>
  <si>
    <t>Design #81, $1 - Perry - (Scott Nos. 261, 261A, 276, 276A)</t>
  </si>
  <si>
    <t>Design #82, $2 - Madison - (Scott Nos. 262, 277)</t>
  </si>
  <si>
    <t>Design #83, $5 - Marshall - (Scott Nos. 263, 278)</t>
  </si>
  <si>
    <t>Design #84, 1¢ - Franklin - (Scott No. 279)</t>
  </si>
  <si>
    <t>Design #85, 2¢ - Washington - (Scott No. 279B)</t>
  </si>
  <si>
    <t>Design #86, 4¢ - Lincoln - (Scott No. 280)</t>
  </si>
  <si>
    <t>Design #87, 5¢ - Grant - (Scott No. 281)</t>
  </si>
  <si>
    <t>Design #88, 6¢ - Garfield - (Scott No. 282)</t>
  </si>
  <si>
    <t>Design #89, 10¢ - Webster - (Scott Nos. 282C, 283)</t>
  </si>
  <si>
    <t>Design #90, 15¢ - Clay - (Scott No. 284)</t>
  </si>
  <si>
    <t>Design #C17, 1¢ - Marquette on Mississippi - (Scott No. 285)</t>
  </si>
  <si>
    <t>Design #C18, 2¢ - Farming in the West - (Scott No. 286)</t>
  </si>
  <si>
    <t>Design #C19, 4¢ - Indian Hunting Buffalo - (Scott No. 287)</t>
  </si>
  <si>
    <t>Design #C20, 5¢ - Fremont on Rocky Mountains - (Scott No. 288)</t>
  </si>
  <si>
    <t>Design #C21, 8¢ - Troops &amp; Train - (Scott No. 289)</t>
  </si>
  <si>
    <t>Design #C22, 10¢ - Emigration - (Scott No. 290)</t>
  </si>
  <si>
    <t>Design #C23, 50¢ - Prospector - (Scott No. 291)</t>
  </si>
  <si>
    <t>Design #C24, $1 - Western Cattle in Storm - (Scott No. 292)</t>
  </si>
  <si>
    <t>Design #C25, $2 - Bridge over Mississippi - (Scott No. 293)</t>
  </si>
  <si>
    <t>Design #C26, 1¢ - Fast Lake Navigation - (Scott No. 294)</t>
  </si>
  <si>
    <t>Design #C27, 2¢ - Fast Express - (Scott No. 295)</t>
  </si>
  <si>
    <t>Design #C28, 4¢ - Automobile - (Scott No. 296)</t>
  </si>
  <si>
    <t>Design #C29, 5¢ - Bridge at Niagara Falls - (Scott No. 297)</t>
  </si>
  <si>
    <t>Design #C30, 8¢ - Canal at Sault St. Marie - (Scott No. 298)</t>
  </si>
  <si>
    <t>Design #C31, 10¢ - Fast Ocean Navigation - (Scott No. 299)</t>
  </si>
  <si>
    <t>Design #91, 1¢ - Franklin - (Scott Nos. 300, 314, 316, 318)</t>
  </si>
  <si>
    <t>Design #92, 2¢ - Washington - (Scott No. 301)</t>
  </si>
  <si>
    <t>Design #93, 3¢ - Jackson - (Scott No. 302)</t>
  </si>
  <si>
    <t>Design #94, 4¢ - Grant - (Scott Nos. 303, 314A)</t>
  </si>
  <si>
    <t>Design #95, 5¢ - Lincoln - (Scott Nos. 304, 315, 317)</t>
  </si>
  <si>
    <t>Design #96, 6¢ - Garfield - (Scott No. 305)</t>
  </si>
  <si>
    <t>Design #97, 8¢ - Martha Washington - (Scott No. 306)</t>
  </si>
  <si>
    <t>Design #98, 10¢ - Webster - (Scott No. 307)</t>
  </si>
  <si>
    <t>Design #99, 13¢ - Harrison - (Scott No. 308)</t>
  </si>
  <si>
    <t>Design #100, 15¢ - Clay - (Scott No. 309)</t>
  </si>
  <si>
    <t>Design #101, 50¢ - Jefferson - (Scott No. 310)</t>
  </si>
  <si>
    <t>Design #102, $1 - Farragut - (Scott No. 311)</t>
  </si>
  <si>
    <t>Design #103, $2 - Madison - (Scott Nos. 312, 479)</t>
  </si>
  <si>
    <t>Design #104, $5 - Marshall - (Scott Nos. 313, 480)</t>
  </si>
  <si>
    <t>Design #105, 2¢ - Washington - (Scott Nos. 319, 320, 321, 322)</t>
  </si>
  <si>
    <t>Design #S4, 10¢ Bicycle, ultramarine - (Scott Nos. E11, E6, E8, E9, E10)</t>
  </si>
  <si>
    <t>Design #S5, 10¢ Helmet of Mercury - (Scott No. E7)</t>
  </si>
  <si>
    <t>Design #C32, 1¢ - Livingston - (Scott No. 323)</t>
  </si>
  <si>
    <t>Design #C33, 2¢ - Jefferson - (Scott No. 324)</t>
  </si>
  <si>
    <t>Design #C34, 3¢ - Monroe - (Scott No. 325)</t>
  </si>
  <si>
    <t>Design #C35, 5¢ - McKinley - (Scott No. 326)</t>
  </si>
  <si>
    <t>Design #C36, 10¢ - Map of Louisiana Purchase - (Scott No. 327)</t>
  </si>
  <si>
    <t>Design #C37, 1¢ - Captain John Smith - (Scott No. 328)</t>
  </si>
  <si>
    <t>Design #C38, 2¢ - Founding of Jamestown - (Scott No. 329)</t>
  </si>
  <si>
    <t>Design #C39, 5¢ - Pocahontas - (Scott No. 330)</t>
  </si>
  <si>
    <t>Design #106, 1¢ - Franklin - (Scott Nos. 331, 343, 348, 352, 357, 374, 383, 385, 387, 390, 392)</t>
  </si>
  <si>
    <t>Design #107, 2¢ - Washington - (Scott Nos. 332, 344, 349, 353, 358, 375, 384, 386, 388, 391, 393, 519)</t>
  </si>
  <si>
    <t>Design #108, 3¢ - Washington - (Scott Nos. 333, 345, 359, 376, 389, 394, 426, 445, 456, 464, 483, 484, 489, 493, 494, 501, 502, 529, 530, 535, 541)</t>
  </si>
  <si>
    <t>Design #109, 4¢ - Washington - (Scott Nos. 334, 346, 350, 354, 360, 377, 395, 427, 446, 457, 465, 495, 503)</t>
  </si>
  <si>
    <t>Design #110, 5¢ - Washington - (Scott Nos. 335, 347, 351, 355, 361, 378, 396, 423C, 428, 447, 458, 466, 467, 485, 496, 504, 505)</t>
  </si>
  <si>
    <t>Design #111, 6¢ - Washington - (Scott Nos. 336, 362, 379, 429, 468, 506)</t>
  </si>
  <si>
    <t>Design #112, 8¢ - Washington - (Scott Nos. 337, 363, 380)</t>
  </si>
  <si>
    <t>Design #113, 10¢ - Washington - (Scott Nos. 338, 356, 364, 381)</t>
  </si>
  <si>
    <t>Design #114, 13¢ - Washington - (Scott Nos. 339, 365)</t>
  </si>
  <si>
    <t>Design #115, 15¢ - Washington - (Scott Nos. 340, 366, 382)</t>
  </si>
  <si>
    <t>Design #116, 50¢ - Washington - (Scott No. 341)</t>
  </si>
  <si>
    <t>Design #117, $1 - Washington - (Scott No. 342)</t>
  </si>
  <si>
    <t>Design #C40, 2¢ - Lincoln - (Scott Nos. 367, 368, 369)</t>
  </si>
  <si>
    <t>Design #C41, 2¢ - Seward - (Scott Nos. 370, 371)</t>
  </si>
  <si>
    <t>Design #C42, 2¢ - S.S. Clermont - (Scott Nos. 372, 373)</t>
  </si>
  <si>
    <t>Design #R1, 10¢ Eagle - (Scott No. F1)</t>
  </si>
  <si>
    <t>Design #P1, 1¢ Post Office Clerk - (Scott No. Q1)</t>
  </si>
  <si>
    <t>Design #P2, 2¢ City Carrier - (Scott No. Q2)</t>
  </si>
  <si>
    <t>Design #P3, 3¢ Railway Postal Clerk - (Scott No. Q3)</t>
  </si>
  <si>
    <t>Design #P4, 4¢ Rural Carrier - (Scott No. Q4)</t>
  </si>
  <si>
    <t>Design #P5, 5¢ Mail Train and Mail Bag on Rack - (Scott No. Q5)</t>
  </si>
  <si>
    <t>Design #P6, 10¢ Steamship and Mail Tender - (Scott No. Q6)</t>
  </si>
  <si>
    <t>Design #P7, 15¢ Automibile Servie - (Scott No. Q7)</t>
  </si>
  <si>
    <t>Design #P8, 20¢ Airplane Carrying Mail - (Scott No. Q8)</t>
  </si>
  <si>
    <t>Design #P9, 25¢ Manufacturing Steel Plant - (Scott No. Q9)</t>
  </si>
  <si>
    <t>Design #P10, 50¢ Dairying - (Scott No. Q10)</t>
  </si>
  <si>
    <t>Design #P11, 75¢ Harvesting - (Scott No. Q11)</t>
  </si>
  <si>
    <t>Design #P12, $1 Fruit Growing - (Scott No. Q12)</t>
  </si>
  <si>
    <t>Design #DP1, 1¢ - (Scott No. JQ1)</t>
  </si>
  <si>
    <t>Design #DP2, 2¢ - (Scott No. JQ2)</t>
  </si>
  <si>
    <t>Design #DP3, 5¢ - (Scott No. JQ3)</t>
  </si>
  <si>
    <t>Design #DP4, 10¢ - (Scott No. JQ4)</t>
  </si>
  <si>
    <t>Design #DP5, 25¢ - (Scott No. JQ5)</t>
  </si>
  <si>
    <t>Design #C43, 1¢ - Balboa - (Scott Nos. 397, 401)</t>
  </si>
  <si>
    <t>Design #C44, 2¢ - Panama Canal - (Scott Nos. 398, 402)</t>
  </si>
  <si>
    <t>Design #C45, 5¢ - Golden Gate - (Scott Nos. 399, 403)</t>
  </si>
  <si>
    <t>Design #C46, 10¢ - San Francisco Bay - (Scott No. 400)</t>
  </si>
  <si>
    <t>Design #C47, 10¢ - San Francisco Bay - (Scott Nos. 400A, 404)</t>
  </si>
  <si>
    <t>Design #118, 1¢ - Washington - (Scott Nos. 405, 408, 410, 412, 423A, 423D, 424, 441, 443, 448, 452, 462, 481, 486, 490, 498, 525, 531, 536, 538, 542, 543, 544, 545)</t>
  </si>
  <si>
    <t>Design #119, 2¢ - Washington - (Scott Nos. 406, 409, 411, 413, 423B, 423E, 425, 442, 444, 449, 450, 453, 454, 455, 459, 461, 463, 482, 482A, 487, 488, 491, 492, 499, 500, 526, 527, 528, 528A, 528B, 532, 533, 534, 534A, 534B, 539, 540, 546)</t>
  </si>
  <si>
    <t>Design #120, 7¢ - Washington - (Scott Nos. 407, 430, 469, 507)</t>
  </si>
  <si>
    <t>Design #121, 8¢ - Franklin - (Scott Nos. 414, 431, 470, 508)</t>
  </si>
  <si>
    <t>Design #122, 9¢ - Franklin - (Scott Nos. 415, 432, 471, 509)</t>
  </si>
  <si>
    <t>Design #123, 10¢ - Franklin - (Scott Nos. 416, 433, 472, 497, 510)</t>
  </si>
  <si>
    <t>Design #124, 11¢ - Franklin - (Scott Nos. 434, 473, 511)</t>
  </si>
  <si>
    <t>Design #125, 12¢ - Franklin - (Scott Nos. 417, 435, 474, 512)</t>
  </si>
  <si>
    <t>Design #126, 13¢ - Franklin - (Scott No. 513)</t>
  </si>
  <si>
    <t>Design #127, 15¢ - Franklin - (Scott Nos. 418, 437, 475, 514)</t>
  </si>
  <si>
    <t>Design #128, 20¢ - Franklin - (Scott Nos. 419, 438, 476, 515)</t>
  </si>
  <si>
    <t>Design #129, 30¢ - Franklin - (Scott Nos. 439, 420, 476A, 516)</t>
  </si>
  <si>
    <t>Design #130, 50¢ - Franklin - (Scott Nos. 421, 422, 440, 477, 517)</t>
  </si>
  <si>
    <t>Design #131, $1 - Franklin - (Scott Nos. 423, 460, 478, 518)</t>
  </si>
  <si>
    <t>Design #132, $2 - Franklin - (Scott Nos. 523, 547)</t>
  </si>
  <si>
    <t>Design #133, $5 - Franklin - (Scott No. 524)</t>
  </si>
  <si>
    <t>Design #A1, 6¢ - Curtiss Jenny - Blue - (Scott No. C1)</t>
  </si>
  <si>
    <t>Design #A2, 16¢ - Curtiss Jenny - Green - (Scott No. C2)</t>
  </si>
  <si>
    <t>Design #A3, 24¢ - Curtiss Jenny - Carmen - (Scott No. C3)</t>
  </si>
  <si>
    <t>Design #C48, 3¢ - "Victory &amp; Flags" - (Scott No. 537)</t>
  </si>
  <si>
    <t>Design #C49, 1¢ - The Mayflower - (Scott No. 548)</t>
  </si>
  <si>
    <t>Design #C50, 2¢ - Landing of Pilgrims - (Scott No. 549)</t>
  </si>
  <si>
    <t>Design #C51, 5¢ - Signing of the Compact - (Scott No. 550)</t>
  </si>
  <si>
    <t>Design #134, ½¢ - Hale - (Scott Nos. 551, 653)</t>
  </si>
  <si>
    <t>Design #135, 1¢ - Franklin - (Scott Nos. 552, 575, 578, 581, 594, 596, 597, 604, 632)</t>
  </si>
  <si>
    <t>Design #136, 1½¢ - Harding - (Scott Nos. 553, 576, 582, 598, 605, 631, 633)</t>
  </si>
  <si>
    <t>Design #137, 1½¢ - Harding - (Scott Nos. 684, 686)</t>
  </si>
  <si>
    <t>Design #138, 2¢ - Washington - (Scott Nos. 554, 577, 579, 583, 595, 599, 599A, 606, 634, 634A)</t>
  </si>
  <si>
    <t>Design #139, 3¢ - Lincoln - (Scott Nos. 555, 584, 600, 635)</t>
  </si>
  <si>
    <t>Design #140, 4¢ - Martha Washington - (Scott Nos. 556, 585, 601, 636)</t>
  </si>
  <si>
    <t>Design #141, 4¢ - Taft - (Scott Nos. 685, 687)</t>
  </si>
  <si>
    <t>Design #142, 5¢ - Roosevelt - (Scott Nos. 557, 586, 602, 637)</t>
  </si>
  <si>
    <t>Design #143, 6¢ - Garfield - (Scott Nos. 558, 587, 638, 723)</t>
  </si>
  <si>
    <t>Design #144, 7¢ - McKinley - (Scott Nos. 559, 588, 639)</t>
  </si>
  <si>
    <t>Design #145, 8¢ - Grant - (Scott Nos. 560, 589, 640)</t>
  </si>
  <si>
    <t>Design #146, 9¢ - Jefferson - (Scott Nos. 561, 590, 641)</t>
  </si>
  <si>
    <t>Design #147, 10¢ - Monroe - (Scott Nos. 562, 591, 603, 642)</t>
  </si>
  <si>
    <t>Design #148, 11¢ - Hayes - (Scott Nos. 563, 692)</t>
  </si>
  <si>
    <t>Design #149, 12¢ - Cleveland - (Scott Nos. 564, 693)</t>
  </si>
  <si>
    <t>Design #150, 13¢ - Harrison - (Scott Nos. 622, 694)</t>
  </si>
  <si>
    <t>Design #151, 14¢ - Indian - (Scott Nos. 565, 695)</t>
  </si>
  <si>
    <t>Design #152, 15¢ - Statue of Liberty - (Scott Nos. 566, 696)</t>
  </si>
  <si>
    <t>Design #153, 17¢ - Wilson - (Scott Nos. 623, 697)</t>
  </si>
  <si>
    <t>Design #154, 20¢ - Golden Gate - (Scott Nos. 567, 698)</t>
  </si>
  <si>
    <t>Design #155, 25¢ - Niagra Falls - (Scott Nos. 568, 699)</t>
  </si>
  <si>
    <t>Design #156, 30¢ - Bison - (Scott Nos. 569, 700)</t>
  </si>
  <si>
    <t>Design #157, 50¢ - Amphitheater - (Scott Nos. 570, 701)</t>
  </si>
  <si>
    <t>Design #158, $1 - Lincoln Memorial - (Scott No. 571)</t>
  </si>
  <si>
    <t>Design #159, $2 - U.S. Capitol - (Scott No. 572)</t>
  </si>
  <si>
    <t>Design #160, $5 - "America" - (Scott No. 573)</t>
  </si>
  <si>
    <t>Design #C52, 2¢ - Harding - (Scott Nos. 610, 611, 612, 613)</t>
  </si>
  <si>
    <t>Design #A4, 8¢ - Wooden Propeller - Green - (Scott No. C4)</t>
  </si>
  <si>
    <t>Design #A5, 16¢ - Insigne - Green - (Scott No. C5)</t>
  </si>
  <si>
    <t>Design #A6, 24¢ - Bi-Plane - Carmen - (Scott No. C6)</t>
  </si>
  <si>
    <t>Design #C53, 1¢ - Ship "New Netherlands" - (Scott No. 614)</t>
  </si>
  <si>
    <t>Design #C54, 2¢ - Landing at Fort Orange - (Scott No. 615)</t>
  </si>
  <si>
    <t>Design #C55, 5¢ - Monument at Mayport Florida - (Scott No. 616)</t>
  </si>
  <si>
    <t>Design #C56, 1¢ - Washington at Cambridge - (Scott No. 617)</t>
  </si>
  <si>
    <t>Design #C57, 2¢ - Birth of Liberty - (Scott No. 618)</t>
  </si>
  <si>
    <t>Design #C58, 5¢ - Minute Man - (Scott No. 619)</t>
  </si>
  <si>
    <t>Design #C59, 2¢ - Sloop "Restoration" - (Scott No. 620)</t>
  </si>
  <si>
    <t>Design #C60, 5¢ - Viking Ship - (Scott No. 621)</t>
  </si>
  <si>
    <t>Design #S8, 15¢ Motorcycle Delivery, deep orange - (Scott Nos. E16, E13)</t>
  </si>
  <si>
    <t>Design #H1, 10¢ - (Scott No. QE1)</t>
  </si>
  <si>
    <t>Design #H2, 15¢ - (Scott No. QE2)</t>
  </si>
  <si>
    <t>Design #H3, 20¢ - (Scott No. QE3)</t>
  </si>
  <si>
    <t>Design #H4, 25¢ - (Scott No. QE4)</t>
  </si>
  <si>
    <t>Design #A7, 10¢ - US Map and Mail Planes - Blue - (Scott No. C7)</t>
  </si>
  <si>
    <t>Design #A8, 15¢ - US Map and Mail Planes - Olive - (Scott No. C8)</t>
  </si>
  <si>
    <t>Design #A9, 20¢ - US Map and Mail Planes - Green - (Scott No. C9)</t>
  </si>
  <si>
    <t>Design #C61, 2¢ - Liberty Bell Sesquicentennial - (Scott No. 627)</t>
  </si>
  <si>
    <t>Design #C62, 5¢ - John Ericsson Statue Memorial - (Scott No. 628)</t>
  </si>
  <si>
    <t>Design #C63, 2¢ - White Plains Hamilton's Battery - (Scott No. 629)</t>
  </si>
  <si>
    <t>Design #C64, 2¢ - Vermont - (Scott No. 643)</t>
  </si>
  <si>
    <t>Design #C65, 2¢ - Burgoyne - (Scott No. 644)</t>
  </si>
  <si>
    <t>Design #SS1, International Philatelic Exhibition Issue - (Scott No. 630)</t>
  </si>
  <si>
    <t>Design #A10, 10¢ - Spirit of St. Louis - Blue - (Scott No. C10)</t>
  </si>
  <si>
    <t>Design #A11, 5¢ - Beacon on Rocky Mountains - Red and Blue - (Scott No. C11)</t>
  </si>
  <si>
    <t>Design #A12, 5¢ - Winged Globe - Purple - (Scott Nos. C16, C12)</t>
  </si>
  <si>
    <t>Design #C66, 2¢ - Valley Forge - (Scott No. 645)</t>
  </si>
  <si>
    <t>Design #C67, 2¢ - Molly Pitcher Overprint - (Scott No. 646)</t>
  </si>
  <si>
    <t>Design #C68, 2¢ - Hawaii Overprint - (Scott No. 647)</t>
  </si>
  <si>
    <t>Design #C69, 5¢ - Hawaii Overprint - (Scott No. 648)</t>
  </si>
  <si>
    <t>Design #C70, 2¢ - Wright Airplane - (Scott No. 649)</t>
  </si>
  <si>
    <t>Design #C71, 5¢ - Globe &amp; Plane - (Scott No. 650)</t>
  </si>
  <si>
    <t>Design #161, 1¢ - Franklin - (Scott No. 658)</t>
  </si>
  <si>
    <t>Design #162, 1½¢ - Harding - (Scott No. 659)</t>
  </si>
  <si>
    <t>Design #163, 2¢ - Washington - (Scott No. 660)</t>
  </si>
  <si>
    <t>Design #164, 3¢ - Lincoln - (Scott No. 661)</t>
  </si>
  <si>
    <t>Design #165, 4¢ - Martha Washington - (Scott No. 662)</t>
  </si>
  <si>
    <t>Design #166, 5¢ - Roosevelt - (Scott No. 663)</t>
  </si>
  <si>
    <t>Design #167, 6¢ - Garfield - (Scott No. 664)</t>
  </si>
  <si>
    <t>Design #168, 7¢ - McKinley - (Scott No. 665)</t>
  </si>
  <si>
    <t>Design #169, 8¢ - Grant - (Scott No. 666)</t>
  </si>
  <si>
    <t>Design #170, 9¢ - Jefferson - (Scott No. 667)</t>
  </si>
  <si>
    <t>Design #171, 10¢ - Monroe - (Scott No. 668)</t>
  </si>
  <si>
    <t>Design #172, 1¢ - Franklin - (Scott No. 669)</t>
  </si>
  <si>
    <t>Design #173, 1½¢ - Harding - (Scott No. 670)</t>
  </si>
  <si>
    <t>Design #174, 2¢ - Washington - (Scott No. 671)</t>
  </si>
  <si>
    <t>Design #175, 3¢ - Lincoln - (Scott No. 672)</t>
  </si>
  <si>
    <t>Design #176, 4¢ - Martha Washington - (Scott No. 673)</t>
  </si>
  <si>
    <t>Design #177, 5¢ - Roosevelt - (Scott No. 674)</t>
  </si>
  <si>
    <t>Design #178, 6¢ - Garfield - (Scott No. 675)</t>
  </si>
  <si>
    <t>Design #179, 7¢ - McKinley - (Scott No. 676)</t>
  </si>
  <si>
    <t>Design #180, 8¢ - Grant - (Scott No. 677)</t>
  </si>
  <si>
    <t>Design #181, 9¢ - Jefferson - (Scott No. 678)</t>
  </si>
  <si>
    <t>Design #182, 10¢ - Monroe - (Scott No. 679)</t>
  </si>
  <si>
    <t>Design #C72, 2¢ - George R. Clark - (Scott No. 651)</t>
  </si>
  <si>
    <t>Design #C73, 2¢ - Edison's 1st Lamp - (Scott Nos. 654, 655, 656)</t>
  </si>
  <si>
    <t>Design #C74, 2¢ - Sullivan Expedition - (Scott No. 657)</t>
  </si>
  <si>
    <t>Design #C75, 2¢ - Fallen Timber - (Scott No. 680)</t>
  </si>
  <si>
    <t>Design #C76, 2¢ - Ohio River Canal - (Scott No. 681)</t>
  </si>
  <si>
    <t>Design #C77, 2¢ - Massachusetts Bay - (Scott No. 682)</t>
  </si>
  <si>
    <t>Design #C78, 2¢ - Carolina, Charleston - (Scott No. 683)</t>
  </si>
  <si>
    <t>Design #C79, 2¢ - Braddock's Field - (Scott No. 688)</t>
  </si>
  <si>
    <t>Design #C80, 2¢ - Von Steuben - (Scott No. 689)</t>
  </si>
  <si>
    <t>Design #A13, 65¢ - Graf Zeppelin - Green - (Scott No. C13)</t>
  </si>
  <si>
    <t>Design #A14, $1.30 - Graf Zeppelin - Brown - (Scott No. C14)</t>
  </si>
  <si>
    <t>Design #A15, $2.60 - Graf Zeppelin - Blue - (Scott No. C15)</t>
  </si>
  <si>
    <t>Design #D16, 1/2¢ - (Scott Nos. J79, J69)</t>
  </si>
  <si>
    <t>Design #D17, 1¢ - (Scott Nos. J80, J70)</t>
  </si>
  <si>
    <t>Design #D18, 2¢ - (Scott Nos. J81, J71)</t>
  </si>
  <si>
    <t>Design #D19, 3¢ - (Scott Nos. J82, J72)</t>
  </si>
  <si>
    <t>Design #D20, 5¢ - (Scott Nos. J83, J73)</t>
  </si>
  <si>
    <t>Design #D21, 10¢ - (Scott Nos. J84, J74)</t>
  </si>
  <si>
    <t>Design #D22, 30¢ - (Scott Nos. J85, J75)</t>
  </si>
  <si>
    <t>Design #D23, 50¢ - (Scott Nos. J86, J76)</t>
  </si>
  <si>
    <t>Design #D24, 1 - (Scott Nos. J87, J77)</t>
  </si>
  <si>
    <t>Design #D25, 5 - (Scott No. J78)</t>
  </si>
  <si>
    <t>Design #C81, 2¢ - Pulaski - (Scott No. 690)</t>
  </si>
  <si>
    <t>Design #C82, 2¢ - Red Cross - (Scott No. 702)</t>
  </si>
  <si>
    <t>Design #C83, 2¢ - Yorktown - (Scott No. 703)</t>
  </si>
  <si>
    <t>Design #C84, ½¢ - Washington - (Scott No. 704)</t>
  </si>
  <si>
    <t>Design #C85, 1¢ - Washington - (Scott No. 705)</t>
  </si>
  <si>
    <t>Design #C86, 1½¢ - Washington - (Scott No. 706)</t>
  </si>
  <si>
    <t>Design #C87, 2¢ - Washington - (Scott No. 707)</t>
  </si>
  <si>
    <t>Design #C88, 3¢ - Washington - (Scott No. 708)</t>
  </si>
  <si>
    <t>Design #C89, 4¢ - Washington - (Scott No. 709)</t>
  </si>
  <si>
    <t>Design #C90, 5¢ - Washington - (Scott No. 710)</t>
  </si>
  <si>
    <t>Design #C91, 6¢ - Washington - (Scott No. 711)</t>
  </si>
  <si>
    <t>Design #C92, 7¢ - Washington - (Scott No. 712)</t>
  </si>
  <si>
    <t>Design #C93, 8¢ - Washington - (Scott No. 713)</t>
  </si>
  <si>
    <t>Design #C94, 9¢ - Washington - (Scott No. 714)</t>
  </si>
  <si>
    <t>Design #C95, 10¢ - Washington - (Scott No. 715)</t>
  </si>
  <si>
    <t>Design #C96, 2¢ - Ski Jumper - (Scott No. 716)</t>
  </si>
  <si>
    <t>Design #C97, 2¢ - Planting Tree - (Scott No. 717)</t>
  </si>
  <si>
    <t>Design #C98, 3¢ - Runner - (Scott No. 718)</t>
  </si>
  <si>
    <t>Design #C99, 5¢ - Discus Thrower - (Scott No. 719)</t>
  </si>
  <si>
    <t>Design #183, 3¢ - Washington - (Scott Nos. 720, 721, 722)</t>
  </si>
  <si>
    <t>Design #C100, 3¢ - Penn - (Scott No. 724)</t>
  </si>
  <si>
    <t>Design #C101, 3¢ - Webster - (Scott No. 725)</t>
  </si>
  <si>
    <t>Design #A16, 8¢ - Winged Globe - Olive bistre - (Scott No. C17)</t>
  </si>
  <si>
    <t>Design #A17, 50¢ - Baby Graf Zeppelin - Green - (Scott No. C18)</t>
  </si>
  <si>
    <t>Design #A18, 6¢ - Winged Globe - Dull orange - (Scott No. C19)</t>
  </si>
  <si>
    <t>Design #C102, 3¢ - Oglethorpe - (Scott No. 726)</t>
  </si>
  <si>
    <t>Design #C103, 3¢ - Washington's Headquarters - (Scott No. 727)</t>
  </si>
  <si>
    <t>Design #C104, 1¢ - Ft. Dearborn - (Scott Nos. 728, 766)</t>
  </si>
  <si>
    <t>Design #C105, 3¢ - Federal Building - (Scott Nos. 729, 752, 767)</t>
  </si>
  <si>
    <t>Design #C106, 3¢ - N.R.A. - (Scott No. 732)</t>
  </si>
  <si>
    <t>Design #C107, 3¢ - Byrd Expedition - (Scott Nos. 733, 753, 768)</t>
  </si>
  <si>
    <t>Design #C108, 5¢ - Kosciuszko - (Scott No. 734)</t>
  </si>
  <si>
    <t>Design #SS2, American Philatelic Society Issue - (Scott No. 730)</t>
  </si>
  <si>
    <t>Design #SS3, American Philatelic Society Issue - (Scott No. 731)</t>
  </si>
  <si>
    <t>Design #SS4, National Stamp Exhibition Issue - (Scott No. 735)</t>
  </si>
  <si>
    <t>Design #C109, 3¢ - Maryland - (Scott No. 736)</t>
  </si>
  <si>
    <t>Design #C110, 3¢ - Mother's Day - (Scott Nos. 737, 738, 754)</t>
  </si>
  <si>
    <t>Design #C111, 3¢ - Wisconsin - (Scott Nos. 739, 755)</t>
  </si>
  <si>
    <t>Design #C112, 1¢ - Yosemite - (Scott Nos. 740, 756, 769)</t>
  </si>
  <si>
    <t>Design #C113, 2¢ - Grand Canyon - (Scott Nos. 741, 757)</t>
  </si>
  <si>
    <t>Design #C114, 3¢ - Mt. Rainier - (Scott Nos. 742, 758)</t>
  </si>
  <si>
    <t>Design #C115, 4¢ - Mesa Verde - (Scott Nos. 743, 759)</t>
  </si>
  <si>
    <t>Design #C116, 5¢ - Yellowstone - (Scott Nos. 744, 760)</t>
  </si>
  <si>
    <t>Design #C117, 6¢ - Crater Lake - (Scott Nos. 745, 761)</t>
  </si>
  <si>
    <t>Design #C118, 7¢ - Acadia - (Scott Nos. 746, 762)</t>
  </si>
  <si>
    <t>Design #C119, 8¢ - Zion - (Scott Nos. 747, 763)</t>
  </si>
  <si>
    <t>Design #C120, 9¢ - Glacier - (Scott Nos. 748, 764)</t>
  </si>
  <si>
    <t>Design #C121, 10¢ - Great Smoky Mountains - (Scott Nos. 749, 765, 770)</t>
  </si>
  <si>
    <t>Design #SS5, American Philatelic Society Issue - (Scott No. 750)</t>
  </si>
  <si>
    <t>Design #SS6, Trans-Mississippi Philatelic Exposition Issue - (Scott No. 751)</t>
  </si>
  <si>
    <t>Design #SA1, 16¢ Great Seal - (Scott Nos. CE1, 771)</t>
  </si>
  <si>
    <t>Design #SA2, 16¢ Great Seal - (Scott No. CE2)</t>
  </si>
  <si>
    <t>Design #A19, 25¢ - China Clipper - Blue - (Scott No. C20)</t>
  </si>
  <si>
    <t>Design #A20, 20¢ - China clipper - Green - (Scott No. C21)</t>
  </si>
  <si>
    <t>Design #A21, 50¢ - China Clipper - Carmine - (Scott No. C22)</t>
  </si>
  <si>
    <t>Design #C122, 3¢ - Connecticut Tercentenary Charter Oak - (Scott No. 772)</t>
  </si>
  <si>
    <t>Design #C123, 3¢ - California Pacific Expo in San Diego - (Scott No. 773)</t>
  </si>
  <si>
    <t>Design #C124, 3¢ - Boulder Dam Issue - (Scott No. 774)</t>
  </si>
  <si>
    <t>Design #C125, 3¢ - Michigan Centenary - (Scott No. 775)</t>
  </si>
  <si>
    <t>Design #C126, 3¢ - Texas Centannial - (Scott No. 776)</t>
  </si>
  <si>
    <t>Design #C127, 3¢ - Rhode Island Territory - (Scott No. 777)</t>
  </si>
  <si>
    <t>Design #C128, 3¢ - Arkansas Centennial - (Scott No. 782)</t>
  </si>
  <si>
    <t>Design #C129, 3¢ - Oregon Territorial Centennial - (Scott No. 783)</t>
  </si>
  <si>
    <t>Design #C130, 3¢ - Susan B. Anthony - (Scott No. 784)</t>
  </si>
  <si>
    <t>Design #SS7, Third International Philatelic Exhibition Issue - (Scott No. 778)</t>
  </si>
  <si>
    <t>Design #C131, 1¢ - Generals Washington, Greene, and Mt Vernon - (Scott No. 785)</t>
  </si>
  <si>
    <t>Design #C132, 2¢ - Generals Jackson and Scott - (Scott No. 786)</t>
  </si>
  <si>
    <t>Design #C133, 3¢ - Generals Sherman, Grant and Sheridan - (Scott No. 787)</t>
  </si>
  <si>
    <t>Design #C134, 4¢ - Generals Lee and Jackson - (Scott No. 788)</t>
  </si>
  <si>
    <t>Design #C135, 5¢ - U.S. Military Academy at West Point - (Scott No. 789)</t>
  </si>
  <si>
    <t>Design #C136, 1¢ - Commodores Jones and Barry - (Scott No. 790)</t>
  </si>
  <si>
    <t>Design #C137, 2¢ - Commanders Decatur and Macdonough - (Scott No. 791)</t>
  </si>
  <si>
    <t>Design #C138, 3¢ - Admirals Farragut and Porter - (Scott No. 792)</t>
  </si>
  <si>
    <t>Design #C139, 4¢ - Admirals Sampson, Dewey and Winfield - (Scott No. 793)</t>
  </si>
  <si>
    <t>Design #C140, 5¢ - Seal of the U.S. Naval Academy - (Scott No. 794)</t>
  </si>
  <si>
    <t>Design #C141, 3¢ - Northwest Territory Sesquicentennial - (Scott No. 795)</t>
  </si>
  <si>
    <t>Design #C142, 5¢ - Virginia Dare - (Scott No. 796)</t>
  </si>
  <si>
    <t>Design #C143, 3¢ - Constitution Sesquicentennial - (Scott No. 798)</t>
  </si>
  <si>
    <t>Design #SS8, Society of Philatelic Americans - (Scott No. 797)</t>
  </si>
  <si>
    <t>Design #C144, 3¢ - Hawaii Statue of Kamehameha I - (Scott No. 799)</t>
  </si>
  <si>
    <t>Design #C145, 3¢ - Alaska Mt. McKinley - (Scott No. 800)</t>
  </si>
  <si>
    <t>Design #C146, 3¢ - Puerto Rico - (Scott No. 801)</t>
  </si>
  <si>
    <t>Design #C147, 3¢ - Virginian Islands - (Scott No. 802)</t>
  </si>
  <si>
    <t>Design #184, 1/2¢ - Benjamin Franklin - (Scott No. 803)</t>
  </si>
  <si>
    <t>Design #185, 1¢ - George Washington - (Scott Nos. 804, 839, 848)</t>
  </si>
  <si>
    <t>Design #186, 1 1/2¢ - Martha Washington - (Scott Nos. 805, 840, 849)</t>
  </si>
  <si>
    <t>Design #187, 2¢- John Adams - (Scott Nos. 806, 841, 850)</t>
  </si>
  <si>
    <t>Design #188, 3¢ - Thomas Jefferson - (Scott Nos. 807, 842, 851)</t>
  </si>
  <si>
    <t>Design #189, 4¢ - James Madison - (Scott Nos. 808, 843)</t>
  </si>
  <si>
    <t>Design #190, 4 1/2¢ - The White House - (Scott Nos. 809, 844)</t>
  </si>
  <si>
    <t>Design #191, 5¢- James Monroe - (Scott Nos. 810, 845)</t>
  </si>
  <si>
    <t>Design #192, 6¢ - John Quincy Adams - (Scott Nos. 811, 846)</t>
  </si>
  <si>
    <t>Design #193, 7¢ - Andrew Jackson - (Scott No. 812)</t>
  </si>
  <si>
    <t>Design #194, 8¢ - Martin Van Buren - (Scott No. 813)</t>
  </si>
  <si>
    <t>Design #195, 9¢ - William H. Harrison - (Scott No. 814)</t>
  </si>
  <si>
    <t>Design #196, 10¢ - John Tyler - (Scott Nos. 815, 847)</t>
  </si>
  <si>
    <t>Design #197, 11¢ - James K. Polk - (Scott No. 816)</t>
  </si>
  <si>
    <t>Design #198, 12¢ - Zachary Taylor - (Scott No. 817)</t>
  </si>
  <si>
    <t>Design #199, 13¢ - Millard Filmore - (Scott No. 818)</t>
  </si>
  <si>
    <t>Design #200, 14¢ - Franklin Pierce - (Scott No. 819)</t>
  </si>
  <si>
    <t>Design #201, 15¢ - James Buchanon - (Scott No. 820)</t>
  </si>
  <si>
    <t>Design #202, 16¢ - Abraham Lincoln - (Scott No. 821)</t>
  </si>
  <si>
    <t>Design #203, 17¢ - Andrew Johnson - (Scott No. 822)</t>
  </si>
  <si>
    <t>Design #204, 18¢ - Ulysses S. Grant - (Scott No. 823)</t>
  </si>
  <si>
    <t>Design #205, 19¢ - Rutherford B. Hayes - (Scott No. 824)</t>
  </si>
  <si>
    <t>Design #206, 20¢ - James Garfield - (Scott No. 825)</t>
  </si>
  <si>
    <t>Design #207, 21¢ - Chester A. Arthur - (Scott No. 826)</t>
  </si>
  <si>
    <t>Design #208, 22¢ - Grover Cleveland - (Scott No. 827)</t>
  </si>
  <si>
    <t>Design #209, 24¢ - Benjamin Harrison - (Scott No. 828)</t>
  </si>
  <si>
    <t>Design #210, 25¢ - Willima McKinley - (Scott No. 829)</t>
  </si>
  <si>
    <t>Design #211, 30¢ - Theodore Roosevelt - (Scott No. 830)</t>
  </si>
  <si>
    <t>Design #212, 50¢ - William Howard Taft - (Scott No. 831)</t>
  </si>
  <si>
    <t>Design #213, $1 - Woodrow Wilson - (Scott No. 832)</t>
  </si>
  <si>
    <t>Design #214, $2 - Warren G. Harding - (Scott No. 833)</t>
  </si>
  <si>
    <t>Design #215, $5 - Calvin Coolidge - (Scott No. 834)</t>
  </si>
  <si>
    <t>Design #C148, 3¢ - Constitution Ratification Sesquicentennial - (Scott No. 835)</t>
  </si>
  <si>
    <t>Design #C149, 3¢ - Swedish-Finnish Territory Tercentennary - (Scott No. 836)</t>
  </si>
  <si>
    <t>Design #C150, 3¢ - Northwest Territory Sesquicentennial - (Scott No. 837)</t>
  </si>
  <si>
    <t>Design #C151, 3¢ - Iowa Territory Centennial - (Scott No. 838)</t>
  </si>
  <si>
    <t>Design #A22, 6¢ - Eagle - Dark Blue &amp; Carmine - (Scott No. C23)</t>
  </si>
  <si>
    <t>Design #A23, 30¢ - Winged Globe - Dull Blue - (Scott No. C24)</t>
  </si>
  <si>
    <t>Design #C152, 3¢ - Golden Gate Ineternational Expo - (Scott No. 852)</t>
  </si>
  <si>
    <t>Design #C153, 3¢ - NY World's Fair - (Scott No. 853)</t>
  </si>
  <si>
    <t>Design #C154, 3¢ - Washington Inauguration - (Scott No. 854)</t>
  </si>
  <si>
    <t>Design #C155, 3¢ - Baseball Centennial - (Scott No. 855)</t>
  </si>
  <si>
    <t>Design #C156, 3¢ - Panama Canal - (Scott No. 856)</t>
  </si>
  <si>
    <t>Design #C157, 3¢ - Printing Tercentenary - (Scott No. 857)</t>
  </si>
  <si>
    <t>Design #C158, 3¢ - 50th Anniversary Dakotas, Montana - (Scott No. 858)</t>
  </si>
  <si>
    <t>Design #C159, 1¢ - Authors - Washington Irving - (Scott No. 859)</t>
  </si>
  <si>
    <t>Design #C160, 2¢ - Authors - James Fenimore Cooper - (Scott No. 860)</t>
  </si>
  <si>
    <t>Design #C161, 3¢ - Authors - Ralph Waldo Emerson - (Scott No. 861)</t>
  </si>
  <si>
    <t>Design #C162, 5¢ - Authors - Louisa May Alcott - (Scott No. 862)</t>
  </si>
  <si>
    <t>Design #C163, 10¢ - Authors - Samuel Clemmons - (Scott No. 863)</t>
  </si>
  <si>
    <t>Design #C164, 1¢ - Poets - Henry Wadsworth Longfellow - (Scott No. 864)</t>
  </si>
  <si>
    <t>Design #C165, 2¢ - Poets - John Greenlief Whittier - (Scott No. 865)</t>
  </si>
  <si>
    <t>Design #C166, 3¢ - Poets - James Russel Lowell - (Scott No. 866)</t>
  </si>
  <si>
    <t>Design #C167, 5¢ - Poets - Walt Whitman - (Scott No. 867)</t>
  </si>
  <si>
    <t>Design #C168, 10¢ - Poets - James Whitcomb Riley - (Scott No. 868)</t>
  </si>
  <si>
    <t>Design #C169, 1¢ - Educators - Horace Mann - (Scott No. 869)</t>
  </si>
  <si>
    <t>Design #C170, 2¢ - Educators - Mark Hopkins - (Scott No. 870)</t>
  </si>
  <si>
    <t>Design #C171, 3¢ - Educators - Charles Elliot - (Scott No. 871)</t>
  </si>
  <si>
    <t>Design #C172, 5¢ - Educators - Frances Willard - (Scott No. 872)</t>
  </si>
  <si>
    <t>Design #C173, 10¢ - Educators - Booker T. Washington - (Scott No. 873)</t>
  </si>
  <si>
    <t>Design #C174, 1¢ - Scientists - John James Audubon - (Scott No. 874)</t>
  </si>
  <si>
    <t>Design #C175, 2¢ - Scientists - Dr. Crawford Long - (Scott No. 875)</t>
  </si>
  <si>
    <t>Design #C176, 3¢ - Scientists - Luthor Burbank - (Scott No. 876)</t>
  </si>
  <si>
    <t>Design #C177, 5¢ - Scientists - Dr. Walter Reed - (Scott No. 877)</t>
  </si>
  <si>
    <t>Design #C178, 10¢ - Scientists - Jane Adams - (Scott No. 878)</t>
  </si>
  <si>
    <t>Design #C179, 1¢ - Composers - Stephen Collins Foster - (Scott No. 879)</t>
  </si>
  <si>
    <t>Design #C180, 2¢ - Composers - John Phillips Sousa - (Scott No. 880)</t>
  </si>
  <si>
    <t>Design #C181, 3¢ - Composers - Victor Herbert - (Scott No. 881)</t>
  </si>
  <si>
    <t>Design #C182, 5¢ - Composers - Edward A. McDowell - (Scott No. 882)</t>
  </si>
  <si>
    <t>Design #C183, 10¢ - Composers - Ethelbert Nevin - (Scott No. 883)</t>
  </si>
  <si>
    <t>Design #C184, 1¢ - Artists - Gilbert Charles Stuart - (Scott No. 884)</t>
  </si>
  <si>
    <t>Design #C185, 2¢ - Artists - James A. McNeill Whistler - (Scott No. 885)</t>
  </si>
  <si>
    <t>Design #C186, 3¢ - Artists - Augustus Saint-Gaudins - (Scott No. 886)</t>
  </si>
  <si>
    <t>Design #C187, 5¢ - Artists - Daniel Chester French - (Scott No. 887)</t>
  </si>
  <si>
    <t>Design #C188, 10¢ - Artists - Frederic Remington - (Scott No. 888)</t>
  </si>
  <si>
    <t>Design #C189, 1¢ - Inventors - Eli Whitney - (Scott No. 889)</t>
  </si>
  <si>
    <t>Design #C190, 2¢ - Inventors - Samuel F. B. Morse - (Scott No. 890)</t>
  </si>
  <si>
    <t>Design #C191, 3¢ - Inventors - Cyrus Hall McCormick - (Scott No. 891)</t>
  </si>
  <si>
    <t>Design #C192, 5¢ - Inventors - Elias Howe - (Scott No. 892)</t>
  </si>
  <si>
    <t>Design #C193, 10¢ - Inventors - Alexander Graham Bell - (Scott No. 893)</t>
  </si>
  <si>
    <t>Design #C194, 3¢ - Pony Express 80th Anniversary - (Scott No. 894)</t>
  </si>
  <si>
    <t>Design #C195, 3¢ - Pan Am Union 50th Aniversary - (Scott No. 895)</t>
  </si>
  <si>
    <t>Design #C196, 3¢ - Idaho Statehood 50th Aniversary - (Scott No. 896)</t>
  </si>
  <si>
    <t>Design #C197, 3¢ - Wyoming Statehood 50th Aniversary - (Scott No. 897)</t>
  </si>
  <si>
    <t>Design #C198, 3¢ - Coronado Expedition 400th Anniversary - (Scott No. 898)</t>
  </si>
  <si>
    <t>Design #C199, 3¢ - 13th Amendment 75th Anniversary - (Scott No. 902)</t>
  </si>
  <si>
    <t>Design #C200, 1¢ - Statue of Liberty - (Scott No. 899)</t>
  </si>
  <si>
    <t>Design #C201, 2¢ - 90-Millimeter Gun - (Scott No. 900)</t>
  </si>
  <si>
    <t>Design #C202, 3¢ - Torch of Enlightenment - (Scott No. 901)</t>
  </si>
  <si>
    <t>Design #C203, 3¢ - Vermont Statehood 150th Aniversary - (Scott No. 903)</t>
  </si>
  <si>
    <t>Design #C204, 3¢ - Kentucky Statehood 150th Aniversary - (Scott No. 904)</t>
  </si>
  <si>
    <t>Design #C205, 3¢ - Win the War - (Scott No. 905)</t>
  </si>
  <si>
    <t>Design #C206, 5¢ - Free China Issue - (Scott No. 906)</t>
  </si>
  <si>
    <t>Design #C207, 2¢ - Allied Nations United for Victory - (Scott No. 907)</t>
  </si>
  <si>
    <t>Design #C208, 1¢ - Four Freedoms Issue - (Scott No. 908)</t>
  </si>
  <si>
    <t>Design #A24, 6¢ - Twin-Motor Transport - (Scott No. C25)</t>
  </si>
  <si>
    <t>Design #A25, 8¢ - Twin-Motor Transport - (Scott No. C26)</t>
  </si>
  <si>
    <t>Design #A26, 10¢ - Twin-Motor Transport - (Scott No. C27)</t>
  </si>
  <si>
    <t>Design #A27, 15¢ - Twin-Motor Transport - (Scott No. C28)</t>
  </si>
  <si>
    <t>Design #A28, 20¢ - Twin-Motor Transport - (Scott No. C29)</t>
  </si>
  <si>
    <t>Design #A29, 30¢ - Twin-Motor Transport - (Scott No. C30)</t>
  </si>
  <si>
    <t>Design #A30, 50¢ - Twin-Motor Transport - (Scott No. C31)</t>
  </si>
  <si>
    <t>Design #C209, 5¢ - Flag of Poland - (Scott No. 909)</t>
  </si>
  <si>
    <t>Design #C210, 5¢ - Flag of Czechoslovakia - (Scott No. 910)</t>
  </si>
  <si>
    <t>Design #C211, 5¢ - Flag of Norway - (Scott No. 911)</t>
  </si>
  <si>
    <t>Design #C212, 5¢ - Flag of Luxemburg - (Scott No. 912)</t>
  </si>
  <si>
    <t>Design #C213, 5¢ - Flag of the Netherlands - (Scott No. 913)</t>
  </si>
  <si>
    <t>Design #C214, 5¢ - Flag of Belgium - (Scott No. 914)</t>
  </si>
  <si>
    <t>Design #C215, 5¢ - Flag of France - (Scott No. 915)</t>
  </si>
  <si>
    <t>Design #C216, 5¢ - Flag of Greece - (Scott No. 916)</t>
  </si>
  <si>
    <t>Design #C217, 5¢ - Flag of Yugoslavia - (Scott No. 917)</t>
  </si>
  <si>
    <t>Design #C218, 5¢ - Flag of Albania - (Scott No. 918)</t>
  </si>
  <si>
    <t>Design #C219, 5¢ - Flag of Austria - (Scott No. 919)</t>
  </si>
  <si>
    <t>Design #C220, 5¢ - Flag of Denmark - (Scott No. 920)</t>
  </si>
  <si>
    <t>Design #C221, 5¢ - Flag of Korea - (Scott No. 921)</t>
  </si>
  <si>
    <t>Design #C222, 3¢ - Transcontinental Railroad 75th Anniversary - (Scott No. 922)</t>
  </si>
  <si>
    <t>Design #C223, 3¢ - First Atlantic Crossing by a Steamship SS Savannah - (Scott No. 923)</t>
  </si>
  <si>
    <t>Design #C224, 3¢ - Telegraph Centenary - (Scott No. 924)</t>
  </si>
  <si>
    <t>Design #C225, 3¢ - Phillipine Resistance Corregidor, Manila Bay - (Scott No. 925)</t>
  </si>
  <si>
    <t>Design #C226, 3¢ - Motion Pictures 50th Anniversary - (Scott No. 926)</t>
  </si>
  <si>
    <t>Design #C227, 3¢ - Florida Statehood Centenary - (Scott No. 927)</t>
  </si>
  <si>
    <t>Design #C228, 5¢ - United Nations Peace Conference - (Scott No. 928)</t>
  </si>
  <si>
    <t>Design #C229, 3¢ - Alfred E. Smith - (Scott No. 937)</t>
  </si>
  <si>
    <t>Design #C230, 3¢ - Texas Statehood Centenary - (Scott No. 938)</t>
  </si>
  <si>
    <t>Design #C231, 1¢ - Roosevelt and Hyde Park Residence - (Scott No. 930)</t>
  </si>
  <si>
    <t>Design #C232, 2¢ - Roosevelt and "Little White House" - (Scott No. 931)</t>
  </si>
  <si>
    <t>Design #C233, 3¢ - Roosevelt and The White House - (Scott No. 932)</t>
  </si>
  <si>
    <t>Design #C234, 4¢ - Roosevelt the the Four Freedoms - (Scott No. 933)</t>
  </si>
  <si>
    <t>Design #C235, 3¢ - Iwo Jima - (Scott No. 929)</t>
  </si>
  <si>
    <t>Design #C236, 3¢ - US Army at the Arc de Triomphe - (Scott No. 934)</t>
  </si>
  <si>
    <t>Design #C237, 3¢ - US Navy Sailors - (Scott No. 935)</t>
  </si>
  <si>
    <t>Design #C238, 3¢ - Landing Craft and Supply Ship - (Scott No. 936)</t>
  </si>
  <si>
    <t>Design #C239, 3¢ - US Merchant Marine and "Liberty Ship" - (Scott No. 939)</t>
  </si>
  <si>
    <t>Design #C240, 3¢ - Honorable Discharge of WWII Veterans - (Scott No. 940)</t>
  </si>
  <si>
    <t>Design #C241, 3¢ - Tennessee Statehood Sesquicentennial - (Scott No. 941)</t>
  </si>
  <si>
    <t>Design #C242, 3¢ - Iowa Statehood Centennial - (Scott No. 942)</t>
  </si>
  <si>
    <t>Design #C243, 3¢ - Smithsonian Institution Centennial - (Scott No. 943)</t>
  </si>
  <si>
    <t>Design #C244, 3¢ - Kearney Expedition Capture of Santa Fe - (Scott No. 944)</t>
  </si>
  <si>
    <t>Design #A31, 5¢ - DC-4 Skymaster - (Scott No. C32)</t>
  </si>
  <si>
    <t>Design #A32, 5¢ - DC-4 Skymaster - (Scott No. C33)</t>
  </si>
  <si>
    <t>Design #A33, 10¢ - Pan-American Building - (Scott No. C34)</t>
  </si>
  <si>
    <t>Design #A34, 15¢ - New York Skyline - (Scott No. C35)</t>
  </si>
  <si>
    <t>Design #A35, 25¢ - Plane Over Bridge - (Scott No. C36)</t>
  </si>
  <si>
    <t>Design #C245, 3¢ - Thomas Edison Centennial of Birth - (Scott No. 945)</t>
  </si>
  <si>
    <t>Design #C246, 3¢ - Joseph Pulitzer Centennial of Birth - (Scott No. 946)</t>
  </si>
  <si>
    <t>Design #C247, 3¢ - Centenary of U.S. Postage Stamps - (Scott No. 947)</t>
  </si>
  <si>
    <t>Design #SS9, Centenary International Philatelic Exhibition Issue - (Scott No. 948)</t>
  </si>
  <si>
    <t>25¢ - Niagara Falls</t>
  </si>
  <si>
    <t>(Scott Nos. E12, E15)</t>
  </si>
  <si>
    <t>Design #S6, 10¢ Motorcycle Delivery, gray violet - (Scott Nos. E15, E12)</t>
  </si>
  <si>
    <t>Design #S7, 13¢ Motorcycle Delivery, blue - (Scott No. E17)</t>
  </si>
  <si>
    <t>Design #S9, 17¢ Motorcycle Delivery, orange yellow - (Scott No. E18)</t>
  </si>
  <si>
    <t>Design #S10, 20¢ Post Office Truck, black - (Scott No. E14)</t>
  </si>
  <si>
    <t>(Scott No. 707)</t>
  </si>
  <si>
    <t>-C- Want</t>
  </si>
  <si>
    <t>-A- Want</t>
  </si>
  <si>
    <t>-B- Want</t>
  </si>
  <si>
    <t>Definitive &amp; Commemorative</t>
  </si>
  <si>
    <t>BOB</t>
  </si>
  <si>
    <t>Souvenir Sheets</t>
  </si>
  <si>
    <t>Total</t>
  </si>
  <si>
    <t>In addition:</t>
  </si>
  <si>
    <t>Officials</t>
  </si>
  <si>
    <t>Newspaper &amp; Periodicals</t>
  </si>
  <si>
    <t>Locals, Carriers &amp; Independent Mails</t>
  </si>
  <si>
    <t>Postmasters' Provisionals</t>
  </si>
  <si>
    <t>Confederate States</t>
  </si>
  <si>
    <t>Offices Abroad</t>
  </si>
  <si>
    <t>Territories</t>
  </si>
  <si>
    <t>Revenues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</si>
</sst>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_-* #,##0.00_-;\-* #,##0.00_-;_-* &quot;-&quot;??_-;_-@_-"/>
    <numFmt numFmtId="166" formatCode="_-&quot;$&quot;* #,##0.00_-;\-&quot;$&quot;* #,##0.00_-;_-&quot;$&quot;* &quot;-&quot;??_-;_-@_-"/>
    <numFmt numFmtId="167" formatCode="_(* #,##0_);_(* \(#,##0\);_(* &quot;-&quot;??_);_(@_)"/>
  </numFmts>
  <fonts count="43" x14ac:knownFonts="1">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rgb="FF3F3F76"/>
      <name val="Calibri"/>
      <family val="2"/>
      <scheme val="minor"/>
    </font>
    <font>
      <b/>
      <sz val="12"/>
      <color theme="1"/>
      <name val="Calibri"/>
      <family val="2"/>
      <scheme val="minor"/>
    </font>
    <font>
      <b/>
      <u/>
      <sz val="12"/>
      <color theme="1"/>
      <name val="Calibri"/>
      <family val="2"/>
      <scheme val="minor"/>
    </font>
    <font>
      <i/>
      <sz val="10"/>
      <color theme="1"/>
      <name val="Calibri"/>
      <family val="2"/>
      <scheme val="minor"/>
    </font>
    <font>
      <u/>
      <sz val="12"/>
      <color theme="10"/>
      <name val="Calibri"/>
      <family val="2"/>
      <scheme val="minor"/>
    </font>
    <font>
      <u/>
      <sz val="12"/>
      <color theme="11"/>
      <name val="Calibri"/>
      <family val="2"/>
      <scheme val="minor"/>
    </font>
    <font>
      <b/>
      <sz val="12"/>
      <color rgb="FF3F3F76"/>
      <name val="Calibri"/>
      <family val="2"/>
      <scheme val="minor"/>
    </font>
    <font>
      <b/>
      <sz val="9"/>
      <color theme="1"/>
      <name val="Calibri"/>
      <family val="2"/>
      <scheme val="minor"/>
    </font>
    <font>
      <sz val="8"/>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b/>
      <sz val="8"/>
      <color theme="1"/>
      <name val="Arial Narrow"/>
      <family val="2"/>
    </font>
    <font>
      <sz val="8"/>
      <color theme="1"/>
      <name val="Arial Narrow"/>
      <family val="2"/>
    </font>
    <font>
      <b/>
      <sz val="9"/>
      <color theme="1"/>
      <name val="Arial Narrow"/>
      <family val="2"/>
    </font>
    <font>
      <i/>
      <sz val="8"/>
      <color theme="1"/>
      <name val="Arial Narrow"/>
      <family val="2"/>
    </font>
    <font>
      <b/>
      <i/>
      <sz val="8"/>
      <color theme="1"/>
      <name val="Arial Narrow"/>
      <family val="2"/>
    </font>
    <font>
      <b/>
      <i/>
      <sz val="9"/>
      <color theme="1"/>
      <name val="Arial Narrow"/>
      <family val="2"/>
    </font>
    <font>
      <b/>
      <i/>
      <sz val="12"/>
      <color theme="1"/>
      <name val="Calibri"/>
      <family val="2"/>
      <scheme val="minor"/>
    </font>
    <font>
      <b/>
      <i/>
      <sz val="9"/>
      <color theme="1"/>
      <name val="Calibri"/>
      <family val="2"/>
      <scheme val="minor"/>
    </font>
    <font>
      <b/>
      <i/>
      <sz val="10"/>
      <color theme="1"/>
      <name val="Calibri"/>
      <family val="2"/>
      <scheme val="minor"/>
    </font>
    <font>
      <b/>
      <i/>
      <u/>
      <sz val="10"/>
      <color theme="1"/>
      <name val="Calibri"/>
      <family val="2"/>
      <scheme val="minor"/>
    </font>
    <font>
      <i/>
      <sz val="9"/>
      <color theme="1"/>
      <name val="Calibri"/>
      <family val="2"/>
      <scheme val="minor"/>
    </font>
    <font>
      <b/>
      <i/>
      <u/>
      <sz val="9"/>
      <color theme="1"/>
      <name val="Calibri"/>
      <family val="2"/>
      <scheme val="minor"/>
    </font>
    <font>
      <sz val="8"/>
      <color theme="1"/>
      <name val="Calibri"/>
      <family val="2"/>
      <scheme val="minor"/>
    </font>
    <font>
      <b/>
      <sz val="8"/>
      <color theme="1"/>
      <name val="Calibri"/>
      <family val="2"/>
      <scheme val="minor"/>
    </font>
    <font>
      <b/>
      <u/>
      <sz val="8"/>
      <color theme="1"/>
      <name val="Calibri"/>
      <family val="2"/>
      <scheme val="minor"/>
    </font>
    <font>
      <b/>
      <sz val="6"/>
      <color theme="1"/>
      <name val="Calibri"/>
      <family val="2"/>
      <scheme val="minor"/>
    </font>
    <font>
      <b/>
      <i/>
      <sz val="8"/>
      <color theme="1"/>
      <name val="Calibri"/>
      <family val="2"/>
      <scheme val="minor"/>
    </font>
    <font>
      <b/>
      <i/>
      <sz val="9"/>
      <color rgb="FF000000"/>
      <name val="Calibri"/>
      <family val="2"/>
      <scheme val="minor"/>
    </font>
    <font>
      <b/>
      <i/>
      <u/>
      <sz val="6"/>
      <color theme="1"/>
      <name val="Calibri"/>
      <family val="2"/>
      <scheme val="minor"/>
    </font>
    <font>
      <i/>
      <sz val="10"/>
      <color rgb="FF3F3F76"/>
      <name val="Calibri"/>
      <family val="2"/>
      <scheme val="minor"/>
    </font>
    <font>
      <i/>
      <u/>
      <sz val="10"/>
      <color theme="1"/>
      <name val="Calibri"/>
      <family val="2"/>
      <scheme val="minor"/>
    </font>
    <font>
      <i/>
      <sz val="8"/>
      <color theme="1"/>
      <name val="Calibri"/>
      <family val="2"/>
      <scheme val="minor"/>
    </font>
    <font>
      <i/>
      <sz val="6"/>
      <color theme="1"/>
      <name val="Calibri"/>
      <family val="2"/>
      <scheme val="minor"/>
    </font>
    <font>
      <sz val="6"/>
      <color theme="1"/>
      <name val="Calibri"/>
      <family val="2"/>
      <scheme val="minor"/>
    </font>
    <font>
      <sz val="8"/>
      <color rgb="FF000000"/>
      <name val="Calibri"/>
      <family val="2"/>
    </font>
  </fonts>
  <fills count="17">
    <fill>
      <patternFill patternType="none"/>
    </fill>
    <fill>
      <patternFill patternType="gray125"/>
    </fill>
    <fill>
      <patternFill patternType="solid">
        <fgColor rgb="FFFFCC99"/>
      </patternFill>
    </fill>
    <fill>
      <patternFill patternType="solid">
        <fgColor theme="7" tint="0.39997558519241921"/>
        <bgColor indexed="64"/>
      </patternFill>
    </fill>
    <fill>
      <patternFill patternType="solid">
        <fgColor theme="0" tint="-0.14999847407452621"/>
        <bgColor indexed="64"/>
      </patternFill>
    </fill>
    <fill>
      <patternFill patternType="solid">
        <fgColor rgb="FFCCFFCC"/>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rgb="FFFFFF0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7"/>
        <bgColor indexed="64"/>
      </patternFill>
    </fill>
  </fills>
  <borders count="7">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4659">
    <xf numFmtId="0" fontId="0" fillId="0" borderId="0"/>
    <xf numFmtId="0" fontId="6" fillId="2" borderId="1" applyNumberFormat="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9" fontId="4" fillId="0" borderId="0" applyFon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cellStyleXfs>
  <cellXfs count="199">
    <xf numFmtId="0" fontId="0" fillId="0" borderId="0" xfId="0"/>
    <xf numFmtId="44" fontId="7" fillId="0" borderId="0" xfId="2" applyFont="1" applyFill="1" applyBorder="1" applyAlignment="1"/>
    <xf numFmtId="0" fontId="7" fillId="0" borderId="0" xfId="0" applyFont="1" applyAlignment="1">
      <alignment horizontal="center"/>
    </xf>
    <xf numFmtId="0" fontId="0" fillId="0" borderId="0" xfId="0" applyAlignment="1">
      <alignment horizontal="center"/>
    </xf>
    <xf numFmtId="0" fontId="8" fillId="0" borderId="0" xfId="0" applyFont="1" applyAlignment="1">
      <alignment horizontal="center"/>
    </xf>
    <xf numFmtId="0" fontId="8" fillId="0" borderId="0" xfId="0" applyFont="1" applyAlignment="1">
      <alignment horizontal="center" wrapText="1"/>
    </xf>
    <xf numFmtId="44" fontId="8" fillId="0" borderId="0" xfId="2" applyFont="1" applyFill="1" applyAlignment="1">
      <alignment horizontal="center"/>
    </xf>
    <xf numFmtId="0" fontId="8" fillId="0" borderId="0" xfId="0" applyFont="1" applyAlignment="1">
      <alignment horizontal="left"/>
    </xf>
    <xf numFmtId="0" fontId="6" fillId="3" borderId="1" xfId="1" applyFill="1" applyAlignment="1">
      <alignment horizontal="center"/>
    </xf>
    <xf numFmtId="0" fontId="9" fillId="0" borderId="0" xfId="3" applyNumberFormat="1" applyFont="1" applyFill="1" applyBorder="1" applyAlignment="1">
      <alignment horizontal="center"/>
    </xf>
    <xf numFmtId="0" fontId="0" fillId="0" borderId="0" xfId="3" applyNumberFormat="1" applyFont="1" applyFill="1" applyBorder="1" applyAlignment="1">
      <alignment horizontal="center"/>
    </xf>
    <xf numFmtId="0" fontId="0" fillId="0" borderId="0" xfId="3" applyNumberFormat="1" applyFont="1" applyFill="1" applyBorder="1" applyAlignment="1"/>
    <xf numFmtId="0" fontId="0" fillId="0" borderId="0" xfId="3" applyNumberFormat="1" applyFont="1" applyFill="1" applyBorder="1" applyAlignment="1">
      <alignment horizontal="left"/>
    </xf>
    <xf numFmtId="44" fontId="0" fillId="0" borderId="0" xfId="2" applyFont="1" applyFill="1" applyBorder="1" applyAlignment="1">
      <alignment horizontal="center"/>
    </xf>
    <xf numFmtId="164" fontId="7" fillId="0" borderId="0" xfId="2" applyNumberFormat="1" applyFont="1" applyFill="1"/>
    <xf numFmtId="0" fontId="7" fillId="0" borderId="0" xfId="0" applyFont="1"/>
    <xf numFmtId="0" fontId="7" fillId="0" borderId="0" xfId="0" applyFont="1" applyAlignment="1">
      <alignment horizontal="left"/>
    </xf>
    <xf numFmtId="0" fontId="7" fillId="0" borderId="0" xfId="0" applyFont="1" applyAlignment="1">
      <alignment horizontal="right"/>
    </xf>
    <xf numFmtId="0" fontId="0" fillId="0" borderId="0" xfId="3" applyNumberFormat="1" applyFont="1" applyFill="1" applyBorder="1" applyAlignment="1">
      <alignment horizontal="right"/>
    </xf>
    <xf numFmtId="0" fontId="0" fillId="0" borderId="0" xfId="0" applyAlignment="1">
      <alignment horizontal="right"/>
    </xf>
    <xf numFmtId="0" fontId="13" fillId="0" borderId="0" xfId="0" applyFont="1" applyAlignment="1">
      <alignment horizontal="center"/>
    </xf>
    <xf numFmtId="0" fontId="8" fillId="0" borderId="0" xfId="0" applyFont="1" applyAlignment="1">
      <alignment horizontal="right"/>
    </xf>
    <xf numFmtId="0" fontId="0" fillId="0" borderId="0" xfId="0" applyAlignment="1">
      <alignment shrinkToFit="1"/>
    </xf>
    <xf numFmtId="0" fontId="0" fillId="0" borderId="0" xfId="4" applyNumberFormat="1" applyFont="1" applyFill="1" applyBorder="1" applyAlignment="1">
      <alignment horizontal="left"/>
    </xf>
    <xf numFmtId="6" fontId="0" fillId="0" borderId="0" xfId="3" applyNumberFormat="1" applyFont="1" applyFill="1" applyBorder="1" applyAlignment="1">
      <alignment horizontal="left"/>
    </xf>
    <xf numFmtId="164" fontId="4" fillId="0" borderId="0" xfId="2" applyNumberFormat="1" applyFont="1" applyFill="1"/>
    <xf numFmtId="164" fontId="4" fillId="0" borderId="0" xfId="2" applyNumberFormat="1" applyFont="1" applyFill="1" applyAlignment="1">
      <alignment horizontal="right"/>
    </xf>
    <xf numFmtId="0" fontId="4" fillId="0" borderId="0" xfId="3" applyNumberFormat="1" applyFont="1" applyFill="1" applyBorder="1" applyAlignment="1">
      <alignment horizontal="left"/>
    </xf>
    <xf numFmtId="9" fontId="0" fillId="0" borderId="0" xfId="673" applyFont="1" applyAlignment="1">
      <alignment horizontal="center"/>
    </xf>
    <xf numFmtId="0" fontId="6" fillId="3" borderId="0" xfId="1" applyFill="1" applyBorder="1" applyAlignment="1">
      <alignment horizontal="center"/>
    </xf>
    <xf numFmtId="0" fontId="0" fillId="3" borderId="0" xfId="0" applyFill="1" applyAlignment="1">
      <alignment horizontal="center"/>
    </xf>
    <xf numFmtId="0" fontId="15" fillId="0" borderId="0" xfId="0" applyFont="1" applyAlignment="1">
      <alignment horizontal="center"/>
    </xf>
    <xf numFmtId="0" fontId="16" fillId="0" borderId="0" xfId="0" applyFont="1" applyAlignment="1">
      <alignment horizontal="center"/>
    </xf>
    <xf numFmtId="0" fontId="16" fillId="0" borderId="0" xfId="3" applyNumberFormat="1" applyFont="1" applyFill="1" applyBorder="1" applyAlignment="1">
      <alignment horizontal="left"/>
    </xf>
    <xf numFmtId="44" fontId="16" fillId="0" borderId="0" xfId="2" applyFont="1" applyFill="1" applyBorder="1" applyAlignment="1">
      <alignment horizontal="center"/>
    </xf>
    <xf numFmtId="0" fontId="16" fillId="0" borderId="0" xfId="0" applyFont="1" applyAlignment="1">
      <alignment shrinkToFit="1"/>
    </xf>
    <xf numFmtId="0" fontId="16" fillId="0" borderId="0" xfId="0" applyFont="1"/>
    <xf numFmtId="0" fontId="17" fillId="0" borderId="0" xfId="0" applyFont="1"/>
    <xf numFmtId="0" fontId="9" fillId="5" borderId="3" xfId="3" applyNumberFormat="1" applyFont="1" applyFill="1" applyBorder="1" applyAlignment="1">
      <alignment horizontal="center"/>
    </xf>
    <xf numFmtId="0" fontId="0" fillId="5" borderId="3" xfId="0" applyFill="1" applyBorder="1" applyAlignment="1">
      <alignment horizontal="center"/>
    </xf>
    <xf numFmtId="0" fontId="0" fillId="4" borderId="3" xfId="0" applyFill="1" applyBorder="1" applyAlignment="1">
      <alignment horizontal="center"/>
    </xf>
    <xf numFmtId="0" fontId="7" fillId="0" borderId="3" xfId="0" applyFont="1" applyBorder="1" applyAlignment="1">
      <alignment horizontal="center" vertical="center"/>
    </xf>
    <xf numFmtId="0" fontId="7" fillId="0" borderId="3" xfId="0" applyFont="1" applyBorder="1" applyAlignment="1">
      <alignment horizontal="center"/>
    </xf>
    <xf numFmtId="0" fontId="0" fillId="0" borderId="0" xfId="0" applyAlignment="1">
      <alignment horizontal="center" vertical="center"/>
    </xf>
    <xf numFmtId="0" fontId="0" fillId="0" borderId="0" xfId="0" applyAlignment="1">
      <alignment vertical="center"/>
    </xf>
    <xf numFmtId="0" fontId="0" fillId="0" borderId="3" xfId="0" applyBorder="1" applyAlignment="1">
      <alignment horizontal="center"/>
    </xf>
    <xf numFmtId="0" fontId="7" fillId="0" borderId="0" xfId="0" applyFont="1" applyAlignment="1">
      <alignment horizontal="center" vertical="center"/>
    </xf>
    <xf numFmtId="0" fontId="18" fillId="0" borderId="0" xfId="0" applyFont="1" applyAlignment="1">
      <alignment horizont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3" xfId="0" applyFont="1" applyBorder="1" applyAlignment="1">
      <alignment horizontal="center"/>
    </xf>
    <xf numFmtId="0" fontId="19" fillId="0" borderId="3" xfId="0" applyFont="1" applyBorder="1" applyAlignment="1">
      <alignment horizontal="center"/>
    </xf>
    <xf numFmtId="0" fontId="18" fillId="0" borderId="0" xfId="0" applyFont="1" applyAlignment="1">
      <alignment horizontal="center" vertical="center"/>
    </xf>
    <xf numFmtId="0" fontId="19" fillId="0" borderId="0" xfId="0" applyFont="1" applyAlignment="1">
      <alignment horizontal="center"/>
    </xf>
    <xf numFmtId="0" fontId="18" fillId="0" borderId="0" xfId="0" applyFont="1" applyAlignment="1">
      <alignment vertical="center"/>
    </xf>
    <xf numFmtId="0" fontId="20" fillId="0" borderId="0" xfId="0" applyFont="1" applyAlignment="1">
      <alignment horizontal="left" vertical="center"/>
    </xf>
    <xf numFmtId="0" fontId="17" fillId="0" borderId="0" xfId="0" applyFont="1" applyAlignment="1">
      <alignment horizontal="center"/>
    </xf>
    <xf numFmtId="0" fontId="21" fillId="0" borderId="0" xfId="0" applyFont="1" applyAlignment="1">
      <alignment horizontal="center"/>
    </xf>
    <xf numFmtId="0" fontId="22" fillId="0" borderId="0" xfId="0" applyFont="1" applyAlignment="1">
      <alignment horizontal="center"/>
    </xf>
    <xf numFmtId="0" fontId="21" fillId="5" borderId="3" xfId="0" applyFont="1" applyFill="1" applyBorder="1" applyAlignment="1">
      <alignment horizontal="center"/>
    </xf>
    <xf numFmtId="0" fontId="21" fillId="4" borderId="3" xfId="0" applyFont="1" applyFill="1" applyBorder="1" applyAlignment="1">
      <alignment horizontal="center"/>
    </xf>
    <xf numFmtId="0" fontId="9" fillId="0" borderId="0" xfId="0" applyFont="1" applyAlignment="1">
      <alignment horizontal="center"/>
    </xf>
    <xf numFmtId="0" fontId="9" fillId="0" borderId="0" xfId="0" applyFont="1"/>
    <xf numFmtId="0" fontId="23" fillId="0" borderId="0" xfId="0" applyFont="1" applyAlignment="1">
      <alignment vertical="center"/>
    </xf>
    <xf numFmtId="0" fontId="0" fillId="6" borderId="0" xfId="0" applyFill="1" applyAlignment="1">
      <alignment horizontal="center"/>
    </xf>
    <xf numFmtId="0" fontId="0" fillId="7" borderId="0" xfId="0" applyFill="1" applyAlignment="1">
      <alignment horizontal="center"/>
    </xf>
    <xf numFmtId="0" fontId="0" fillId="8" borderId="0" xfId="0" applyFill="1" applyAlignment="1">
      <alignment horizontal="center"/>
    </xf>
    <xf numFmtId="0" fontId="0" fillId="9" borderId="0" xfId="0" applyFill="1" applyAlignment="1">
      <alignment horizontal="center"/>
    </xf>
    <xf numFmtId="0" fontId="0" fillId="10" borderId="0" xfId="0" applyFill="1" applyAlignment="1">
      <alignment horizontal="center"/>
    </xf>
    <xf numFmtId="0" fontId="0" fillId="11" borderId="0" xfId="0" applyFill="1" applyAlignment="1">
      <alignment horizontal="center"/>
    </xf>
    <xf numFmtId="0" fontId="0" fillId="12" borderId="0" xfId="0" applyFill="1" applyAlignment="1">
      <alignment horizontal="center"/>
    </xf>
    <xf numFmtId="0" fontId="0" fillId="13" borderId="0" xfId="0" applyFill="1" applyAlignment="1">
      <alignment horizontal="center"/>
    </xf>
    <xf numFmtId="0" fontId="24" fillId="0" borderId="0" xfId="0" applyFont="1"/>
    <xf numFmtId="0" fontId="27" fillId="0" borderId="0" xfId="0" applyFont="1" applyAlignment="1">
      <alignment horizontal="center"/>
    </xf>
    <xf numFmtId="0" fontId="24" fillId="0" borderId="0" xfId="0" applyFont="1" applyAlignment="1">
      <alignment horizontal="center"/>
    </xf>
    <xf numFmtId="43" fontId="28" fillId="0" borderId="0" xfId="1518" applyFont="1" applyFill="1" applyAlignment="1">
      <alignment horizontal="center"/>
    </xf>
    <xf numFmtId="0" fontId="26" fillId="0" borderId="0" xfId="0" applyFont="1" applyAlignment="1">
      <alignment horizontal="center"/>
    </xf>
    <xf numFmtId="167" fontId="26" fillId="0" borderId="0" xfId="0" applyNumberFormat="1" applyFont="1" applyAlignment="1">
      <alignment horizontal="center"/>
    </xf>
    <xf numFmtId="0" fontId="16" fillId="0" borderId="0" xfId="0" applyFont="1" applyAlignment="1">
      <alignment horizontal="left"/>
    </xf>
    <xf numFmtId="43" fontId="29" fillId="0" borderId="0" xfId="1518" applyFont="1" applyFill="1" applyAlignment="1">
      <alignment horizontal="center"/>
    </xf>
    <xf numFmtId="43" fontId="25" fillId="0" borderId="0" xfId="1518" applyFont="1" applyFill="1" applyAlignment="1">
      <alignment horizontal="center"/>
    </xf>
    <xf numFmtId="0" fontId="26" fillId="0" borderId="0" xfId="0" applyFont="1"/>
    <xf numFmtId="43" fontId="25" fillId="0" borderId="0" xfId="1518" applyFont="1" applyFill="1"/>
    <xf numFmtId="43" fontId="25" fillId="0" borderId="0" xfId="1518" applyFont="1" applyFill="1" applyBorder="1" applyAlignment="1">
      <alignment horizontal="center"/>
    </xf>
    <xf numFmtId="164" fontId="25" fillId="0" borderId="0" xfId="1519" applyNumberFormat="1" applyFont="1" applyFill="1"/>
    <xf numFmtId="0" fontId="30" fillId="0" borderId="0" xfId="0" applyFont="1" applyAlignment="1">
      <alignment horizontal="right"/>
    </xf>
    <xf numFmtId="0" fontId="31" fillId="0" borderId="0" xfId="0" applyFont="1" applyAlignment="1">
      <alignment horizontal="right"/>
    </xf>
    <xf numFmtId="165" fontId="32" fillId="0" borderId="0" xfId="1518" applyNumberFormat="1" applyFont="1" applyFill="1" applyAlignment="1">
      <alignment horizontal="right"/>
    </xf>
    <xf numFmtId="167" fontId="31" fillId="0" borderId="0" xfId="0" applyNumberFormat="1" applyFont="1" applyAlignment="1">
      <alignment horizontal="right"/>
    </xf>
    <xf numFmtId="167" fontId="25" fillId="0" borderId="0" xfId="1518" applyNumberFormat="1" applyFont="1" applyFill="1"/>
    <xf numFmtId="167" fontId="25" fillId="0" borderId="0" xfId="1518" applyNumberFormat="1" applyFont="1" applyFill="1" applyAlignment="1">
      <alignment horizontal="center"/>
    </xf>
    <xf numFmtId="167" fontId="28" fillId="0" borderId="0" xfId="1518" applyNumberFormat="1" applyFont="1" applyFill="1"/>
    <xf numFmtId="167" fontId="25" fillId="0" borderId="0" xfId="1518" applyNumberFormat="1" applyFont="1" applyFill="1" applyAlignment="1">
      <alignment horizontal="right"/>
    </xf>
    <xf numFmtId="167" fontId="28" fillId="0" borderId="0" xfId="1518" applyNumberFormat="1" applyFont="1" applyFill="1" applyAlignment="1">
      <alignment horizontal="center"/>
    </xf>
    <xf numFmtId="167" fontId="30" fillId="0" borderId="0" xfId="1518" applyNumberFormat="1" applyFont="1" applyFill="1" applyAlignment="1">
      <alignment horizontal="right"/>
    </xf>
    <xf numFmtId="0" fontId="17" fillId="0" borderId="0" xfId="0" applyFont="1" applyAlignment="1">
      <alignment horizontal="left"/>
    </xf>
    <xf numFmtId="0" fontId="34" fillId="0" borderId="0" xfId="0" applyFont="1"/>
    <xf numFmtId="0" fontId="34" fillId="0" borderId="3" xfId="0" applyFont="1" applyBorder="1" applyAlignment="1">
      <alignment horizontal="center"/>
    </xf>
    <xf numFmtId="0" fontId="9" fillId="0" borderId="3" xfId="0" applyFont="1" applyBorder="1" applyAlignment="1">
      <alignment horizontal="center"/>
    </xf>
    <xf numFmtId="0" fontId="24" fillId="0" borderId="3" xfId="0" applyFont="1" applyBorder="1" applyAlignment="1">
      <alignment horizontal="center"/>
    </xf>
    <xf numFmtId="0" fontId="16" fillId="0" borderId="3" xfId="0" applyFont="1" applyBorder="1" applyAlignment="1">
      <alignment horizontal="left"/>
    </xf>
    <xf numFmtId="0" fontId="33" fillId="0" borderId="3" xfId="0" applyFont="1" applyBorder="1" applyAlignment="1">
      <alignment horizontal="right"/>
    </xf>
    <xf numFmtId="43" fontId="25" fillId="0" borderId="3" xfId="1518" applyFont="1" applyFill="1" applyBorder="1" applyAlignment="1">
      <alignment horizontal="center"/>
    </xf>
    <xf numFmtId="43" fontId="28" fillId="0" borderId="3" xfId="1518" applyFont="1" applyFill="1" applyBorder="1" applyAlignment="1">
      <alignment horizontal="center"/>
    </xf>
    <xf numFmtId="0" fontId="30" fillId="0" borderId="3" xfId="0" applyFont="1" applyBorder="1" applyAlignment="1">
      <alignment horizontal="right"/>
    </xf>
    <xf numFmtId="0" fontId="26" fillId="0" borderId="0" xfId="0" applyFont="1" applyAlignment="1">
      <alignment horizontal="center" shrinkToFit="1"/>
    </xf>
    <xf numFmtId="0" fontId="17" fillId="0" borderId="0" xfId="0" applyFont="1" applyAlignment="1">
      <alignment horizontal="right"/>
    </xf>
    <xf numFmtId="0" fontId="16" fillId="0" borderId="0" xfId="0" applyFont="1" applyAlignment="1">
      <alignment horizontal="center" wrapText="1"/>
    </xf>
    <xf numFmtId="0" fontId="16" fillId="0" borderId="0" xfId="0" applyFont="1" applyAlignment="1">
      <alignment horizontal="right"/>
    </xf>
    <xf numFmtId="0" fontId="16" fillId="0" borderId="0" xfId="3" applyNumberFormat="1" applyFont="1" applyFill="1" applyBorder="1" applyAlignment="1"/>
    <xf numFmtId="0" fontId="16" fillId="0" borderId="0" xfId="3" applyNumberFormat="1" applyFont="1" applyFill="1" applyBorder="1" applyAlignment="1">
      <alignment horizontal="center"/>
    </xf>
    <xf numFmtId="165" fontId="15" fillId="0" borderId="0" xfId="1518" applyNumberFormat="1" applyFont="1" applyFill="1" applyAlignment="1">
      <alignment horizontal="center"/>
    </xf>
    <xf numFmtId="165" fontId="15" fillId="0" borderId="0" xfId="1518" applyNumberFormat="1" applyFont="1" applyFill="1" applyAlignment="1">
      <alignment horizontal="left"/>
    </xf>
    <xf numFmtId="165" fontId="15" fillId="0" borderId="0" xfId="1518" applyNumberFormat="1" applyFont="1" applyFill="1" applyAlignment="1"/>
    <xf numFmtId="165" fontId="15" fillId="0" borderId="0" xfId="1518" applyNumberFormat="1" applyFont="1" applyFill="1" applyAlignment="1">
      <alignment horizontal="right"/>
    </xf>
    <xf numFmtId="167" fontId="17" fillId="0" borderId="0" xfId="1518" applyNumberFormat="1" applyFont="1" applyFill="1" applyAlignment="1">
      <alignment horizontal="center"/>
    </xf>
    <xf numFmtId="167" fontId="17" fillId="0" borderId="0" xfId="1518" applyNumberFormat="1" applyFont="1" applyFill="1" applyAlignment="1">
      <alignment horizontal="left"/>
    </xf>
    <xf numFmtId="167" fontId="17" fillId="0" borderId="0" xfId="1518" applyNumberFormat="1" applyFont="1" applyFill="1" applyAlignment="1"/>
    <xf numFmtId="167" fontId="17" fillId="0" borderId="0" xfId="1518" applyNumberFormat="1" applyFont="1" applyFill="1"/>
    <xf numFmtId="167" fontId="17" fillId="0" borderId="0" xfId="0" applyNumberFormat="1" applyFont="1" applyAlignment="1">
      <alignment horizontal="right"/>
    </xf>
    <xf numFmtId="167" fontId="17" fillId="0" borderId="0" xfId="0" applyNumberFormat="1" applyFont="1" applyAlignment="1">
      <alignment horizontal="center"/>
    </xf>
    <xf numFmtId="164" fontId="17" fillId="0" borderId="0" xfId="1519" applyNumberFormat="1" applyFont="1" applyFill="1" applyAlignment="1">
      <alignment horizontal="right"/>
    </xf>
    <xf numFmtId="167" fontId="17" fillId="0" borderId="0" xfId="0" applyNumberFormat="1" applyFont="1" applyAlignment="1">
      <alignment horizontal="left"/>
    </xf>
    <xf numFmtId="167" fontId="17" fillId="0" borderId="0" xfId="0" applyNumberFormat="1" applyFont="1"/>
    <xf numFmtId="167" fontId="16" fillId="0" borderId="0" xfId="1518" applyNumberFormat="1" applyFont="1" applyFill="1" applyAlignment="1">
      <alignment horizontal="right"/>
    </xf>
    <xf numFmtId="164" fontId="26" fillId="0" borderId="0" xfId="1519" applyNumberFormat="1" applyFont="1" applyFill="1"/>
    <xf numFmtId="44" fontId="0" fillId="14" borderId="0" xfId="2" applyFont="1" applyFill="1" applyBorder="1" applyAlignment="1">
      <alignment horizontal="center"/>
    </xf>
    <xf numFmtId="164" fontId="0" fillId="0" borderId="0" xfId="0" applyNumberFormat="1"/>
    <xf numFmtId="43" fontId="31" fillId="0" borderId="0" xfId="0" applyNumberFormat="1" applyFont="1" applyAlignment="1">
      <alignment horizontal="right"/>
    </xf>
    <xf numFmtId="167" fontId="9" fillId="0" borderId="0" xfId="0" applyNumberFormat="1" applyFont="1" applyAlignment="1">
      <alignment horizontal="center"/>
    </xf>
    <xf numFmtId="167" fontId="9" fillId="0" borderId="0" xfId="0" applyNumberFormat="1" applyFont="1"/>
    <xf numFmtId="167" fontId="16" fillId="0" borderId="0" xfId="1518" applyNumberFormat="1" applyFont="1" applyFill="1" applyAlignment="1">
      <alignment horizontal="center"/>
    </xf>
    <xf numFmtId="167" fontId="16" fillId="0" borderId="0" xfId="1518" applyNumberFormat="1" applyFont="1" applyFill="1"/>
    <xf numFmtId="167" fontId="26" fillId="0" borderId="0" xfId="0" applyNumberFormat="1" applyFont="1"/>
    <xf numFmtId="9" fontId="9" fillId="0" borderId="0" xfId="673" applyFont="1" applyFill="1"/>
    <xf numFmtId="9" fontId="4" fillId="0" borderId="0" xfId="673" applyFont="1" applyFill="1"/>
    <xf numFmtId="43" fontId="35" fillId="0" borderId="3" xfId="0" applyNumberFormat="1" applyFont="1" applyBorder="1" applyAlignment="1">
      <alignment horizontal="center"/>
    </xf>
    <xf numFmtId="6" fontId="16" fillId="0" borderId="0" xfId="0" quotePrefix="1" applyNumberFormat="1" applyFont="1" applyAlignment="1">
      <alignment horizontal="left"/>
    </xf>
    <xf numFmtId="0" fontId="16" fillId="0" borderId="0" xfId="0" quotePrefix="1" applyFont="1" applyAlignment="1">
      <alignment horizontal="left"/>
    </xf>
    <xf numFmtId="43" fontId="25" fillId="15" borderId="3" xfId="1518" applyFont="1" applyFill="1" applyBorder="1" applyAlignment="1">
      <alignment horizontal="center"/>
    </xf>
    <xf numFmtId="0" fontId="24" fillId="5" borderId="3" xfId="0" applyFont="1" applyFill="1" applyBorder="1" applyAlignment="1">
      <alignment horizontal="center"/>
    </xf>
    <xf numFmtId="0" fontId="24" fillId="16" borderId="3" xfId="0" applyFont="1" applyFill="1" applyBorder="1" applyAlignment="1">
      <alignment horizontal="center"/>
    </xf>
    <xf numFmtId="167" fontId="2" fillId="0" borderId="0" xfId="1518" applyNumberFormat="1" applyFont="1" applyFill="1" applyAlignment="1">
      <alignment horizontal="right"/>
    </xf>
    <xf numFmtId="0" fontId="26" fillId="0" borderId="3" xfId="0" applyFont="1" applyBorder="1" applyAlignment="1">
      <alignment horizontal="center"/>
    </xf>
    <xf numFmtId="0" fontId="24" fillId="11" borderId="3" xfId="0" applyFont="1" applyFill="1" applyBorder="1" applyAlignment="1">
      <alignment horizontal="center"/>
    </xf>
    <xf numFmtId="44" fontId="17" fillId="0" borderId="0" xfId="4652" applyFont="1" applyFill="1" applyBorder="1" applyAlignment="1"/>
    <xf numFmtId="0" fontId="15" fillId="0" borderId="0" xfId="0" applyFont="1" applyAlignment="1">
      <alignment horizontal="center" wrapText="1"/>
    </xf>
    <xf numFmtId="0" fontId="32" fillId="0" borderId="0" xfId="0" applyFont="1" applyAlignment="1">
      <alignment horizontal="center" wrapText="1"/>
    </xf>
    <xf numFmtId="0" fontId="32" fillId="0" borderId="0" xfId="0" applyFont="1" applyAlignment="1">
      <alignment horizontal="center"/>
    </xf>
    <xf numFmtId="44" fontId="32" fillId="0" borderId="0" xfId="4652" applyFont="1" applyFill="1" applyAlignment="1">
      <alignment horizontal="center"/>
    </xf>
    <xf numFmtId="0" fontId="31" fillId="0" borderId="0" xfId="0" applyFont="1" applyAlignment="1">
      <alignment horizontal="left"/>
    </xf>
    <xf numFmtId="0" fontId="36" fillId="0" borderId="0" xfId="0" applyFont="1"/>
    <xf numFmtId="0" fontId="27" fillId="0" borderId="0" xfId="0" applyFont="1" applyAlignment="1">
      <alignment horizontal="left"/>
    </xf>
    <xf numFmtId="0" fontId="38" fillId="0" borderId="0" xfId="0" applyFont="1" applyAlignment="1">
      <alignment horizontal="center"/>
    </xf>
    <xf numFmtId="0" fontId="16" fillId="0" borderId="0" xfId="4653" applyNumberFormat="1" applyFont="1" applyFill="1" applyBorder="1" applyAlignment="1">
      <alignment horizontal="center"/>
    </xf>
    <xf numFmtId="0" fontId="16" fillId="0" borderId="0" xfId="4653" applyNumberFormat="1" applyFont="1" applyFill="1" applyBorder="1" applyAlignment="1"/>
    <xf numFmtId="0" fontId="30" fillId="0" borderId="0" xfId="4653" applyNumberFormat="1" applyFont="1" applyFill="1" applyBorder="1" applyAlignment="1">
      <alignment horizontal="left"/>
    </xf>
    <xf numFmtId="0" fontId="31" fillId="0" borderId="0" xfId="0" applyFont="1" applyAlignment="1">
      <alignment horizontal="center"/>
    </xf>
    <xf numFmtId="0" fontId="39" fillId="0" borderId="0" xfId="4653" applyNumberFormat="1" applyFont="1" applyFill="1" applyBorder="1" applyAlignment="1">
      <alignment horizontal="center"/>
    </xf>
    <xf numFmtId="44" fontId="30" fillId="0" borderId="0" xfId="4652" applyFont="1" applyFill="1" applyBorder="1" applyAlignment="1">
      <alignment horizontal="center"/>
    </xf>
    <xf numFmtId="0" fontId="30" fillId="0" borderId="0" xfId="0" applyFont="1" applyAlignment="1">
      <alignment shrinkToFit="1"/>
    </xf>
    <xf numFmtId="0" fontId="30" fillId="0" borderId="0" xfId="4653" applyNumberFormat="1" applyFont="1" applyFill="1" applyBorder="1" applyAlignment="1">
      <alignment horizontal="right"/>
    </xf>
    <xf numFmtId="0" fontId="40" fillId="0" borderId="0" xfId="4653" applyNumberFormat="1" applyFont="1" applyFill="1" applyBorder="1" applyAlignment="1"/>
    <xf numFmtId="0" fontId="9" fillId="0" borderId="0" xfId="0" applyFont="1" applyAlignment="1">
      <alignment horizontal="left"/>
    </xf>
    <xf numFmtId="0" fontId="9" fillId="0" borderId="0" xfId="4653" applyNumberFormat="1" applyFont="1" applyFill="1" applyBorder="1" applyAlignment="1">
      <alignment horizontal="center"/>
    </xf>
    <xf numFmtId="0" fontId="37" fillId="0" borderId="0" xfId="1" applyFont="1" applyFill="1" applyBorder="1" applyAlignment="1">
      <alignment horizontal="center"/>
    </xf>
    <xf numFmtId="0" fontId="16" fillId="0" borderId="0" xfId="4653" applyNumberFormat="1" applyFont="1" applyFill="1" applyBorder="1" applyAlignment="1">
      <alignment horizontal="left"/>
    </xf>
    <xf numFmtId="6" fontId="30" fillId="0" borderId="0" xfId="4653" applyNumberFormat="1" applyFont="1" applyFill="1" applyBorder="1" applyAlignment="1">
      <alignment horizontal="left"/>
    </xf>
    <xf numFmtId="0" fontId="30" fillId="0" borderId="0" xfId="0" applyFont="1"/>
    <xf numFmtId="0" fontId="31" fillId="0" borderId="0" xfId="0" applyFont="1"/>
    <xf numFmtId="164" fontId="31" fillId="0" borderId="0" xfId="4652" applyNumberFormat="1" applyFont="1" applyFill="1"/>
    <xf numFmtId="0" fontId="33" fillId="0" borderId="0" xfId="0" applyFont="1"/>
    <xf numFmtId="0" fontId="26" fillId="0" borderId="0" xfId="0" applyFont="1" applyAlignment="1">
      <alignment horizontal="left"/>
    </xf>
    <xf numFmtId="164" fontId="17" fillId="0" borderId="0" xfId="4652" applyNumberFormat="1" applyFont="1" applyFill="1"/>
    <xf numFmtId="164" fontId="31" fillId="0" borderId="0" xfId="4652" applyNumberFormat="1" applyFont="1" applyFill="1" applyAlignment="1">
      <alignment horizontal="center"/>
    </xf>
    <xf numFmtId="164" fontId="30" fillId="0" borderId="0" xfId="4652" applyNumberFormat="1" applyFont="1" applyFill="1"/>
    <xf numFmtId="0" fontId="41" fillId="0" borderId="0" xfId="4653" applyNumberFormat="1" applyFont="1" applyFill="1" applyBorder="1" applyAlignment="1"/>
    <xf numFmtId="9" fontId="9" fillId="0" borderId="0" xfId="4654" applyFont="1" applyFill="1" applyBorder="1" applyAlignment="1">
      <alignment horizontal="center"/>
    </xf>
    <xf numFmtId="0" fontId="30" fillId="0" borderId="0" xfId="0" applyFont="1" applyAlignment="1">
      <alignment horizontal="left"/>
    </xf>
    <xf numFmtId="0" fontId="41" fillId="0" borderId="0" xfId="0" applyFont="1"/>
    <xf numFmtId="0" fontId="15" fillId="0" borderId="0" xfId="0" applyFont="1" applyAlignment="1">
      <alignment horizontal="left"/>
    </xf>
    <xf numFmtId="0" fontId="32" fillId="0" borderId="0" xfId="0" applyFont="1" applyAlignment="1">
      <alignment horizontal="right"/>
    </xf>
    <xf numFmtId="0" fontId="32" fillId="0" borderId="0" xfId="0" applyFont="1" applyAlignment="1">
      <alignment horizontal="left"/>
    </xf>
    <xf numFmtId="0" fontId="42" fillId="0" borderId="0" xfId="0" applyFont="1" applyAlignment="1">
      <alignment vertical="center"/>
    </xf>
    <xf numFmtId="9" fontId="24" fillId="0" borderId="0" xfId="673" applyFont="1" applyAlignment="1">
      <alignment horizontal="center"/>
    </xf>
    <xf numFmtId="0" fontId="37" fillId="0" borderId="0" xfId="1" applyFont="1" applyFill="1" applyBorder="1" applyAlignment="1">
      <alignment horizontal="center"/>
    </xf>
    <xf numFmtId="0" fontId="12" fillId="3" borderId="2" xfId="1" applyFont="1" applyFill="1" applyBorder="1" applyAlignment="1">
      <alignment horizontal="center"/>
    </xf>
    <xf numFmtId="0" fontId="12" fillId="3" borderId="0" xfId="1" applyFont="1" applyFill="1" applyBorder="1" applyAlignment="1">
      <alignment horizont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0" borderId="3" xfId="0" applyFont="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3" xfId="0" applyFont="1" applyBorder="1" applyAlignment="1">
      <alignment horizontal="center" vertical="center"/>
    </xf>
    <xf numFmtId="164" fontId="7" fillId="0" borderId="0" xfId="2" applyNumberFormat="1" applyFont="1" applyFill="1" applyAlignment="1">
      <alignment horizontal="center"/>
    </xf>
  </cellXfs>
  <cellStyles count="4659">
    <cellStyle name="Comma" xfId="1518" builtinId="3"/>
    <cellStyle name="Comma 2" xfId="4" xr:uid="{00000000-0005-0000-0000-000001000000}"/>
    <cellStyle name="Comma 2 2" xfId="5" xr:uid="{00000000-0005-0000-0000-000002000000}"/>
    <cellStyle name="Comma 2 3" xfId="6" xr:uid="{00000000-0005-0000-0000-000003000000}"/>
    <cellStyle name="Comma 2 4" xfId="7" xr:uid="{00000000-0005-0000-0000-000004000000}"/>
    <cellStyle name="Comma 2 5" xfId="3" xr:uid="{00000000-0005-0000-0000-000005000000}"/>
    <cellStyle name="Comma 2 5 2" xfId="4653" xr:uid="{00000000-0005-0000-0000-000006000000}"/>
    <cellStyle name="Comma 3" xfId="8" xr:uid="{00000000-0005-0000-0000-000007000000}"/>
    <cellStyle name="Comma 4" xfId="9" xr:uid="{00000000-0005-0000-0000-000008000000}"/>
    <cellStyle name="Comma 5" xfId="10" xr:uid="{00000000-0005-0000-0000-000009000000}"/>
    <cellStyle name="Comma 6" xfId="11" xr:uid="{00000000-0005-0000-0000-00000A000000}"/>
    <cellStyle name="Currency" xfId="1519" builtinId="4"/>
    <cellStyle name="Currency 2" xfId="12" xr:uid="{00000000-0005-0000-0000-00000C000000}"/>
    <cellStyle name="Currency 2 2" xfId="13" xr:uid="{00000000-0005-0000-0000-00000D000000}"/>
    <cellStyle name="Currency 2 2 2" xfId="14" xr:uid="{00000000-0005-0000-0000-00000E000000}"/>
    <cellStyle name="Currency 2 3" xfId="15" xr:uid="{00000000-0005-0000-0000-00000F000000}"/>
    <cellStyle name="Currency 2 4" xfId="16" xr:uid="{00000000-0005-0000-0000-000010000000}"/>
    <cellStyle name="Currency 3" xfId="17" xr:uid="{00000000-0005-0000-0000-000011000000}"/>
    <cellStyle name="Currency 4" xfId="18" xr:uid="{00000000-0005-0000-0000-000012000000}"/>
    <cellStyle name="Currency 5" xfId="2" xr:uid="{00000000-0005-0000-0000-000013000000}"/>
    <cellStyle name="Currency 5 2" xfId="4652" xr:uid="{00000000-0005-0000-0000-000014000000}"/>
    <cellStyle name="Currency 6" xfId="19" xr:uid="{00000000-0005-0000-0000-000015000000}"/>
    <cellStyle name="Currency 7" xfId="20" xr:uid="{00000000-0005-0000-0000-000016000000}"/>
    <cellStyle name="Currency 9" xfId="21" xr:uid="{00000000-0005-0000-0000-000017000000}"/>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5" builtinId="9" hidden="1"/>
    <cellStyle name="Followed Hyperlink" xfId="677" builtinId="9" hidden="1"/>
    <cellStyle name="Followed Hyperlink" xfId="679" builtinId="9" hidden="1"/>
    <cellStyle name="Followed Hyperlink" xfId="681" builtinId="9" hidden="1"/>
    <cellStyle name="Followed Hyperlink" xfId="683" builtinId="9" hidden="1"/>
    <cellStyle name="Followed Hyperlink" xfId="685" builtinId="9" hidden="1"/>
    <cellStyle name="Followed Hyperlink" xfId="687" builtinId="9" hidden="1"/>
    <cellStyle name="Followed Hyperlink" xfId="689" builtinId="9" hidden="1"/>
    <cellStyle name="Followed Hyperlink" xfId="691" builtinId="9" hidden="1"/>
    <cellStyle name="Followed Hyperlink" xfId="693" builtinId="9" hidden="1"/>
    <cellStyle name="Followed Hyperlink" xfId="695" builtinId="9" hidden="1"/>
    <cellStyle name="Followed Hyperlink" xfId="697" builtinId="9" hidden="1"/>
    <cellStyle name="Followed Hyperlink" xfId="699" builtinId="9" hidden="1"/>
    <cellStyle name="Followed Hyperlink" xfId="701" builtinId="9" hidden="1"/>
    <cellStyle name="Followed Hyperlink" xfId="703" builtinId="9" hidden="1"/>
    <cellStyle name="Followed Hyperlink" xfId="705" builtinId="9" hidden="1"/>
    <cellStyle name="Followed Hyperlink" xfId="707" builtinId="9" hidden="1"/>
    <cellStyle name="Followed Hyperlink" xfId="709" builtinId="9" hidden="1"/>
    <cellStyle name="Followed Hyperlink" xfId="711" builtinId="9" hidden="1"/>
    <cellStyle name="Followed Hyperlink" xfId="713" builtinId="9" hidden="1"/>
    <cellStyle name="Followed Hyperlink" xfId="715" builtinId="9" hidden="1"/>
    <cellStyle name="Followed Hyperlink" xfId="717" builtinId="9" hidden="1"/>
    <cellStyle name="Followed Hyperlink" xfId="719" builtinId="9" hidden="1"/>
    <cellStyle name="Followed Hyperlink" xfId="721" builtinId="9" hidden="1"/>
    <cellStyle name="Followed Hyperlink" xfId="723" builtinId="9" hidden="1"/>
    <cellStyle name="Followed Hyperlink" xfId="725" builtinId="9" hidden="1"/>
    <cellStyle name="Followed Hyperlink" xfId="727" builtinId="9" hidden="1"/>
    <cellStyle name="Followed Hyperlink" xfId="729" builtinId="9" hidden="1"/>
    <cellStyle name="Followed Hyperlink" xfId="731" builtinId="9" hidden="1"/>
    <cellStyle name="Followed Hyperlink" xfId="733" builtinId="9" hidden="1"/>
    <cellStyle name="Followed Hyperlink" xfId="735" builtinId="9" hidden="1"/>
    <cellStyle name="Followed Hyperlink" xfId="737" builtinId="9" hidden="1"/>
    <cellStyle name="Followed Hyperlink" xfId="739" builtinId="9" hidden="1"/>
    <cellStyle name="Followed Hyperlink" xfId="741" builtinId="9" hidden="1"/>
    <cellStyle name="Followed Hyperlink" xfId="743" builtinId="9" hidden="1"/>
    <cellStyle name="Followed Hyperlink" xfId="745" builtinId="9" hidden="1"/>
    <cellStyle name="Followed Hyperlink" xfId="747" builtinId="9" hidden="1"/>
    <cellStyle name="Followed Hyperlink" xfId="749" builtinId="9" hidden="1"/>
    <cellStyle name="Followed Hyperlink" xfId="751" builtinId="9" hidden="1"/>
    <cellStyle name="Followed Hyperlink" xfId="753" builtinId="9" hidden="1"/>
    <cellStyle name="Followed Hyperlink" xfId="755" builtinId="9" hidden="1"/>
    <cellStyle name="Followed Hyperlink" xfId="757" builtinId="9" hidden="1"/>
    <cellStyle name="Followed Hyperlink" xfId="759" builtinId="9" hidden="1"/>
    <cellStyle name="Followed Hyperlink" xfId="761" builtinId="9" hidden="1"/>
    <cellStyle name="Followed Hyperlink" xfId="763" builtinId="9" hidden="1"/>
    <cellStyle name="Followed Hyperlink" xfId="765" builtinId="9" hidden="1"/>
    <cellStyle name="Followed Hyperlink" xfId="767" builtinId="9" hidden="1"/>
    <cellStyle name="Followed Hyperlink" xfId="769" builtinId="9" hidden="1"/>
    <cellStyle name="Followed Hyperlink" xfId="771" builtinId="9" hidden="1"/>
    <cellStyle name="Followed Hyperlink" xfId="773" builtinId="9" hidden="1"/>
    <cellStyle name="Followed Hyperlink" xfId="775" builtinId="9" hidden="1"/>
    <cellStyle name="Followed Hyperlink" xfId="777"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1" builtinId="9" hidden="1"/>
    <cellStyle name="Followed Hyperlink" xfId="1133" builtinId="9" hidden="1"/>
    <cellStyle name="Followed Hyperlink" xfId="1135" builtinId="9" hidden="1"/>
    <cellStyle name="Followed Hyperlink" xfId="1137" builtinId="9" hidden="1"/>
    <cellStyle name="Followed Hyperlink" xfId="1139" builtinId="9" hidden="1"/>
    <cellStyle name="Followed Hyperlink" xfId="1141" builtinId="9" hidden="1"/>
    <cellStyle name="Followed Hyperlink" xfId="1143" builtinId="9" hidden="1"/>
    <cellStyle name="Followed Hyperlink" xfId="1145" builtinId="9" hidden="1"/>
    <cellStyle name="Followed Hyperlink" xfId="1147"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Followed Hyperlink" xfId="1183" builtinId="9" hidden="1"/>
    <cellStyle name="Followed Hyperlink" xfId="1185" builtinId="9" hidden="1"/>
    <cellStyle name="Followed Hyperlink" xfId="1187" builtinId="9" hidden="1"/>
    <cellStyle name="Followed Hyperlink" xfId="1189" builtinId="9" hidden="1"/>
    <cellStyle name="Followed Hyperlink" xfId="1191" builtinId="9" hidden="1"/>
    <cellStyle name="Followed Hyperlink" xfId="1193" builtinId="9" hidden="1"/>
    <cellStyle name="Followed Hyperlink" xfId="1195" builtinId="9" hidden="1"/>
    <cellStyle name="Followed Hyperlink" xfId="1197" builtinId="9" hidden="1"/>
    <cellStyle name="Followed Hyperlink" xfId="1199" builtinId="9" hidden="1"/>
    <cellStyle name="Followed Hyperlink" xfId="1201" builtinId="9" hidden="1"/>
    <cellStyle name="Followed Hyperlink" xfId="1203" builtinId="9" hidden="1"/>
    <cellStyle name="Followed Hyperlink" xfId="1205" builtinId="9" hidden="1"/>
    <cellStyle name="Followed Hyperlink" xfId="1207" builtinId="9" hidden="1"/>
    <cellStyle name="Followed Hyperlink" xfId="1209" builtinId="9" hidden="1"/>
    <cellStyle name="Followed Hyperlink" xfId="1211" builtinId="9" hidden="1"/>
    <cellStyle name="Followed Hyperlink" xfId="1213" builtinId="9" hidden="1"/>
    <cellStyle name="Followed Hyperlink" xfId="1215" builtinId="9" hidden="1"/>
    <cellStyle name="Followed Hyperlink" xfId="1217" builtinId="9" hidden="1"/>
    <cellStyle name="Followed Hyperlink" xfId="1219" builtinId="9" hidden="1"/>
    <cellStyle name="Followed Hyperlink" xfId="1221" builtinId="9" hidden="1"/>
    <cellStyle name="Followed Hyperlink" xfId="1223" builtinId="9" hidden="1"/>
    <cellStyle name="Followed Hyperlink" xfId="1225" builtinId="9" hidden="1"/>
    <cellStyle name="Followed Hyperlink" xfId="1227" builtinId="9" hidden="1"/>
    <cellStyle name="Followed Hyperlink" xfId="1229" builtinId="9" hidden="1"/>
    <cellStyle name="Followed Hyperlink" xfId="1231" builtinId="9" hidden="1"/>
    <cellStyle name="Followed Hyperlink" xfId="1233" builtinId="9" hidden="1"/>
    <cellStyle name="Followed Hyperlink" xfId="1235" builtinId="9" hidden="1"/>
    <cellStyle name="Followed Hyperlink" xfId="1237" builtinId="9" hidden="1"/>
    <cellStyle name="Followed Hyperlink" xfId="1239" builtinId="9" hidden="1"/>
    <cellStyle name="Followed Hyperlink" xfId="1241" builtinId="9" hidden="1"/>
    <cellStyle name="Followed Hyperlink" xfId="1243" builtinId="9" hidden="1"/>
    <cellStyle name="Followed Hyperlink" xfId="1245" builtinId="9" hidden="1"/>
    <cellStyle name="Followed Hyperlink" xfId="1247" builtinId="9" hidden="1"/>
    <cellStyle name="Followed Hyperlink" xfId="1249" builtinId="9" hidden="1"/>
    <cellStyle name="Followed Hyperlink" xfId="1251" builtinId="9" hidden="1"/>
    <cellStyle name="Followed Hyperlink" xfId="1253" builtinId="9" hidden="1"/>
    <cellStyle name="Followed Hyperlink" xfId="1255" builtinId="9" hidden="1"/>
    <cellStyle name="Followed Hyperlink" xfId="1257" builtinId="9" hidden="1"/>
    <cellStyle name="Followed Hyperlink" xfId="1259" builtinId="9" hidden="1"/>
    <cellStyle name="Followed Hyperlink" xfId="1261" builtinId="9" hidden="1"/>
    <cellStyle name="Followed Hyperlink" xfId="1263" builtinId="9" hidden="1"/>
    <cellStyle name="Followed Hyperlink" xfId="1265" builtinId="9" hidden="1"/>
    <cellStyle name="Followed Hyperlink" xfId="1267" builtinId="9" hidden="1"/>
    <cellStyle name="Followed Hyperlink" xfId="1269" builtinId="9" hidden="1"/>
    <cellStyle name="Followed Hyperlink" xfId="1271" builtinId="9" hidden="1"/>
    <cellStyle name="Followed Hyperlink" xfId="1273" builtinId="9" hidden="1"/>
    <cellStyle name="Followed Hyperlink" xfId="1275" builtinId="9" hidden="1"/>
    <cellStyle name="Followed Hyperlink" xfId="1277" builtinId="9" hidden="1"/>
    <cellStyle name="Followed Hyperlink" xfId="1279" builtinId="9" hidden="1"/>
    <cellStyle name="Followed Hyperlink" xfId="1281" builtinId="9" hidden="1"/>
    <cellStyle name="Followed Hyperlink" xfId="1283" builtinId="9" hidden="1"/>
    <cellStyle name="Followed Hyperlink" xfId="1285" builtinId="9" hidden="1"/>
    <cellStyle name="Followed Hyperlink" xfId="1287" builtinId="9" hidden="1"/>
    <cellStyle name="Followed Hyperlink" xfId="1289" builtinId="9" hidden="1"/>
    <cellStyle name="Followed Hyperlink" xfId="1291" builtinId="9" hidden="1"/>
    <cellStyle name="Followed Hyperlink" xfId="1293" builtinId="9" hidden="1"/>
    <cellStyle name="Followed Hyperlink" xfId="1295" builtinId="9" hidden="1"/>
    <cellStyle name="Followed Hyperlink" xfId="1297" builtinId="9" hidden="1"/>
    <cellStyle name="Followed Hyperlink" xfId="1299" builtinId="9" hidden="1"/>
    <cellStyle name="Followed Hyperlink" xfId="1301" builtinId="9" hidden="1"/>
    <cellStyle name="Followed Hyperlink" xfId="1303" builtinId="9" hidden="1"/>
    <cellStyle name="Followed Hyperlink" xfId="1305" builtinId="9" hidden="1"/>
    <cellStyle name="Followed Hyperlink" xfId="1307" builtinId="9" hidden="1"/>
    <cellStyle name="Followed Hyperlink" xfId="1309" builtinId="9" hidden="1"/>
    <cellStyle name="Followed Hyperlink" xfId="1311" builtinId="9" hidden="1"/>
    <cellStyle name="Followed Hyperlink" xfId="1313" builtinId="9" hidden="1"/>
    <cellStyle name="Followed Hyperlink" xfId="1315" builtinId="9" hidden="1"/>
    <cellStyle name="Followed Hyperlink" xfId="1317" builtinId="9" hidden="1"/>
    <cellStyle name="Followed Hyperlink" xfId="1319" builtinId="9" hidden="1"/>
    <cellStyle name="Followed Hyperlink" xfId="1321" builtinId="9" hidden="1"/>
    <cellStyle name="Followed Hyperlink" xfId="1323" builtinId="9" hidden="1"/>
    <cellStyle name="Followed Hyperlink" xfId="1325" builtinId="9" hidden="1"/>
    <cellStyle name="Followed Hyperlink" xfId="1327" builtinId="9" hidden="1"/>
    <cellStyle name="Followed Hyperlink" xfId="1329" builtinId="9" hidden="1"/>
    <cellStyle name="Followed Hyperlink" xfId="1331" builtinId="9" hidden="1"/>
    <cellStyle name="Followed Hyperlink" xfId="1333" builtinId="9" hidden="1"/>
    <cellStyle name="Followed Hyperlink" xfId="1335" builtinId="9" hidden="1"/>
    <cellStyle name="Followed Hyperlink" xfId="1337" builtinId="9" hidden="1"/>
    <cellStyle name="Followed Hyperlink" xfId="1339" builtinId="9" hidden="1"/>
    <cellStyle name="Followed Hyperlink" xfId="1341" builtinId="9" hidden="1"/>
    <cellStyle name="Followed Hyperlink" xfId="1343" builtinId="9" hidden="1"/>
    <cellStyle name="Followed Hyperlink" xfId="1345" builtinId="9" hidden="1"/>
    <cellStyle name="Followed Hyperlink" xfId="1347" builtinId="9" hidden="1"/>
    <cellStyle name="Followed Hyperlink" xfId="1349" builtinId="9" hidden="1"/>
    <cellStyle name="Followed Hyperlink" xfId="1351" builtinId="9" hidden="1"/>
    <cellStyle name="Followed Hyperlink" xfId="1353" builtinId="9" hidden="1"/>
    <cellStyle name="Followed Hyperlink" xfId="1355" builtinId="9" hidden="1"/>
    <cellStyle name="Followed Hyperlink" xfId="1357" builtinId="9" hidden="1"/>
    <cellStyle name="Followed Hyperlink" xfId="1359" builtinId="9" hidden="1"/>
    <cellStyle name="Followed Hyperlink" xfId="1361" builtinId="9" hidden="1"/>
    <cellStyle name="Followed Hyperlink" xfId="1363" builtinId="9" hidden="1"/>
    <cellStyle name="Followed Hyperlink" xfId="1365" builtinId="9" hidden="1"/>
    <cellStyle name="Followed Hyperlink" xfId="1367" builtinId="9" hidden="1"/>
    <cellStyle name="Followed Hyperlink" xfId="1369" builtinId="9" hidden="1"/>
    <cellStyle name="Followed Hyperlink" xfId="1371" builtinId="9" hidden="1"/>
    <cellStyle name="Followed Hyperlink" xfId="1373" builtinId="9" hidden="1"/>
    <cellStyle name="Followed Hyperlink" xfId="1375" builtinId="9" hidden="1"/>
    <cellStyle name="Followed Hyperlink" xfId="1377" builtinId="9" hidden="1"/>
    <cellStyle name="Followed Hyperlink" xfId="1379" builtinId="9" hidden="1"/>
    <cellStyle name="Followed Hyperlink" xfId="1381" builtinId="9" hidden="1"/>
    <cellStyle name="Followed Hyperlink" xfId="1383" builtinId="9" hidden="1"/>
    <cellStyle name="Followed Hyperlink" xfId="1385" builtinId="9" hidden="1"/>
    <cellStyle name="Followed Hyperlink" xfId="1387" builtinId="9" hidden="1"/>
    <cellStyle name="Followed Hyperlink" xfId="1389" builtinId="9" hidden="1"/>
    <cellStyle name="Followed Hyperlink" xfId="1391" builtinId="9" hidden="1"/>
    <cellStyle name="Followed Hyperlink" xfId="1393" builtinId="9" hidden="1"/>
    <cellStyle name="Followed Hyperlink" xfId="1395" builtinId="9" hidden="1"/>
    <cellStyle name="Followed Hyperlink" xfId="1397" builtinId="9" hidden="1"/>
    <cellStyle name="Followed Hyperlink" xfId="1399" builtinId="9" hidden="1"/>
    <cellStyle name="Followed Hyperlink" xfId="1401" builtinId="9" hidden="1"/>
    <cellStyle name="Followed Hyperlink" xfId="1403" builtinId="9" hidden="1"/>
    <cellStyle name="Followed Hyperlink" xfId="1405" builtinId="9" hidden="1"/>
    <cellStyle name="Followed Hyperlink" xfId="1407" builtinId="9" hidden="1"/>
    <cellStyle name="Followed Hyperlink" xfId="1409" builtinId="9" hidden="1"/>
    <cellStyle name="Followed Hyperlink" xfId="1411" builtinId="9" hidden="1"/>
    <cellStyle name="Followed Hyperlink" xfId="1413" builtinId="9" hidden="1"/>
    <cellStyle name="Followed Hyperlink" xfId="1415" builtinId="9" hidden="1"/>
    <cellStyle name="Followed Hyperlink" xfId="1417" builtinId="9" hidden="1"/>
    <cellStyle name="Followed Hyperlink" xfId="1419" builtinId="9" hidden="1"/>
    <cellStyle name="Followed Hyperlink" xfId="1421" builtinId="9" hidden="1"/>
    <cellStyle name="Followed Hyperlink" xfId="1423" builtinId="9" hidden="1"/>
    <cellStyle name="Followed Hyperlink" xfId="1425" builtinId="9" hidden="1"/>
    <cellStyle name="Followed Hyperlink" xfId="1427" builtinId="9" hidden="1"/>
    <cellStyle name="Followed Hyperlink" xfId="1429" builtinId="9" hidden="1"/>
    <cellStyle name="Followed Hyperlink" xfId="1431" builtinId="9" hidden="1"/>
    <cellStyle name="Followed Hyperlink" xfId="1433" builtinId="9" hidden="1"/>
    <cellStyle name="Followed Hyperlink" xfId="1435" builtinId="9" hidden="1"/>
    <cellStyle name="Followed Hyperlink" xfId="1437" builtinId="9" hidden="1"/>
    <cellStyle name="Followed Hyperlink" xfId="1439" builtinId="9" hidden="1"/>
    <cellStyle name="Followed Hyperlink" xfId="1441" builtinId="9" hidden="1"/>
    <cellStyle name="Followed Hyperlink" xfId="1443" builtinId="9" hidden="1"/>
    <cellStyle name="Followed Hyperlink" xfId="1445" builtinId="9" hidden="1"/>
    <cellStyle name="Followed Hyperlink" xfId="1447" builtinId="9" hidden="1"/>
    <cellStyle name="Followed Hyperlink" xfId="1449" builtinId="9" hidden="1"/>
    <cellStyle name="Followed Hyperlink" xfId="1451" builtinId="9" hidden="1"/>
    <cellStyle name="Followed Hyperlink" xfId="1453" builtinId="9" hidden="1"/>
    <cellStyle name="Followed Hyperlink" xfId="1455" builtinId="9" hidden="1"/>
    <cellStyle name="Followed Hyperlink" xfId="1457" builtinId="9" hidden="1"/>
    <cellStyle name="Followed Hyperlink" xfId="1459" builtinId="9" hidden="1"/>
    <cellStyle name="Followed Hyperlink" xfId="1461" builtinId="9" hidden="1"/>
    <cellStyle name="Followed Hyperlink" xfId="1463" builtinId="9" hidden="1"/>
    <cellStyle name="Followed Hyperlink" xfId="1465" builtinId="9" hidden="1"/>
    <cellStyle name="Followed Hyperlink" xfId="1467" builtinId="9" hidden="1"/>
    <cellStyle name="Followed Hyperlink" xfId="1469" builtinId="9" hidden="1"/>
    <cellStyle name="Followed Hyperlink" xfId="1471" builtinId="9" hidden="1"/>
    <cellStyle name="Followed Hyperlink" xfId="1473" builtinId="9" hidden="1"/>
    <cellStyle name="Followed Hyperlink" xfId="1475" builtinId="9" hidden="1"/>
    <cellStyle name="Followed Hyperlink" xfId="1477" builtinId="9" hidden="1"/>
    <cellStyle name="Followed Hyperlink" xfId="1479" builtinId="9" hidden="1"/>
    <cellStyle name="Followed Hyperlink" xfId="1481" builtinId="9" hidden="1"/>
    <cellStyle name="Followed Hyperlink" xfId="1483" builtinId="9" hidden="1"/>
    <cellStyle name="Followed Hyperlink" xfId="1485" builtinId="9" hidden="1"/>
    <cellStyle name="Followed Hyperlink" xfId="1487" builtinId="9" hidden="1"/>
    <cellStyle name="Followed Hyperlink" xfId="1489" builtinId="9" hidden="1"/>
    <cellStyle name="Followed Hyperlink" xfId="1491" builtinId="9" hidden="1"/>
    <cellStyle name="Followed Hyperlink" xfId="1493" builtinId="9" hidden="1"/>
    <cellStyle name="Followed Hyperlink" xfId="1495" builtinId="9" hidden="1"/>
    <cellStyle name="Followed Hyperlink" xfId="1497" builtinId="9" hidden="1"/>
    <cellStyle name="Followed Hyperlink" xfId="1499" builtinId="9" hidden="1"/>
    <cellStyle name="Followed Hyperlink" xfId="1501" builtinId="9" hidden="1"/>
    <cellStyle name="Followed Hyperlink" xfId="1503" builtinId="9" hidden="1"/>
    <cellStyle name="Followed Hyperlink" xfId="1505" builtinId="9" hidden="1"/>
    <cellStyle name="Followed Hyperlink" xfId="1507" builtinId="9" hidden="1"/>
    <cellStyle name="Followed Hyperlink" xfId="1509" builtinId="9" hidden="1"/>
    <cellStyle name="Followed Hyperlink" xfId="1511" builtinId="9" hidden="1"/>
    <cellStyle name="Followed Hyperlink" xfId="1513" builtinId="9" hidden="1"/>
    <cellStyle name="Followed Hyperlink" xfId="1515" builtinId="9" hidden="1"/>
    <cellStyle name="Followed Hyperlink" xfId="1517" builtinId="9" hidden="1"/>
    <cellStyle name="Followed Hyperlink" xfId="1521" builtinId="9" hidden="1"/>
    <cellStyle name="Followed Hyperlink" xfId="1523" builtinId="9" hidden="1"/>
    <cellStyle name="Followed Hyperlink" xfId="1525" builtinId="9" hidden="1"/>
    <cellStyle name="Followed Hyperlink" xfId="1527" builtinId="9" hidden="1"/>
    <cellStyle name="Followed Hyperlink" xfId="1529" builtinId="9" hidden="1"/>
    <cellStyle name="Followed Hyperlink" xfId="1531" builtinId="9" hidden="1"/>
    <cellStyle name="Followed Hyperlink" xfId="1533" builtinId="9" hidden="1"/>
    <cellStyle name="Followed Hyperlink" xfId="1535" builtinId="9" hidden="1"/>
    <cellStyle name="Followed Hyperlink" xfId="1537" builtinId="9" hidden="1"/>
    <cellStyle name="Followed Hyperlink" xfId="1539" builtinId="9" hidden="1"/>
    <cellStyle name="Followed Hyperlink" xfId="1541" builtinId="9" hidden="1"/>
    <cellStyle name="Followed Hyperlink" xfId="1543" builtinId="9" hidden="1"/>
    <cellStyle name="Followed Hyperlink" xfId="1545" builtinId="9" hidden="1"/>
    <cellStyle name="Followed Hyperlink" xfId="1547" builtinId="9" hidden="1"/>
    <cellStyle name="Followed Hyperlink" xfId="1549" builtinId="9" hidden="1"/>
    <cellStyle name="Followed Hyperlink" xfId="1551" builtinId="9" hidden="1"/>
    <cellStyle name="Followed Hyperlink" xfId="1553" builtinId="9" hidden="1"/>
    <cellStyle name="Followed Hyperlink" xfId="1555" builtinId="9" hidden="1"/>
    <cellStyle name="Followed Hyperlink" xfId="1557" builtinId="9" hidden="1"/>
    <cellStyle name="Followed Hyperlink" xfId="1559" builtinId="9" hidden="1"/>
    <cellStyle name="Followed Hyperlink" xfId="1561" builtinId="9" hidden="1"/>
    <cellStyle name="Followed Hyperlink" xfId="1563" builtinId="9" hidden="1"/>
    <cellStyle name="Followed Hyperlink" xfId="1565" builtinId="9" hidden="1"/>
    <cellStyle name="Followed Hyperlink" xfId="1567" builtinId="9" hidden="1"/>
    <cellStyle name="Followed Hyperlink" xfId="1569" builtinId="9" hidden="1"/>
    <cellStyle name="Followed Hyperlink" xfId="1571" builtinId="9" hidden="1"/>
    <cellStyle name="Followed Hyperlink" xfId="1573" builtinId="9" hidden="1"/>
    <cellStyle name="Followed Hyperlink" xfId="1575" builtinId="9" hidden="1"/>
    <cellStyle name="Followed Hyperlink" xfId="1577" builtinId="9" hidden="1"/>
    <cellStyle name="Followed Hyperlink" xfId="1579" builtinId="9" hidden="1"/>
    <cellStyle name="Followed Hyperlink" xfId="1581" builtinId="9" hidden="1"/>
    <cellStyle name="Followed Hyperlink" xfId="1583" builtinId="9" hidden="1"/>
    <cellStyle name="Followed Hyperlink" xfId="1585" builtinId="9" hidden="1"/>
    <cellStyle name="Followed Hyperlink" xfId="1587" builtinId="9" hidden="1"/>
    <cellStyle name="Followed Hyperlink" xfId="1589" builtinId="9" hidden="1"/>
    <cellStyle name="Followed Hyperlink" xfId="1591" builtinId="9" hidden="1"/>
    <cellStyle name="Followed Hyperlink" xfId="1593" builtinId="9" hidden="1"/>
    <cellStyle name="Followed Hyperlink" xfId="1595" builtinId="9" hidden="1"/>
    <cellStyle name="Followed Hyperlink" xfId="1597" builtinId="9" hidden="1"/>
    <cellStyle name="Followed Hyperlink" xfId="1599" builtinId="9" hidden="1"/>
    <cellStyle name="Followed Hyperlink" xfId="1601" builtinId="9" hidden="1"/>
    <cellStyle name="Followed Hyperlink" xfId="1603" builtinId="9" hidden="1"/>
    <cellStyle name="Followed Hyperlink" xfId="1605" builtinId="9" hidden="1"/>
    <cellStyle name="Followed Hyperlink" xfId="1607" builtinId="9" hidden="1"/>
    <cellStyle name="Followed Hyperlink" xfId="1609" builtinId="9" hidden="1"/>
    <cellStyle name="Followed Hyperlink" xfId="1611" builtinId="9" hidden="1"/>
    <cellStyle name="Followed Hyperlink" xfId="1613" builtinId="9" hidden="1"/>
    <cellStyle name="Followed Hyperlink" xfId="1615" builtinId="9" hidden="1"/>
    <cellStyle name="Followed Hyperlink" xfId="1617" builtinId="9" hidden="1"/>
    <cellStyle name="Followed Hyperlink" xfId="1619" builtinId="9" hidden="1"/>
    <cellStyle name="Followed Hyperlink" xfId="1621" builtinId="9" hidden="1"/>
    <cellStyle name="Followed Hyperlink" xfId="1623" builtinId="9" hidden="1"/>
    <cellStyle name="Followed Hyperlink" xfId="1625" builtinId="9" hidden="1"/>
    <cellStyle name="Followed Hyperlink" xfId="1627" builtinId="9" hidden="1"/>
    <cellStyle name="Followed Hyperlink" xfId="1629" builtinId="9" hidden="1"/>
    <cellStyle name="Followed Hyperlink" xfId="1631" builtinId="9" hidden="1"/>
    <cellStyle name="Followed Hyperlink" xfId="1633" builtinId="9" hidden="1"/>
    <cellStyle name="Followed Hyperlink" xfId="1635" builtinId="9" hidden="1"/>
    <cellStyle name="Followed Hyperlink" xfId="1637" builtinId="9" hidden="1"/>
    <cellStyle name="Followed Hyperlink" xfId="1639" builtinId="9" hidden="1"/>
    <cellStyle name="Followed Hyperlink" xfId="1641" builtinId="9" hidden="1"/>
    <cellStyle name="Followed Hyperlink" xfId="1643" builtinId="9" hidden="1"/>
    <cellStyle name="Followed Hyperlink" xfId="1645" builtinId="9" hidden="1"/>
    <cellStyle name="Followed Hyperlink" xfId="1647" builtinId="9" hidden="1"/>
    <cellStyle name="Followed Hyperlink" xfId="1649" builtinId="9" hidden="1"/>
    <cellStyle name="Followed Hyperlink" xfId="1651" builtinId="9" hidden="1"/>
    <cellStyle name="Followed Hyperlink" xfId="1653" builtinId="9" hidden="1"/>
    <cellStyle name="Followed Hyperlink" xfId="1655" builtinId="9" hidden="1"/>
    <cellStyle name="Followed Hyperlink" xfId="1657" builtinId="9" hidden="1"/>
    <cellStyle name="Followed Hyperlink" xfId="1659" builtinId="9" hidden="1"/>
    <cellStyle name="Followed Hyperlink" xfId="1661" builtinId="9" hidden="1"/>
    <cellStyle name="Followed Hyperlink" xfId="1663" builtinId="9" hidden="1"/>
    <cellStyle name="Followed Hyperlink" xfId="1665" builtinId="9" hidden="1"/>
    <cellStyle name="Followed Hyperlink" xfId="1667" builtinId="9" hidden="1"/>
    <cellStyle name="Followed Hyperlink" xfId="1669" builtinId="9" hidden="1"/>
    <cellStyle name="Followed Hyperlink" xfId="1671" builtinId="9" hidden="1"/>
    <cellStyle name="Followed Hyperlink" xfId="1673" builtinId="9" hidden="1"/>
    <cellStyle name="Followed Hyperlink" xfId="1675" builtinId="9" hidden="1"/>
    <cellStyle name="Followed Hyperlink" xfId="1677" builtinId="9" hidden="1"/>
    <cellStyle name="Followed Hyperlink" xfId="1679" builtinId="9" hidden="1"/>
    <cellStyle name="Followed Hyperlink" xfId="1681" builtinId="9" hidden="1"/>
    <cellStyle name="Followed Hyperlink" xfId="1683" builtinId="9" hidden="1"/>
    <cellStyle name="Followed Hyperlink" xfId="1685" builtinId="9" hidden="1"/>
    <cellStyle name="Followed Hyperlink" xfId="1687" builtinId="9" hidden="1"/>
    <cellStyle name="Followed Hyperlink" xfId="1689" builtinId="9" hidden="1"/>
    <cellStyle name="Followed Hyperlink" xfId="1691" builtinId="9" hidden="1"/>
    <cellStyle name="Followed Hyperlink" xfId="1693" builtinId="9" hidden="1"/>
    <cellStyle name="Followed Hyperlink" xfId="1695" builtinId="9" hidden="1"/>
    <cellStyle name="Followed Hyperlink" xfId="1697" builtinId="9" hidden="1"/>
    <cellStyle name="Followed Hyperlink" xfId="1699" builtinId="9" hidden="1"/>
    <cellStyle name="Followed Hyperlink" xfId="1701" builtinId="9" hidden="1"/>
    <cellStyle name="Followed Hyperlink" xfId="1703" builtinId="9" hidden="1"/>
    <cellStyle name="Followed Hyperlink" xfId="1705" builtinId="9" hidden="1"/>
    <cellStyle name="Followed Hyperlink" xfId="1707" builtinId="9" hidden="1"/>
    <cellStyle name="Followed Hyperlink" xfId="1709" builtinId="9" hidden="1"/>
    <cellStyle name="Followed Hyperlink" xfId="1711" builtinId="9" hidden="1"/>
    <cellStyle name="Followed Hyperlink" xfId="1713" builtinId="9" hidden="1"/>
    <cellStyle name="Followed Hyperlink" xfId="1715" builtinId="9" hidden="1"/>
    <cellStyle name="Followed Hyperlink" xfId="1717" builtinId="9" hidden="1"/>
    <cellStyle name="Followed Hyperlink" xfId="1719" builtinId="9" hidden="1"/>
    <cellStyle name="Followed Hyperlink" xfId="1721" builtinId="9" hidden="1"/>
    <cellStyle name="Followed Hyperlink" xfId="1723" builtinId="9" hidden="1"/>
    <cellStyle name="Followed Hyperlink" xfId="1725" builtinId="9" hidden="1"/>
    <cellStyle name="Followed Hyperlink" xfId="1727" builtinId="9" hidden="1"/>
    <cellStyle name="Followed Hyperlink" xfId="1729" builtinId="9" hidden="1"/>
    <cellStyle name="Followed Hyperlink" xfId="1731" builtinId="9" hidden="1"/>
    <cellStyle name="Followed Hyperlink" xfId="1733" builtinId="9" hidden="1"/>
    <cellStyle name="Followed Hyperlink" xfId="1735" builtinId="9" hidden="1"/>
    <cellStyle name="Followed Hyperlink" xfId="1737" builtinId="9" hidden="1"/>
    <cellStyle name="Followed Hyperlink" xfId="1739" builtinId="9" hidden="1"/>
    <cellStyle name="Followed Hyperlink" xfId="1741" builtinId="9" hidden="1"/>
    <cellStyle name="Followed Hyperlink" xfId="1743" builtinId="9" hidden="1"/>
    <cellStyle name="Followed Hyperlink" xfId="1745" builtinId="9" hidden="1"/>
    <cellStyle name="Followed Hyperlink" xfId="1747" builtinId="9" hidden="1"/>
    <cellStyle name="Followed Hyperlink" xfId="1749" builtinId="9" hidden="1"/>
    <cellStyle name="Followed Hyperlink" xfId="1751" builtinId="9" hidden="1"/>
    <cellStyle name="Followed Hyperlink" xfId="1753" builtinId="9" hidden="1"/>
    <cellStyle name="Followed Hyperlink" xfId="1755" builtinId="9" hidden="1"/>
    <cellStyle name="Followed Hyperlink" xfId="1757" builtinId="9" hidden="1"/>
    <cellStyle name="Followed Hyperlink" xfId="1759" builtinId="9" hidden="1"/>
    <cellStyle name="Followed Hyperlink" xfId="1761" builtinId="9" hidden="1"/>
    <cellStyle name="Followed Hyperlink" xfId="1763" builtinId="9" hidden="1"/>
    <cellStyle name="Followed Hyperlink" xfId="1765" builtinId="9" hidden="1"/>
    <cellStyle name="Followed Hyperlink" xfId="1767" builtinId="9" hidden="1"/>
    <cellStyle name="Followed Hyperlink" xfId="1769" builtinId="9" hidden="1"/>
    <cellStyle name="Followed Hyperlink" xfId="1771" builtinId="9" hidden="1"/>
    <cellStyle name="Followed Hyperlink" xfId="1773" builtinId="9" hidden="1"/>
    <cellStyle name="Followed Hyperlink" xfId="1775" builtinId="9" hidden="1"/>
    <cellStyle name="Followed Hyperlink" xfId="1777" builtinId="9" hidden="1"/>
    <cellStyle name="Followed Hyperlink" xfId="1779" builtinId="9" hidden="1"/>
    <cellStyle name="Followed Hyperlink" xfId="1781" builtinId="9" hidden="1"/>
    <cellStyle name="Followed Hyperlink" xfId="1783" builtinId="9" hidden="1"/>
    <cellStyle name="Followed Hyperlink" xfId="1785" builtinId="9" hidden="1"/>
    <cellStyle name="Followed Hyperlink" xfId="1787" builtinId="9" hidden="1"/>
    <cellStyle name="Followed Hyperlink" xfId="1789" builtinId="9" hidden="1"/>
    <cellStyle name="Followed Hyperlink" xfId="1791" builtinId="9" hidden="1"/>
    <cellStyle name="Followed Hyperlink" xfId="1793" builtinId="9" hidden="1"/>
    <cellStyle name="Followed Hyperlink" xfId="1795" builtinId="9" hidden="1"/>
    <cellStyle name="Followed Hyperlink" xfId="1797" builtinId="9" hidden="1"/>
    <cellStyle name="Followed Hyperlink" xfId="1799" builtinId="9" hidden="1"/>
    <cellStyle name="Followed Hyperlink" xfId="1801" builtinId="9" hidden="1"/>
    <cellStyle name="Followed Hyperlink" xfId="1803" builtinId="9" hidden="1"/>
    <cellStyle name="Followed Hyperlink" xfId="1805" builtinId="9" hidden="1"/>
    <cellStyle name="Followed Hyperlink" xfId="1807" builtinId="9" hidden="1"/>
    <cellStyle name="Followed Hyperlink" xfId="1809" builtinId="9" hidden="1"/>
    <cellStyle name="Followed Hyperlink" xfId="1811" builtinId="9" hidden="1"/>
    <cellStyle name="Followed Hyperlink" xfId="1813" builtinId="9" hidden="1"/>
    <cellStyle name="Followed Hyperlink" xfId="1815" builtinId="9" hidden="1"/>
    <cellStyle name="Followed Hyperlink" xfId="1817" builtinId="9" hidden="1"/>
    <cellStyle name="Followed Hyperlink" xfId="1819" builtinId="9" hidden="1"/>
    <cellStyle name="Followed Hyperlink" xfId="1821" builtinId="9" hidden="1"/>
    <cellStyle name="Followed Hyperlink" xfId="1823" builtinId="9" hidden="1"/>
    <cellStyle name="Followed Hyperlink" xfId="1825" builtinId="9" hidden="1"/>
    <cellStyle name="Followed Hyperlink" xfId="1827" builtinId="9" hidden="1"/>
    <cellStyle name="Followed Hyperlink" xfId="1829" builtinId="9" hidden="1"/>
    <cellStyle name="Followed Hyperlink" xfId="1831" builtinId="9" hidden="1"/>
    <cellStyle name="Followed Hyperlink" xfId="1833" builtinId="9" hidden="1"/>
    <cellStyle name="Followed Hyperlink" xfId="1835" builtinId="9" hidden="1"/>
    <cellStyle name="Followed Hyperlink" xfId="1837" builtinId="9" hidden="1"/>
    <cellStyle name="Followed Hyperlink" xfId="1839" builtinId="9" hidden="1"/>
    <cellStyle name="Followed Hyperlink" xfId="1841" builtinId="9" hidden="1"/>
    <cellStyle name="Followed Hyperlink" xfId="1843" builtinId="9" hidden="1"/>
    <cellStyle name="Followed Hyperlink" xfId="1845" builtinId="9" hidden="1"/>
    <cellStyle name="Followed Hyperlink" xfId="1847" builtinId="9" hidden="1"/>
    <cellStyle name="Followed Hyperlink" xfId="1849" builtinId="9" hidden="1"/>
    <cellStyle name="Followed Hyperlink" xfId="1851" builtinId="9" hidden="1"/>
    <cellStyle name="Followed Hyperlink" xfId="1853" builtinId="9" hidden="1"/>
    <cellStyle name="Followed Hyperlink" xfId="1855" builtinId="9" hidden="1"/>
    <cellStyle name="Followed Hyperlink" xfId="1857" builtinId="9" hidden="1"/>
    <cellStyle name="Followed Hyperlink" xfId="1859" builtinId="9" hidden="1"/>
    <cellStyle name="Followed Hyperlink" xfId="1861" builtinId="9" hidden="1"/>
    <cellStyle name="Followed Hyperlink" xfId="1863" builtinId="9" hidden="1"/>
    <cellStyle name="Followed Hyperlink" xfId="1865" builtinId="9" hidden="1"/>
    <cellStyle name="Followed Hyperlink" xfId="1867" builtinId="9" hidden="1"/>
    <cellStyle name="Followed Hyperlink" xfId="1869" builtinId="9" hidden="1"/>
    <cellStyle name="Followed Hyperlink" xfId="1871" builtinId="9" hidden="1"/>
    <cellStyle name="Followed Hyperlink" xfId="1873" builtinId="9" hidden="1"/>
    <cellStyle name="Followed Hyperlink" xfId="1875" builtinId="9" hidden="1"/>
    <cellStyle name="Followed Hyperlink" xfId="1877" builtinId="9" hidden="1"/>
    <cellStyle name="Followed Hyperlink" xfId="1879" builtinId="9" hidden="1"/>
    <cellStyle name="Followed Hyperlink" xfId="1881" builtinId="9" hidden="1"/>
    <cellStyle name="Followed Hyperlink" xfId="1883" builtinId="9" hidden="1"/>
    <cellStyle name="Followed Hyperlink" xfId="1885" builtinId="9" hidden="1"/>
    <cellStyle name="Followed Hyperlink" xfId="1887" builtinId="9" hidden="1"/>
    <cellStyle name="Followed Hyperlink" xfId="1889" builtinId="9" hidden="1"/>
    <cellStyle name="Followed Hyperlink" xfId="1891" builtinId="9" hidden="1"/>
    <cellStyle name="Followed Hyperlink" xfId="1893" builtinId="9" hidden="1"/>
    <cellStyle name="Followed Hyperlink" xfId="1895" builtinId="9" hidden="1"/>
    <cellStyle name="Followed Hyperlink" xfId="1897" builtinId="9" hidden="1"/>
    <cellStyle name="Followed Hyperlink" xfId="1899" builtinId="9" hidden="1"/>
    <cellStyle name="Followed Hyperlink" xfId="1901" builtinId="9" hidden="1"/>
    <cellStyle name="Followed Hyperlink" xfId="1903" builtinId="9" hidden="1"/>
    <cellStyle name="Followed Hyperlink" xfId="1905" builtinId="9" hidden="1"/>
    <cellStyle name="Followed Hyperlink" xfId="1907" builtinId="9" hidden="1"/>
    <cellStyle name="Followed Hyperlink" xfId="1909" builtinId="9" hidden="1"/>
    <cellStyle name="Followed Hyperlink" xfId="1911" builtinId="9" hidden="1"/>
    <cellStyle name="Followed Hyperlink" xfId="1913" builtinId="9" hidden="1"/>
    <cellStyle name="Followed Hyperlink" xfId="1915" builtinId="9" hidden="1"/>
    <cellStyle name="Followed Hyperlink" xfId="1917" builtinId="9" hidden="1"/>
    <cellStyle name="Followed Hyperlink" xfId="1919" builtinId="9" hidden="1"/>
    <cellStyle name="Followed Hyperlink" xfId="1921" builtinId="9" hidden="1"/>
    <cellStyle name="Followed Hyperlink" xfId="1923" builtinId="9" hidden="1"/>
    <cellStyle name="Followed Hyperlink" xfId="1925" builtinId="9" hidden="1"/>
    <cellStyle name="Followed Hyperlink" xfId="1927" builtinId="9" hidden="1"/>
    <cellStyle name="Followed Hyperlink" xfId="1929" builtinId="9" hidden="1"/>
    <cellStyle name="Followed Hyperlink" xfId="1931" builtinId="9" hidden="1"/>
    <cellStyle name="Followed Hyperlink" xfId="1933" builtinId="9" hidden="1"/>
    <cellStyle name="Followed Hyperlink" xfId="1935" builtinId="9" hidden="1"/>
    <cellStyle name="Followed Hyperlink" xfId="1937" builtinId="9" hidden="1"/>
    <cellStyle name="Followed Hyperlink" xfId="1939" builtinId="9" hidden="1"/>
    <cellStyle name="Followed Hyperlink" xfId="1941" builtinId="9" hidden="1"/>
    <cellStyle name="Followed Hyperlink" xfId="1943" builtinId="9" hidden="1"/>
    <cellStyle name="Followed Hyperlink" xfId="1945" builtinId="9" hidden="1"/>
    <cellStyle name="Followed Hyperlink" xfId="1947" builtinId="9" hidden="1"/>
    <cellStyle name="Followed Hyperlink" xfId="1949" builtinId="9" hidden="1"/>
    <cellStyle name="Followed Hyperlink" xfId="1951" builtinId="9" hidden="1"/>
    <cellStyle name="Followed Hyperlink" xfId="1953" builtinId="9" hidden="1"/>
    <cellStyle name="Followed Hyperlink" xfId="1955" builtinId="9" hidden="1"/>
    <cellStyle name="Followed Hyperlink" xfId="1957" builtinId="9" hidden="1"/>
    <cellStyle name="Followed Hyperlink" xfId="1959" builtinId="9" hidden="1"/>
    <cellStyle name="Followed Hyperlink" xfId="1961" builtinId="9" hidden="1"/>
    <cellStyle name="Followed Hyperlink" xfId="1963" builtinId="9" hidden="1"/>
    <cellStyle name="Followed Hyperlink" xfId="1965" builtinId="9" hidden="1"/>
    <cellStyle name="Followed Hyperlink" xfId="1967" builtinId="9" hidden="1"/>
    <cellStyle name="Followed Hyperlink" xfId="1969" builtinId="9" hidden="1"/>
    <cellStyle name="Followed Hyperlink" xfId="1971" builtinId="9" hidden="1"/>
    <cellStyle name="Followed Hyperlink" xfId="1973" builtinId="9" hidden="1"/>
    <cellStyle name="Followed Hyperlink" xfId="1975" builtinId="9" hidden="1"/>
    <cellStyle name="Followed Hyperlink" xfId="1977" builtinId="9" hidden="1"/>
    <cellStyle name="Followed Hyperlink" xfId="1979" builtinId="9" hidden="1"/>
    <cellStyle name="Followed Hyperlink" xfId="1981" builtinId="9" hidden="1"/>
    <cellStyle name="Followed Hyperlink" xfId="1983" builtinId="9" hidden="1"/>
    <cellStyle name="Followed Hyperlink" xfId="1985" builtinId="9" hidden="1"/>
    <cellStyle name="Followed Hyperlink" xfId="1987" builtinId="9" hidden="1"/>
    <cellStyle name="Followed Hyperlink" xfId="1989" builtinId="9" hidden="1"/>
    <cellStyle name="Followed Hyperlink" xfId="1991" builtinId="9" hidden="1"/>
    <cellStyle name="Followed Hyperlink" xfId="1993" builtinId="9" hidden="1"/>
    <cellStyle name="Followed Hyperlink" xfId="1995" builtinId="9" hidden="1"/>
    <cellStyle name="Followed Hyperlink" xfId="1997" builtinId="9" hidden="1"/>
    <cellStyle name="Followed Hyperlink" xfId="1999" builtinId="9" hidden="1"/>
    <cellStyle name="Followed Hyperlink" xfId="2001" builtinId="9" hidden="1"/>
    <cellStyle name="Followed Hyperlink" xfId="2003" builtinId="9" hidden="1"/>
    <cellStyle name="Followed Hyperlink" xfId="2005" builtinId="9" hidden="1"/>
    <cellStyle name="Followed Hyperlink" xfId="2007" builtinId="9" hidden="1"/>
    <cellStyle name="Followed Hyperlink" xfId="2009" builtinId="9" hidden="1"/>
    <cellStyle name="Followed Hyperlink" xfId="2011" builtinId="9" hidden="1"/>
    <cellStyle name="Followed Hyperlink" xfId="2013" builtinId="9" hidden="1"/>
    <cellStyle name="Followed Hyperlink" xfId="2015" builtinId="9" hidden="1"/>
    <cellStyle name="Followed Hyperlink" xfId="2017" builtinId="9" hidden="1"/>
    <cellStyle name="Followed Hyperlink" xfId="2019" builtinId="9" hidden="1"/>
    <cellStyle name="Followed Hyperlink" xfId="2021" builtinId="9" hidden="1"/>
    <cellStyle name="Followed Hyperlink" xfId="2023" builtinId="9" hidden="1"/>
    <cellStyle name="Followed Hyperlink" xfId="2025" builtinId="9" hidden="1"/>
    <cellStyle name="Followed Hyperlink" xfId="2027" builtinId="9" hidden="1"/>
    <cellStyle name="Followed Hyperlink" xfId="2029" builtinId="9" hidden="1"/>
    <cellStyle name="Followed Hyperlink" xfId="2031" builtinId="9" hidden="1"/>
    <cellStyle name="Followed Hyperlink" xfId="2033" builtinId="9" hidden="1"/>
    <cellStyle name="Followed Hyperlink" xfId="2035" builtinId="9" hidden="1"/>
    <cellStyle name="Followed Hyperlink" xfId="2037" builtinId="9" hidden="1"/>
    <cellStyle name="Followed Hyperlink" xfId="2039" builtinId="9" hidden="1"/>
    <cellStyle name="Followed Hyperlink" xfId="2041" builtinId="9" hidden="1"/>
    <cellStyle name="Followed Hyperlink" xfId="2043" builtinId="9" hidden="1"/>
    <cellStyle name="Followed Hyperlink" xfId="2045" builtinId="9" hidden="1"/>
    <cellStyle name="Followed Hyperlink" xfId="2047" builtinId="9" hidden="1"/>
    <cellStyle name="Followed Hyperlink" xfId="2049" builtinId="9" hidden="1"/>
    <cellStyle name="Followed Hyperlink" xfId="2051" builtinId="9" hidden="1"/>
    <cellStyle name="Followed Hyperlink" xfId="2053" builtinId="9" hidden="1"/>
    <cellStyle name="Followed Hyperlink" xfId="2055" builtinId="9" hidden="1"/>
    <cellStyle name="Followed Hyperlink" xfId="2057" builtinId="9" hidden="1"/>
    <cellStyle name="Followed Hyperlink" xfId="2059" builtinId="9" hidden="1"/>
    <cellStyle name="Followed Hyperlink" xfId="2061" builtinId="9" hidden="1"/>
    <cellStyle name="Followed Hyperlink" xfId="2063" builtinId="9" hidden="1"/>
    <cellStyle name="Followed Hyperlink" xfId="2065" builtinId="9" hidden="1"/>
    <cellStyle name="Followed Hyperlink" xfId="2067" builtinId="9" hidden="1"/>
    <cellStyle name="Followed Hyperlink" xfId="2069" builtinId="9" hidden="1"/>
    <cellStyle name="Followed Hyperlink" xfId="2071" builtinId="9" hidden="1"/>
    <cellStyle name="Followed Hyperlink" xfId="2073" builtinId="9" hidden="1"/>
    <cellStyle name="Followed Hyperlink" xfId="2075" builtinId="9" hidden="1"/>
    <cellStyle name="Followed Hyperlink" xfId="2077" builtinId="9" hidden="1"/>
    <cellStyle name="Followed Hyperlink" xfId="2079" builtinId="9" hidden="1"/>
    <cellStyle name="Followed Hyperlink" xfId="2081" builtinId="9" hidden="1"/>
    <cellStyle name="Followed Hyperlink" xfId="2083" builtinId="9" hidden="1"/>
    <cellStyle name="Followed Hyperlink" xfId="2085" builtinId="9" hidden="1"/>
    <cellStyle name="Followed Hyperlink" xfId="2087" builtinId="9" hidden="1"/>
    <cellStyle name="Followed Hyperlink" xfId="2089" builtinId="9" hidden="1"/>
    <cellStyle name="Followed Hyperlink" xfId="2091" builtinId="9" hidden="1"/>
    <cellStyle name="Followed Hyperlink" xfId="2093" builtinId="9" hidden="1"/>
    <cellStyle name="Followed Hyperlink" xfId="2095" builtinId="9" hidden="1"/>
    <cellStyle name="Followed Hyperlink" xfId="2097" builtinId="9" hidden="1"/>
    <cellStyle name="Followed Hyperlink" xfId="2099" builtinId="9" hidden="1"/>
    <cellStyle name="Followed Hyperlink" xfId="2101" builtinId="9" hidden="1"/>
    <cellStyle name="Followed Hyperlink" xfId="2103" builtinId="9" hidden="1"/>
    <cellStyle name="Followed Hyperlink" xfId="2105" builtinId="9" hidden="1"/>
    <cellStyle name="Followed Hyperlink" xfId="2107" builtinId="9" hidden="1"/>
    <cellStyle name="Followed Hyperlink" xfId="2109" builtinId="9" hidden="1"/>
    <cellStyle name="Followed Hyperlink" xfId="2111" builtinId="9" hidden="1"/>
    <cellStyle name="Followed Hyperlink" xfId="2113" builtinId="9" hidden="1"/>
    <cellStyle name="Followed Hyperlink" xfId="2115" builtinId="9" hidden="1"/>
    <cellStyle name="Followed Hyperlink" xfId="2117" builtinId="9" hidden="1"/>
    <cellStyle name="Followed Hyperlink" xfId="2119" builtinId="9" hidden="1"/>
    <cellStyle name="Followed Hyperlink" xfId="2121" builtinId="9" hidden="1"/>
    <cellStyle name="Followed Hyperlink" xfId="2123" builtinId="9" hidden="1"/>
    <cellStyle name="Followed Hyperlink" xfId="2125" builtinId="9" hidden="1"/>
    <cellStyle name="Followed Hyperlink" xfId="2127" builtinId="9" hidden="1"/>
    <cellStyle name="Followed Hyperlink" xfId="2129" builtinId="9" hidden="1"/>
    <cellStyle name="Followed Hyperlink" xfId="2131" builtinId="9" hidden="1"/>
    <cellStyle name="Followed Hyperlink" xfId="2133" builtinId="9" hidden="1"/>
    <cellStyle name="Followed Hyperlink" xfId="2135" builtinId="9" hidden="1"/>
    <cellStyle name="Followed Hyperlink" xfId="2137" builtinId="9" hidden="1"/>
    <cellStyle name="Followed Hyperlink" xfId="2139" builtinId="9" hidden="1"/>
    <cellStyle name="Followed Hyperlink" xfId="2141" builtinId="9" hidden="1"/>
    <cellStyle name="Followed Hyperlink" xfId="2143" builtinId="9" hidden="1"/>
    <cellStyle name="Followed Hyperlink" xfId="2145" builtinId="9" hidden="1"/>
    <cellStyle name="Followed Hyperlink" xfId="2147" builtinId="9" hidden="1"/>
    <cellStyle name="Followed Hyperlink" xfId="2149" builtinId="9" hidden="1"/>
    <cellStyle name="Followed Hyperlink" xfId="2151" builtinId="9" hidden="1"/>
    <cellStyle name="Followed Hyperlink" xfId="2153" builtinId="9" hidden="1"/>
    <cellStyle name="Followed Hyperlink" xfId="2155" builtinId="9" hidden="1"/>
    <cellStyle name="Followed Hyperlink" xfId="2157" builtinId="9" hidden="1"/>
    <cellStyle name="Followed Hyperlink" xfId="2159" builtinId="9" hidden="1"/>
    <cellStyle name="Followed Hyperlink" xfId="2161" builtinId="9" hidden="1"/>
    <cellStyle name="Followed Hyperlink" xfId="2163" builtinId="9" hidden="1"/>
    <cellStyle name="Followed Hyperlink" xfId="2165" builtinId="9" hidden="1"/>
    <cellStyle name="Followed Hyperlink" xfId="2167" builtinId="9" hidden="1"/>
    <cellStyle name="Followed Hyperlink" xfId="2169" builtinId="9" hidden="1"/>
    <cellStyle name="Followed Hyperlink" xfId="2171" builtinId="9" hidden="1"/>
    <cellStyle name="Followed Hyperlink" xfId="2173" builtinId="9" hidden="1"/>
    <cellStyle name="Followed Hyperlink" xfId="2175" builtinId="9" hidden="1"/>
    <cellStyle name="Followed Hyperlink" xfId="2177" builtinId="9" hidden="1"/>
    <cellStyle name="Followed Hyperlink" xfId="2179" builtinId="9" hidden="1"/>
    <cellStyle name="Followed Hyperlink" xfId="2181" builtinId="9" hidden="1"/>
    <cellStyle name="Followed Hyperlink" xfId="2183" builtinId="9" hidden="1"/>
    <cellStyle name="Followed Hyperlink" xfId="2185" builtinId="9" hidden="1"/>
    <cellStyle name="Followed Hyperlink" xfId="2187" builtinId="9" hidden="1"/>
    <cellStyle name="Followed Hyperlink" xfId="2189" builtinId="9" hidden="1"/>
    <cellStyle name="Followed Hyperlink" xfId="2191" builtinId="9" hidden="1"/>
    <cellStyle name="Followed Hyperlink" xfId="2193" builtinId="9" hidden="1"/>
    <cellStyle name="Followed Hyperlink" xfId="2195" builtinId="9" hidden="1"/>
    <cellStyle name="Followed Hyperlink" xfId="2197" builtinId="9" hidden="1"/>
    <cellStyle name="Followed Hyperlink" xfId="2199" builtinId="9" hidden="1"/>
    <cellStyle name="Followed Hyperlink" xfId="2201" builtinId="9" hidden="1"/>
    <cellStyle name="Followed Hyperlink" xfId="2203" builtinId="9" hidden="1"/>
    <cellStyle name="Followed Hyperlink" xfId="2205" builtinId="9" hidden="1"/>
    <cellStyle name="Followed Hyperlink" xfId="2207" builtinId="9" hidden="1"/>
    <cellStyle name="Followed Hyperlink" xfId="2209" builtinId="9" hidden="1"/>
    <cellStyle name="Followed Hyperlink" xfId="2211" builtinId="9" hidden="1"/>
    <cellStyle name="Followed Hyperlink" xfId="2213" builtinId="9" hidden="1"/>
    <cellStyle name="Followed Hyperlink" xfId="2215" builtinId="9" hidden="1"/>
    <cellStyle name="Followed Hyperlink" xfId="2217" builtinId="9" hidden="1"/>
    <cellStyle name="Followed Hyperlink" xfId="2219" builtinId="9" hidden="1"/>
    <cellStyle name="Followed Hyperlink" xfId="2221" builtinId="9" hidden="1"/>
    <cellStyle name="Followed Hyperlink" xfId="2223" builtinId="9" hidden="1"/>
    <cellStyle name="Followed Hyperlink" xfId="2225" builtinId="9" hidden="1"/>
    <cellStyle name="Followed Hyperlink" xfId="2227" builtinId="9" hidden="1"/>
    <cellStyle name="Followed Hyperlink" xfId="2229" builtinId="9" hidden="1"/>
    <cellStyle name="Followed Hyperlink" xfId="2231" builtinId="9" hidden="1"/>
    <cellStyle name="Followed Hyperlink" xfId="2233" builtinId="9" hidden="1"/>
    <cellStyle name="Followed Hyperlink" xfId="2235" builtinId="9" hidden="1"/>
    <cellStyle name="Followed Hyperlink" xfId="2237" builtinId="9" hidden="1"/>
    <cellStyle name="Followed Hyperlink" xfId="2239" builtinId="9" hidden="1"/>
    <cellStyle name="Followed Hyperlink" xfId="2241" builtinId="9" hidden="1"/>
    <cellStyle name="Followed Hyperlink" xfId="2243" builtinId="9" hidden="1"/>
    <cellStyle name="Followed Hyperlink" xfId="2245" builtinId="9" hidden="1"/>
    <cellStyle name="Followed Hyperlink" xfId="2247" builtinId="9" hidden="1"/>
    <cellStyle name="Followed Hyperlink" xfId="2249" builtinId="9" hidden="1"/>
    <cellStyle name="Followed Hyperlink" xfId="2251" builtinId="9" hidden="1"/>
    <cellStyle name="Followed Hyperlink" xfId="2253" builtinId="9" hidden="1"/>
    <cellStyle name="Followed Hyperlink" xfId="2255" builtinId="9" hidden="1"/>
    <cellStyle name="Followed Hyperlink" xfId="2257" builtinId="9" hidden="1"/>
    <cellStyle name="Followed Hyperlink" xfId="2259" builtinId="9" hidden="1"/>
    <cellStyle name="Followed Hyperlink" xfId="2261" builtinId="9" hidden="1"/>
    <cellStyle name="Followed Hyperlink" xfId="2263" builtinId="9" hidden="1"/>
    <cellStyle name="Followed Hyperlink" xfId="2265" builtinId="9" hidden="1"/>
    <cellStyle name="Followed Hyperlink" xfId="2267" builtinId="9" hidden="1"/>
    <cellStyle name="Followed Hyperlink" xfId="2269" builtinId="9" hidden="1"/>
    <cellStyle name="Followed Hyperlink" xfId="2271" builtinId="9" hidden="1"/>
    <cellStyle name="Followed Hyperlink" xfId="2273" builtinId="9" hidden="1"/>
    <cellStyle name="Followed Hyperlink" xfId="2275" builtinId="9" hidden="1"/>
    <cellStyle name="Followed Hyperlink" xfId="2277" builtinId="9" hidden="1"/>
    <cellStyle name="Followed Hyperlink" xfId="2279" builtinId="9" hidden="1"/>
    <cellStyle name="Followed Hyperlink" xfId="2281" builtinId="9" hidden="1"/>
    <cellStyle name="Followed Hyperlink" xfId="2283" builtinId="9" hidden="1"/>
    <cellStyle name="Followed Hyperlink" xfId="2285" builtinId="9" hidden="1"/>
    <cellStyle name="Followed Hyperlink" xfId="2287" builtinId="9" hidden="1"/>
    <cellStyle name="Followed Hyperlink" xfId="2289" builtinId="9" hidden="1"/>
    <cellStyle name="Followed Hyperlink" xfId="2291" builtinId="9" hidden="1"/>
    <cellStyle name="Followed Hyperlink" xfId="2293" builtinId="9" hidden="1"/>
    <cellStyle name="Followed Hyperlink" xfId="2295" builtinId="9" hidden="1"/>
    <cellStyle name="Followed Hyperlink" xfId="2297" builtinId="9" hidden="1"/>
    <cellStyle name="Followed Hyperlink" xfId="2299" builtinId="9" hidden="1"/>
    <cellStyle name="Followed Hyperlink" xfId="2301" builtinId="9" hidden="1"/>
    <cellStyle name="Followed Hyperlink" xfId="2303" builtinId="9" hidden="1"/>
    <cellStyle name="Followed Hyperlink" xfId="2305" builtinId="9" hidden="1"/>
    <cellStyle name="Followed Hyperlink" xfId="2307" builtinId="9" hidden="1"/>
    <cellStyle name="Followed Hyperlink" xfId="2309" builtinId="9" hidden="1"/>
    <cellStyle name="Followed Hyperlink" xfId="2311" builtinId="9" hidden="1"/>
    <cellStyle name="Followed Hyperlink" xfId="2313" builtinId="9" hidden="1"/>
    <cellStyle name="Followed Hyperlink" xfId="2315" builtinId="9" hidden="1"/>
    <cellStyle name="Followed Hyperlink" xfId="2317" builtinId="9" hidden="1"/>
    <cellStyle name="Followed Hyperlink" xfId="2319" builtinId="9" hidden="1"/>
    <cellStyle name="Followed Hyperlink" xfId="2321" builtinId="9" hidden="1"/>
    <cellStyle name="Followed Hyperlink" xfId="2323" builtinId="9" hidden="1"/>
    <cellStyle name="Followed Hyperlink" xfId="2325" builtinId="9" hidden="1"/>
    <cellStyle name="Followed Hyperlink" xfId="2327" builtinId="9" hidden="1"/>
    <cellStyle name="Followed Hyperlink" xfId="2329" builtinId="9" hidden="1"/>
    <cellStyle name="Followed Hyperlink" xfId="2331" builtinId="9" hidden="1"/>
    <cellStyle name="Followed Hyperlink" xfId="2333" builtinId="9" hidden="1"/>
    <cellStyle name="Followed Hyperlink" xfId="2335" builtinId="9" hidden="1"/>
    <cellStyle name="Followed Hyperlink" xfId="2337" builtinId="9" hidden="1"/>
    <cellStyle name="Followed Hyperlink" xfId="2339" builtinId="9" hidden="1"/>
    <cellStyle name="Followed Hyperlink" xfId="2341" builtinId="9" hidden="1"/>
    <cellStyle name="Followed Hyperlink" xfId="2343" builtinId="9" hidden="1"/>
    <cellStyle name="Followed Hyperlink" xfId="2345" builtinId="9" hidden="1"/>
    <cellStyle name="Followed Hyperlink" xfId="2347" builtinId="9" hidden="1"/>
    <cellStyle name="Followed Hyperlink" xfId="2349" builtinId="9" hidden="1"/>
    <cellStyle name="Followed Hyperlink" xfId="2351" builtinId="9" hidden="1"/>
    <cellStyle name="Followed Hyperlink" xfId="2353" builtinId="9" hidden="1"/>
    <cellStyle name="Followed Hyperlink" xfId="2355" builtinId="9" hidden="1"/>
    <cellStyle name="Followed Hyperlink" xfId="2357" builtinId="9" hidden="1"/>
    <cellStyle name="Followed Hyperlink" xfId="2359" builtinId="9" hidden="1"/>
    <cellStyle name="Followed Hyperlink" xfId="2361" builtinId="9" hidden="1"/>
    <cellStyle name="Followed Hyperlink" xfId="2363" builtinId="9" hidden="1"/>
    <cellStyle name="Followed Hyperlink" xfId="2365" builtinId="9" hidden="1"/>
    <cellStyle name="Followed Hyperlink" xfId="2367" builtinId="9" hidden="1"/>
    <cellStyle name="Followed Hyperlink" xfId="2369" builtinId="9" hidden="1"/>
    <cellStyle name="Followed Hyperlink" xfId="2371" builtinId="9" hidden="1"/>
    <cellStyle name="Followed Hyperlink" xfId="2373" builtinId="9" hidden="1"/>
    <cellStyle name="Followed Hyperlink" xfId="2375" builtinId="9" hidden="1"/>
    <cellStyle name="Followed Hyperlink" xfId="2377" builtinId="9" hidden="1"/>
    <cellStyle name="Followed Hyperlink" xfId="2379" builtinId="9" hidden="1"/>
    <cellStyle name="Followed Hyperlink" xfId="2381" builtinId="9" hidden="1"/>
    <cellStyle name="Followed Hyperlink" xfId="2383" builtinId="9" hidden="1"/>
    <cellStyle name="Followed Hyperlink" xfId="2385" builtinId="9" hidden="1"/>
    <cellStyle name="Followed Hyperlink" xfId="2387" builtinId="9" hidden="1"/>
    <cellStyle name="Followed Hyperlink" xfId="2389" builtinId="9" hidden="1"/>
    <cellStyle name="Followed Hyperlink" xfId="2391" builtinId="9" hidden="1"/>
    <cellStyle name="Followed Hyperlink" xfId="2393" builtinId="9" hidden="1"/>
    <cellStyle name="Followed Hyperlink" xfId="2395" builtinId="9" hidden="1"/>
    <cellStyle name="Followed Hyperlink" xfId="2397" builtinId="9" hidden="1"/>
    <cellStyle name="Followed Hyperlink" xfId="2399" builtinId="9" hidden="1"/>
    <cellStyle name="Followed Hyperlink" xfId="2401" builtinId="9" hidden="1"/>
    <cellStyle name="Followed Hyperlink" xfId="2403" builtinId="9" hidden="1"/>
    <cellStyle name="Followed Hyperlink" xfId="2405" builtinId="9" hidden="1"/>
    <cellStyle name="Followed Hyperlink" xfId="2407" builtinId="9" hidden="1"/>
    <cellStyle name="Followed Hyperlink" xfId="2409" builtinId="9" hidden="1"/>
    <cellStyle name="Followed Hyperlink" xfId="2411" builtinId="9" hidden="1"/>
    <cellStyle name="Followed Hyperlink" xfId="2413" builtinId="9" hidden="1"/>
    <cellStyle name="Followed Hyperlink" xfId="2415" builtinId="9" hidden="1"/>
    <cellStyle name="Followed Hyperlink" xfId="2417" builtinId="9" hidden="1"/>
    <cellStyle name="Followed Hyperlink" xfId="2419" builtinId="9" hidden="1"/>
    <cellStyle name="Followed Hyperlink" xfId="2421" builtinId="9" hidden="1"/>
    <cellStyle name="Followed Hyperlink" xfId="2423" builtinId="9" hidden="1"/>
    <cellStyle name="Followed Hyperlink" xfId="2425" builtinId="9" hidden="1"/>
    <cellStyle name="Followed Hyperlink" xfId="2427" builtinId="9" hidden="1"/>
    <cellStyle name="Followed Hyperlink" xfId="2429" builtinId="9" hidden="1"/>
    <cellStyle name="Followed Hyperlink" xfId="2431" builtinId="9" hidden="1"/>
    <cellStyle name="Followed Hyperlink" xfId="2433" builtinId="9" hidden="1"/>
    <cellStyle name="Followed Hyperlink" xfId="2435" builtinId="9" hidden="1"/>
    <cellStyle name="Followed Hyperlink" xfId="2437" builtinId="9" hidden="1"/>
    <cellStyle name="Followed Hyperlink" xfId="2439" builtinId="9" hidden="1"/>
    <cellStyle name="Followed Hyperlink" xfId="2441" builtinId="9" hidden="1"/>
    <cellStyle name="Followed Hyperlink" xfId="2443" builtinId="9" hidden="1"/>
    <cellStyle name="Followed Hyperlink" xfId="2445" builtinId="9" hidden="1"/>
    <cellStyle name="Followed Hyperlink" xfId="2447" builtinId="9" hidden="1"/>
    <cellStyle name="Followed Hyperlink" xfId="2449" builtinId="9" hidden="1"/>
    <cellStyle name="Followed Hyperlink" xfId="2451" builtinId="9" hidden="1"/>
    <cellStyle name="Followed Hyperlink" xfId="2453" builtinId="9" hidden="1"/>
    <cellStyle name="Followed Hyperlink" xfId="2455" builtinId="9" hidden="1"/>
    <cellStyle name="Followed Hyperlink" xfId="2457" builtinId="9" hidden="1"/>
    <cellStyle name="Followed Hyperlink" xfId="2459" builtinId="9" hidden="1"/>
    <cellStyle name="Followed Hyperlink" xfId="2461" builtinId="9" hidden="1"/>
    <cellStyle name="Followed Hyperlink" xfId="2463" builtinId="9" hidden="1"/>
    <cellStyle name="Followed Hyperlink" xfId="2465" builtinId="9" hidden="1"/>
    <cellStyle name="Followed Hyperlink" xfId="2467" builtinId="9" hidden="1"/>
    <cellStyle name="Followed Hyperlink" xfId="2469" builtinId="9" hidden="1"/>
    <cellStyle name="Followed Hyperlink" xfId="2471" builtinId="9" hidden="1"/>
    <cellStyle name="Followed Hyperlink" xfId="2473" builtinId="9" hidden="1"/>
    <cellStyle name="Followed Hyperlink" xfId="2475" builtinId="9" hidden="1"/>
    <cellStyle name="Followed Hyperlink" xfId="2477" builtinId="9" hidden="1"/>
    <cellStyle name="Followed Hyperlink" xfId="2479" builtinId="9" hidden="1"/>
    <cellStyle name="Followed Hyperlink" xfId="2481" builtinId="9" hidden="1"/>
    <cellStyle name="Followed Hyperlink" xfId="2483" builtinId="9" hidden="1"/>
    <cellStyle name="Followed Hyperlink" xfId="2485" builtinId="9" hidden="1"/>
    <cellStyle name="Followed Hyperlink" xfId="2487" builtinId="9" hidden="1"/>
    <cellStyle name="Followed Hyperlink" xfId="2489" builtinId="9" hidden="1"/>
    <cellStyle name="Followed Hyperlink" xfId="2491" builtinId="9" hidden="1"/>
    <cellStyle name="Followed Hyperlink" xfId="2493" builtinId="9" hidden="1"/>
    <cellStyle name="Followed Hyperlink" xfId="2495" builtinId="9" hidden="1"/>
    <cellStyle name="Followed Hyperlink" xfId="2497" builtinId="9" hidden="1"/>
    <cellStyle name="Followed Hyperlink" xfId="2499" builtinId="9" hidden="1"/>
    <cellStyle name="Followed Hyperlink" xfId="2501" builtinId="9" hidden="1"/>
    <cellStyle name="Followed Hyperlink" xfId="2503" builtinId="9" hidden="1"/>
    <cellStyle name="Followed Hyperlink" xfId="2505" builtinId="9" hidden="1"/>
    <cellStyle name="Followed Hyperlink" xfId="2507" builtinId="9" hidden="1"/>
    <cellStyle name="Followed Hyperlink" xfId="2509" builtinId="9" hidden="1"/>
    <cellStyle name="Followed Hyperlink" xfId="2511" builtinId="9" hidden="1"/>
    <cellStyle name="Followed Hyperlink" xfId="2513" builtinId="9" hidden="1"/>
    <cellStyle name="Followed Hyperlink" xfId="2515" builtinId="9" hidden="1"/>
    <cellStyle name="Followed Hyperlink" xfId="2517" builtinId="9" hidden="1"/>
    <cellStyle name="Followed Hyperlink" xfId="2519" builtinId="9" hidden="1"/>
    <cellStyle name="Followed Hyperlink" xfId="2521" builtinId="9" hidden="1"/>
    <cellStyle name="Followed Hyperlink" xfId="2523" builtinId="9" hidden="1"/>
    <cellStyle name="Followed Hyperlink" xfId="2525" builtinId="9" hidden="1"/>
    <cellStyle name="Followed Hyperlink" xfId="2527" builtinId="9" hidden="1"/>
    <cellStyle name="Followed Hyperlink" xfId="2529" builtinId="9" hidden="1"/>
    <cellStyle name="Followed Hyperlink" xfId="2531" builtinId="9" hidden="1"/>
    <cellStyle name="Followed Hyperlink" xfId="2533" builtinId="9" hidden="1"/>
    <cellStyle name="Followed Hyperlink" xfId="2535" builtinId="9" hidden="1"/>
    <cellStyle name="Followed Hyperlink" xfId="2537" builtinId="9" hidden="1"/>
    <cellStyle name="Followed Hyperlink" xfId="2539" builtinId="9" hidden="1"/>
    <cellStyle name="Followed Hyperlink" xfId="2541" builtinId="9" hidden="1"/>
    <cellStyle name="Followed Hyperlink" xfId="2543" builtinId="9" hidden="1"/>
    <cellStyle name="Followed Hyperlink" xfId="2545" builtinId="9" hidden="1"/>
    <cellStyle name="Followed Hyperlink" xfId="2547" builtinId="9" hidden="1"/>
    <cellStyle name="Followed Hyperlink" xfId="2549" builtinId="9" hidden="1"/>
    <cellStyle name="Followed Hyperlink" xfId="2551" builtinId="9" hidden="1"/>
    <cellStyle name="Followed Hyperlink" xfId="2553" builtinId="9" hidden="1"/>
    <cellStyle name="Followed Hyperlink" xfId="2555" builtinId="9" hidden="1"/>
    <cellStyle name="Followed Hyperlink" xfId="2557" builtinId="9" hidden="1"/>
    <cellStyle name="Followed Hyperlink" xfId="2559" builtinId="9" hidden="1"/>
    <cellStyle name="Followed Hyperlink" xfId="2561" builtinId="9" hidden="1"/>
    <cellStyle name="Followed Hyperlink" xfId="2563" builtinId="9" hidden="1"/>
    <cellStyle name="Followed Hyperlink" xfId="2565" builtinId="9" hidden="1"/>
    <cellStyle name="Followed Hyperlink" xfId="2567" builtinId="9" hidden="1"/>
    <cellStyle name="Followed Hyperlink" xfId="2569" builtinId="9" hidden="1"/>
    <cellStyle name="Followed Hyperlink" xfId="2571" builtinId="9" hidden="1"/>
    <cellStyle name="Followed Hyperlink" xfId="2573" builtinId="9" hidden="1"/>
    <cellStyle name="Followed Hyperlink" xfId="2575" builtinId="9" hidden="1"/>
    <cellStyle name="Followed Hyperlink" xfId="2577" builtinId="9" hidden="1"/>
    <cellStyle name="Followed Hyperlink" xfId="2579" builtinId="9" hidden="1"/>
    <cellStyle name="Followed Hyperlink" xfId="2581" builtinId="9" hidden="1"/>
    <cellStyle name="Followed Hyperlink" xfId="2583" builtinId="9" hidden="1"/>
    <cellStyle name="Followed Hyperlink" xfId="2585" builtinId="9" hidden="1"/>
    <cellStyle name="Followed Hyperlink" xfId="2587" builtinId="9" hidden="1"/>
    <cellStyle name="Followed Hyperlink" xfId="2589" builtinId="9" hidden="1"/>
    <cellStyle name="Followed Hyperlink" xfId="2591" builtinId="9" hidden="1"/>
    <cellStyle name="Followed Hyperlink" xfId="2593" builtinId="9" hidden="1"/>
    <cellStyle name="Followed Hyperlink" xfId="2595" builtinId="9" hidden="1"/>
    <cellStyle name="Followed Hyperlink" xfId="2597" builtinId="9" hidden="1"/>
    <cellStyle name="Followed Hyperlink" xfId="2599" builtinId="9" hidden="1"/>
    <cellStyle name="Followed Hyperlink" xfId="2601" builtinId="9" hidden="1"/>
    <cellStyle name="Followed Hyperlink" xfId="2603" builtinId="9" hidden="1"/>
    <cellStyle name="Followed Hyperlink" xfId="2605" builtinId="9" hidden="1"/>
    <cellStyle name="Followed Hyperlink" xfId="2607" builtinId="9" hidden="1"/>
    <cellStyle name="Followed Hyperlink" xfId="2609" builtinId="9" hidden="1"/>
    <cellStyle name="Followed Hyperlink" xfId="2611" builtinId="9" hidden="1"/>
    <cellStyle name="Followed Hyperlink" xfId="2613" builtinId="9" hidden="1"/>
    <cellStyle name="Followed Hyperlink" xfId="2615" builtinId="9" hidden="1"/>
    <cellStyle name="Followed Hyperlink" xfId="2617" builtinId="9" hidden="1"/>
    <cellStyle name="Followed Hyperlink" xfId="2619" builtinId="9" hidden="1"/>
    <cellStyle name="Followed Hyperlink" xfId="2621" builtinId="9" hidden="1"/>
    <cellStyle name="Followed Hyperlink" xfId="2623" builtinId="9" hidden="1"/>
    <cellStyle name="Followed Hyperlink" xfId="2625" builtinId="9" hidden="1"/>
    <cellStyle name="Followed Hyperlink" xfId="2627" builtinId="9" hidden="1"/>
    <cellStyle name="Followed Hyperlink" xfId="2629" builtinId="9" hidden="1"/>
    <cellStyle name="Followed Hyperlink" xfId="2631" builtinId="9" hidden="1"/>
    <cellStyle name="Followed Hyperlink" xfId="2633" builtinId="9" hidden="1"/>
    <cellStyle name="Followed Hyperlink" xfId="2635" builtinId="9" hidden="1"/>
    <cellStyle name="Followed Hyperlink" xfId="2637" builtinId="9" hidden="1"/>
    <cellStyle name="Followed Hyperlink" xfId="2639" builtinId="9" hidden="1"/>
    <cellStyle name="Followed Hyperlink" xfId="2641" builtinId="9" hidden="1"/>
    <cellStyle name="Followed Hyperlink" xfId="2643" builtinId="9" hidden="1"/>
    <cellStyle name="Followed Hyperlink" xfId="2645" builtinId="9" hidden="1"/>
    <cellStyle name="Followed Hyperlink" xfId="2647" builtinId="9" hidden="1"/>
    <cellStyle name="Followed Hyperlink" xfId="2649" builtinId="9" hidden="1"/>
    <cellStyle name="Followed Hyperlink" xfId="2651" builtinId="9" hidden="1"/>
    <cellStyle name="Followed Hyperlink" xfId="2653" builtinId="9" hidden="1"/>
    <cellStyle name="Followed Hyperlink" xfId="2655" builtinId="9" hidden="1"/>
    <cellStyle name="Followed Hyperlink" xfId="2657" builtinId="9" hidden="1"/>
    <cellStyle name="Followed Hyperlink" xfId="2659" builtinId="9" hidden="1"/>
    <cellStyle name="Followed Hyperlink" xfId="2661" builtinId="9" hidden="1"/>
    <cellStyle name="Followed Hyperlink" xfId="2663" builtinId="9" hidden="1"/>
    <cellStyle name="Followed Hyperlink" xfId="2665" builtinId="9" hidden="1"/>
    <cellStyle name="Followed Hyperlink" xfId="2667" builtinId="9" hidden="1"/>
    <cellStyle name="Followed Hyperlink" xfId="2669" builtinId="9" hidden="1"/>
    <cellStyle name="Followed Hyperlink" xfId="2671" builtinId="9" hidden="1"/>
    <cellStyle name="Followed Hyperlink" xfId="2673" builtinId="9" hidden="1"/>
    <cellStyle name="Followed Hyperlink" xfId="2675" builtinId="9" hidden="1"/>
    <cellStyle name="Followed Hyperlink" xfId="2677" builtinId="9" hidden="1"/>
    <cellStyle name="Followed Hyperlink" xfId="2679" builtinId="9" hidden="1"/>
    <cellStyle name="Followed Hyperlink" xfId="2681" builtinId="9" hidden="1"/>
    <cellStyle name="Followed Hyperlink" xfId="2683" builtinId="9" hidden="1"/>
    <cellStyle name="Followed Hyperlink" xfId="2685" builtinId="9" hidden="1"/>
    <cellStyle name="Followed Hyperlink" xfId="2687" builtinId="9" hidden="1"/>
    <cellStyle name="Followed Hyperlink" xfId="2689" builtinId="9" hidden="1"/>
    <cellStyle name="Followed Hyperlink" xfId="2691" builtinId="9" hidden="1"/>
    <cellStyle name="Followed Hyperlink" xfId="2693" builtinId="9" hidden="1"/>
    <cellStyle name="Followed Hyperlink" xfId="2695" builtinId="9" hidden="1"/>
    <cellStyle name="Followed Hyperlink" xfId="2697" builtinId="9" hidden="1"/>
    <cellStyle name="Followed Hyperlink" xfId="2699" builtinId="9" hidden="1"/>
    <cellStyle name="Followed Hyperlink" xfId="2701" builtinId="9" hidden="1"/>
    <cellStyle name="Followed Hyperlink" xfId="2703" builtinId="9" hidden="1"/>
    <cellStyle name="Followed Hyperlink" xfId="2705" builtinId="9" hidden="1"/>
    <cellStyle name="Followed Hyperlink" xfId="2707" builtinId="9" hidden="1"/>
    <cellStyle name="Followed Hyperlink" xfId="2709" builtinId="9" hidden="1"/>
    <cellStyle name="Followed Hyperlink" xfId="2711" builtinId="9" hidden="1"/>
    <cellStyle name="Followed Hyperlink" xfId="2713" builtinId="9" hidden="1"/>
    <cellStyle name="Followed Hyperlink" xfId="2715" builtinId="9" hidden="1"/>
    <cellStyle name="Followed Hyperlink" xfId="2717" builtinId="9" hidden="1"/>
    <cellStyle name="Followed Hyperlink" xfId="2719" builtinId="9" hidden="1"/>
    <cellStyle name="Followed Hyperlink" xfId="2721" builtinId="9" hidden="1"/>
    <cellStyle name="Followed Hyperlink" xfId="2723" builtinId="9" hidden="1"/>
    <cellStyle name="Followed Hyperlink" xfId="2725" builtinId="9" hidden="1"/>
    <cellStyle name="Followed Hyperlink" xfId="2727" builtinId="9" hidden="1"/>
    <cellStyle name="Followed Hyperlink" xfId="2729" builtinId="9" hidden="1"/>
    <cellStyle name="Followed Hyperlink" xfId="2731" builtinId="9" hidden="1"/>
    <cellStyle name="Followed Hyperlink" xfId="2733" builtinId="9" hidden="1"/>
    <cellStyle name="Followed Hyperlink" xfId="2735" builtinId="9" hidden="1"/>
    <cellStyle name="Followed Hyperlink" xfId="2737" builtinId="9" hidden="1"/>
    <cellStyle name="Followed Hyperlink" xfId="2739" builtinId="9" hidden="1"/>
    <cellStyle name="Followed Hyperlink" xfId="2741" builtinId="9" hidden="1"/>
    <cellStyle name="Followed Hyperlink" xfId="2743" builtinId="9" hidden="1"/>
    <cellStyle name="Followed Hyperlink" xfId="2745" builtinId="9" hidden="1"/>
    <cellStyle name="Followed Hyperlink" xfId="2747" builtinId="9" hidden="1"/>
    <cellStyle name="Followed Hyperlink" xfId="2749" builtinId="9" hidden="1"/>
    <cellStyle name="Followed Hyperlink" xfId="2751" builtinId="9" hidden="1"/>
    <cellStyle name="Followed Hyperlink" xfId="2753" builtinId="9" hidden="1"/>
    <cellStyle name="Followed Hyperlink" xfId="2755" builtinId="9" hidden="1"/>
    <cellStyle name="Followed Hyperlink" xfId="2757" builtinId="9" hidden="1"/>
    <cellStyle name="Followed Hyperlink" xfId="2759" builtinId="9" hidden="1"/>
    <cellStyle name="Followed Hyperlink" xfId="2761" builtinId="9" hidden="1"/>
    <cellStyle name="Followed Hyperlink" xfId="2763" builtinId="9" hidden="1"/>
    <cellStyle name="Followed Hyperlink" xfId="2765" builtinId="9" hidden="1"/>
    <cellStyle name="Followed Hyperlink" xfId="2767" builtinId="9" hidden="1"/>
    <cellStyle name="Followed Hyperlink" xfId="2769" builtinId="9" hidden="1"/>
    <cellStyle name="Followed Hyperlink" xfId="2771" builtinId="9" hidden="1"/>
    <cellStyle name="Followed Hyperlink" xfId="2773" builtinId="9" hidden="1"/>
    <cellStyle name="Followed Hyperlink" xfId="2775" builtinId="9" hidden="1"/>
    <cellStyle name="Followed Hyperlink" xfId="2777" builtinId="9" hidden="1"/>
    <cellStyle name="Followed Hyperlink" xfId="2779" builtinId="9" hidden="1"/>
    <cellStyle name="Followed Hyperlink" xfId="2781" builtinId="9" hidden="1"/>
    <cellStyle name="Followed Hyperlink" xfId="2783" builtinId="9" hidden="1"/>
    <cellStyle name="Followed Hyperlink" xfId="2785" builtinId="9" hidden="1"/>
    <cellStyle name="Followed Hyperlink" xfId="2787" builtinId="9" hidden="1"/>
    <cellStyle name="Followed Hyperlink" xfId="2789" builtinId="9" hidden="1"/>
    <cellStyle name="Followed Hyperlink" xfId="2791" builtinId="9" hidden="1"/>
    <cellStyle name="Followed Hyperlink" xfId="2793" builtinId="9" hidden="1"/>
    <cellStyle name="Followed Hyperlink" xfId="2795" builtinId="9" hidden="1"/>
    <cellStyle name="Followed Hyperlink" xfId="2797" builtinId="9" hidden="1"/>
    <cellStyle name="Followed Hyperlink" xfId="2799" builtinId="9" hidden="1"/>
    <cellStyle name="Followed Hyperlink" xfId="2801" builtinId="9" hidden="1"/>
    <cellStyle name="Followed Hyperlink" xfId="2803" builtinId="9" hidden="1"/>
    <cellStyle name="Followed Hyperlink" xfId="2805" builtinId="9" hidden="1"/>
    <cellStyle name="Followed Hyperlink" xfId="2807" builtinId="9" hidden="1"/>
    <cellStyle name="Followed Hyperlink" xfId="2809" builtinId="9" hidden="1"/>
    <cellStyle name="Followed Hyperlink" xfId="2811" builtinId="9" hidden="1"/>
    <cellStyle name="Followed Hyperlink" xfId="2813" builtinId="9" hidden="1"/>
    <cellStyle name="Followed Hyperlink" xfId="2815" builtinId="9" hidden="1"/>
    <cellStyle name="Followed Hyperlink" xfId="2817" builtinId="9" hidden="1"/>
    <cellStyle name="Followed Hyperlink" xfId="2819" builtinId="9" hidden="1"/>
    <cellStyle name="Followed Hyperlink" xfId="2821" builtinId="9" hidden="1"/>
    <cellStyle name="Followed Hyperlink" xfId="2823" builtinId="9" hidden="1"/>
    <cellStyle name="Followed Hyperlink" xfId="2825" builtinId="9" hidden="1"/>
    <cellStyle name="Followed Hyperlink" xfId="2827" builtinId="9" hidden="1"/>
    <cellStyle name="Followed Hyperlink" xfId="2829" builtinId="9" hidden="1"/>
    <cellStyle name="Followed Hyperlink" xfId="2831" builtinId="9" hidden="1"/>
    <cellStyle name="Followed Hyperlink" xfId="2833" builtinId="9" hidden="1"/>
    <cellStyle name="Followed Hyperlink" xfId="2835" builtinId="9" hidden="1"/>
    <cellStyle name="Followed Hyperlink" xfId="2837" builtinId="9" hidden="1"/>
    <cellStyle name="Followed Hyperlink" xfId="2839" builtinId="9" hidden="1"/>
    <cellStyle name="Followed Hyperlink" xfId="2841" builtinId="9" hidden="1"/>
    <cellStyle name="Followed Hyperlink" xfId="2843" builtinId="9" hidden="1"/>
    <cellStyle name="Followed Hyperlink" xfId="2845" builtinId="9" hidden="1"/>
    <cellStyle name="Followed Hyperlink" xfId="2847" builtinId="9" hidden="1"/>
    <cellStyle name="Followed Hyperlink" xfId="2849" builtinId="9" hidden="1"/>
    <cellStyle name="Followed Hyperlink" xfId="2851" builtinId="9" hidden="1"/>
    <cellStyle name="Followed Hyperlink" xfId="2853" builtinId="9" hidden="1"/>
    <cellStyle name="Followed Hyperlink" xfId="2855" builtinId="9" hidden="1"/>
    <cellStyle name="Followed Hyperlink" xfId="2857" builtinId="9" hidden="1"/>
    <cellStyle name="Followed Hyperlink" xfId="2859" builtinId="9" hidden="1"/>
    <cellStyle name="Followed Hyperlink" xfId="2861" builtinId="9" hidden="1"/>
    <cellStyle name="Followed Hyperlink" xfId="2863" builtinId="9" hidden="1"/>
    <cellStyle name="Followed Hyperlink" xfId="2865" builtinId="9" hidden="1"/>
    <cellStyle name="Followed Hyperlink" xfId="2867" builtinId="9" hidden="1"/>
    <cellStyle name="Followed Hyperlink" xfId="2869" builtinId="9" hidden="1"/>
    <cellStyle name="Followed Hyperlink" xfId="2871" builtinId="9" hidden="1"/>
    <cellStyle name="Followed Hyperlink" xfId="2873" builtinId="9" hidden="1"/>
    <cellStyle name="Followed Hyperlink" xfId="2875" builtinId="9" hidden="1"/>
    <cellStyle name="Followed Hyperlink" xfId="2877" builtinId="9" hidden="1"/>
    <cellStyle name="Followed Hyperlink" xfId="2879" builtinId="9" hidden="1"/>
    <cellStyle name="Followed Hyperlink" xfId="2881" builtinId="9" hidden="1"/>
    <cellStyle name="Followed Hyperlink" xfId="2883" builtinId="9" hidden="1"/>
    <cellStyle name="Followed Hyperlink" xfId="2885" builtinId="9" hidden="1"/>
    <cellStyle name="Followed Hyperlink" xfId="2887" builtinId="9" hidden="1"/>
    <cellStyle name="Followed Hyperlink" xfId="2889" builtinId="9" hidden="1"/>
    <cellStyle name="Followed Hyperlink" xfId="2891" builtinId="9" hidden="1"/>
    <cellStyle name="Followed Hyperlink" xfId="2893" builtinId="9" hidden="1"/>
    <cellStyle name="Followed Hyperlink" xfId="2895" builtinId="9" hidden="1"/>
    <cellStyle name="Followed Hyperlink" xfId="2897" builtinId="9" hidden="1"/>
    <cellStyle name="Followed Hyperlink" xfId="2899" builtinId="9" hidden="1"/>
    <cellStyle name="Followed Hyperlink" xfId="2901" builtinId="9" hidden="1"/>
    <cellStyle name="Followed Hyperlink" xfId="2903" builtinId="9" hidden="1"/>
    <cellStyle name="Followed Hyperlink" xfId="2905" builtinId="9" hidden="1"/>
    <cellStyle name="Followed Hyperlink" xfId="2907" builtinId="9" hidden="1"/>
    <cellStyle name="Followed Hyperlink" xfId="2909" builtinId="9" hidden="1"/>
    <cellStyle name="Followed Hyperlink" xfId="2911" builtinId="9" hidden="1"/>
    <cellStyle name="Followed Hyperlink" xfId="2913" builtinId="9" hidden="1"/>
    <cellStyle name="Followed Hyperlink" xfId="2915" builtinId="9" hidden="1"/>
    <cellStyle name="Followed Hyperlink" xfId="2917" builtinId="9" hidden="1"/>
    <cellStyle name="Followed Hyperlink" xfId="2919" builtinId="9" hidden="1"/>
    <cellStyle name="Followed Hyperlink" xfId="2921" builtinId="9" hidden="1"/>
    <cellStyle name="Followed Hyperlink" xfId="2923" builtinId="9" hidden="1"/>
    <cellStyle name="Followed Hyperlink" xfId="2925" builtinId="9" hidden="1"/>
    <cellStyle name="Followed Hyperlink" xfId="2927" builtinId="9" hidden="1"/>
    <cellStyle name="Followed Hyperlink" xfId="2929" builtinId="9" hidden="1"/>
    <cellStyle name="Followed Hyperlink" xfId="2931" builtinId="9" hidden="1"/>
    <cellStyle name="Followed Hyperlink" xfId="2933" builtinId="9" hidden="1"/>
    <cellStyle name="Followed Hyperlink" xfId="2935" builtinId="9" hidden="1"/>
    <cellStyle name="Followed Hyperlink" xfId="2937" builtinId="9" hidden="1"/>
    <cellStyle name="Followed Hyperlink" xfId="2939" builtinId="9" hidden="1"/>
    <cellStyle name="Followed Hyperlink" xfId="2941" builtinId="9" hidden="1"/>
    <cellStyle name="Followed Hyperlink" xfId="2943" builtinId="9" hidden="1"/>
    <cellStyle name="Followed Hyperlink" xfId="2945" builtinId="9" hidden="1"/>
    <cellStyle name="Followed Hyperlink" xfId="2947" builtinId="9" hidden="1"/>
    <cellStyle name="Followed Hyperlink" xfId="2949" builtinId="9" hidden="1"/>
    <cellStyle name="Followed Hyperlink" xfId="2951" builtinId="9" hidden="1"/>
    <cellStyle name="Followed Hyperlink" xfId="2953" builtinId="9" hidden="1"/>
    <cellStyle name="Followed Hyperlink" xfId="2955" builtinId="9" hidden="1"/>
    <cellStyle name="Followed Hyperlink" xfId="2957" builtinId="9" hidden="1"/>
    <cellStyle name="Followed Hyperlink" xfId="2959" builtinId="9" hidden="1"/>
    <cellStyle name="Followed Hyperlink" xfId="2961" builtinId="9" hidden="1"/>
    <cellStyle name="Followed Hyperlink" xfId="2963" builtinId="9" hidden="1"/>
    <cellStyle name="Followed Hyperlink" xfId="2965" builtinId="9" hidden="1"/>
    <cellStyle name="Followed Hyperlink" xfId="2967" builtinId="9" hidden="1"/>
    <cellStyle name="Followed Hyperlink" xfId="2969" builtinId="9" hidden="1"/>
    <cellStyle name="Followed Hyperlink" xfId="2971" builtinId="9" hidden="1"/>
    <cellStyle name="Followed Hyperlink" xfId="2973" builtinId="9" hidden="1"/>
    <cellStyle name="Followed Hyperlink" xfId="2975" builtinId="9" hidden="1"/>
    <cellStyle name="Followed Hyperlink" xfId="2977" builtinId="9" hidden="1"/>
    <cellStyle name="Followed Hyperlink" xfId="2979" builtinId="9" hidden="1"/>
    <cellStyle name="Followed Hyperlink" xfId="2981" builtinId="9" hidden="1"/>
    <cellStyle name="Followed Hyperlink" xfId="2983" builtinId="9" hidden="1"/>
    <cellStyle name="Followed Hyperlink" xfId="2985" builtinId="9" hidden="1"/>
    <cellStyle name="Followed Hyperlink" xfId="2987" builtinId="9" hidden="1"/>
    <cellStyle name="Followed Hyperlink" xfId="2989" builtinId="9" hidden="1"/>
    <cellStyle name="Followed Hyperlink" xfId="2991" builtinId="9" hidden="1"/>
    <cellStyle name="Followed Hyperlink" xfId="2993" builtinId="9" hidden="1"/>
    <cellStyle name="Followed Hyperlink" xfId="2995" builtinId="9" hidden="1"/>
    <cellStyle name="Followed Hyperlink" xfId="2997" builtinId="9" hidden="1"/>
    <cellStyle name="Followed Hyperlink" xfId="2999" builtinId="9" hidden="1"/>
    <cellStyle name="Followed Hyperlink" xfId="3001" builtinId="9" hidden="1"/>
    <cellStyle name="Followed Hyperlink" xfId="3003" builtinId="9" hidden="1"/>
    <cellStyle name="Followed Hyperlink" xfId="3005" builtinId="9" hidden="1"/>
    <cellStyle name="Followed Hyperlink" xfId="3007" builtinId="9" hidden="1"/>
    <cellStyle name="Followed Hyperlink" xfId="3009" builtinId="9" hidden="1"/>
    <cellStyle name="Followed Hyperlink" xfId="3011" builtinId="9" hidden="1"/>
    <cellStyle name="Followed Hyperlink" xfId="3013" builtinId="9" hidden="1"/>
    <cellStyle name="Followed Hyperlink" xfId="3015" builtinId="9" hidden="1"/>
    <cellStyle name="Followed Hyperlink" xfId="3017" builtinId="9" hidden="1"/>
    <cellStyle name="Followed Hyperlink" xfId="3019" builtinId="9" hidden="1"/>
    <cellStyle name="Followed Hyperlink" xfId="3021" builtinId="9" hidden="1"/>
    <cellStyle name="Followed Hyperlink" xfId="3023" builtinId="9" hidden="1"/>
    <cellStyle name="Followed Hyperlink" xfId="3025" builtinId="9" hidden="1"/>
    <cellStyle name="Followed Hyperlink" xfId="3027" builtinId="9" hidden="1"/>
    <cellStyle name="Followed Hyperlink" xfId="3029" builtinId="9" hidden="1"/>
    <cellStyle name="Followed Hyperlink" xfId="3031" builtinId="9" hidden="1"/>
    <cellStyle name="Followed Hyperlink" xfId="3033" builtinId="9" hidden="1"/>
    <cellStyle name="Followed Hyperlink" xfId="3035" builtinId="9" hidden="1"/>
    <cellStyle name="Followed Hyperlink" xfId="3037" builtinId="9" hidden="1"/>
    <cellStyle name="Followed Hyperlink" xfId="3039" builtinId="9" hidden="1"/>
    <cellStyle name="Followed Hyperlink" xfId="3041" builtinId="9" hidden="1"/>
    <cellStyle name="Followed Hyperlink" xfId="3043" builtinId="9" hidden="1"/>
    <cellStyle name="Followed Hyperlink" xfId="3045" builtinId="9" hidden="1"/>
    <cellStyle name="Followed Hyperlink" xfId="3047" builtinId="9" hidden="1"/>
    <cellStyle name="Followed Hyperlink" xfId="3049" builtinId="9" hidden="1"/>
    <cellStyle name="Followed Hyperlink" xfId="3051" builtinId="9" hidden="1"/>
    <cellStyle name="Followed Hyperlink" xfId="3053" builtinId="9" hidden="1"/>
    <cellStyle name="Followed Hyperlink" xfId="3055" builtinId="9" hidden="1"/>
    <cellStyle name="Followed Hyperlink" xfId="3057" builtinId="9" hidden="1"/>
    <cellStyle name="Followed Hyperlink" xfId="3059" builtinId="9" hidden="1"/>
    <cellStyle name="Followed Hyperlink" xfId="3061" builtinId="9" hidden="1"/>
    <cellStyle name="Followed Hyperlink" xfId="3063" builtinId="9" hidden="1"/>
    <cellStyle name="Followed Hyperlink" xfId="3065" builtinId="9" hidden="1"/>
    <cellStyle name="Followed Hyperlink" xfId="3067" builtinId="9" hidden="1"/>
    <cellStyle name="Followed Hyperlink" xfId="3069" builtinId="9" hidden="1"/>
    <cellStyle name="Followed Hyperlink" xfId="3071" builtinId="9" hidden="1"/>
    <cellStyle name="Followed Hyperlink" xfId="3073" builtinId="9" hidden="1"/>
    <cellStyle name="Followed Hyperlink" xfId="3075" builtinId="9" hidden="1"/>
    <cellStyle name="Followed Hyperlink" xfId="3077" builtinId="9" hidden="1"/>
    <cellStyle name="Followed Hyperlink" xfId="3079" builtinId="9" hidden="1"/>
    <cellStyle name="Followed Hyperlink" xfId="3081" builtinId="9" hidden="1"/>
    <cellStyle name="Followed Hyperlink" xfId="3083" builtinId="9" hidden="1"/>
    <cellStyle name="Followed Hyperlink" xfId="3085" builtinId="9" hidden="1"/>
    <cellStyle name="Followed Hyperlink" xfId="3087" builtinId="9" hidden="1"/>
    <cellStyle name="Followed Hyperlink" xfId="3089" builtinId="9" hidden="1"/>
    <cellStyle name="Followed Hyperlink" xfId="3091" builtinId="9" hidden="1"/>
    <cellStyle name="Followed Hyperlink" xfId="3093" builtinId="9" hidden="1"/>
    <cellStyle name="Followed Hyperlink" xfId="3095" builtinId="9" hidden="1"/>
    <cellStyle name="Followed Hyperlink" xfId="3097" builtinId="9" hidden="1"/>
    <cellStyle name="Followed Hyperlink" xfId="3099" builtinId="9" hidden="1"/>
    <cellStyle name="Followed Hyperlink" xfId="3101" builtinId="9" hidden="1"/>
    <cellStyle name="Followed Hyperlink" xfId="3103" builtinId="9" hidden="1"/>
    <cellStyle name="Followed Hyperlink" xfId="3105" builtinId="9" hidden="1"/>
    <cellStyle name="Followed Hyperlink" xfId="3107" builtinId="9" hidden="1"/>
    <cellStyle name="Followed Hyperlink" xfId="3109" builtinId="9" hidden="1"/>
    <cellStyle name="Followed Hyperlink" xfId="3111" builtinId="9" hidden="1"/>
    <cellStyle name="Followed Hyperlink" xfId="3113" builtinId="9" hidden="1"/>
    <cellStyle name="Followed Hyperlink" xfId="3115" builtinId="9" hidden="1"/>
    <cellStyle name="Followed Hyperlink" xfId="3117" builtinId="9" hidden="1"/>
    <cellStyle name="Followed Hyperlink" xfId="3119" builtinId="9" hidden="1"/>
    <cellStyle name="Followed Hyperlink" xfId="3121" builtinId="9" hidden="1"/>
    <cellStyle name="Followed Hyperlink" xfId="3123" builtinId="9" hidden="1"/>
    <cellStyle name="Followed Hyperlink" xfId="3125" builtinId="9" hidden="1"/>
    <cellStyle name="Followed Hyperlink" xfId="3127" builtinId="9" hidden="1"/>
    <cellStyle name="Followed Hyperlink" xfId="3129" builtinId="9" hidden="1"/>
    <cellStyle name="Followed Hyperlink" xfId="3131" builtinId="9" hidden="1"/>
    <cellStyle name="Followed Hyperlink" xfId="3133" builtinId="9" hidden="1"/>
    <cellStyle name="Followed Hyperlink" xfId="3135" builtinId="9" hidden="1"/>
    <cellStyle name="Followed Hyperlink" xfId="3137" builtinId="9" hidden="1"/>
    <cellStyle name="Followed Hyperlink" xfId="3139" builtinId="9" hidden="1"/>
    <cellStyle name="Followed Hyperlink" xfId="3141" builtinId="9" hidden="1"/>
    <cellStyle name="Followed Hyperlink" xfId="3143" builtinId="9" hidden="1"/>
    <cellStyle name="Followed Hyperlink" xfId="3145" builtinId="9" hidden="1"/>
    <cellStyle name="Followed Hyperlink" xfId="3147" builtinId="9" hidden="1"/>
    <cellStyle name="Followed Hyperlink" xfId="3149" builtinId="9" hidden="1"/>
    <cellStyle name="Followed Hyperlink" xfId="3151" builtinId="9" hidden="1"/>
    <cellStyle name="Followed Hyperlink" xfId="3153" builtinId="9" hidden="1"/>
    <cellStyle name="Followed Hyperlink" xfId="3155" builtinId="9" hidden="1"/>
    <cellStyle name="Followed Hyperlink" xfId="3157" builtinId="9" hidden="1"/>
    <cellStyle name="Followed Hyperlink" xfId="3159" builtinId="9" hidden="1"/>
    <cellStyle name="Followed Hyperlink" xfId="3161" builtinId="9" hidden="1"/>
    <cellStyle name="Followed Hyperlink" xfId="3163" builtinId="9" hidden="1"/>
    <cellStyle name="Followed Hyperlink" xfId="3165" builtinId="9" hidden="1"/>
    <cellStyle name="Followed Hyperlink" xfId="3167" builtinId="9" hidden="1"/>
    <cellStyle name="Followed Hyperlink" xfId="3169" builtinId="9" hidden="1"/>
    <cellStyle name="Followed Hyperlink" xfId="3171" builtinId="9" hidden="1"/>
    <cellStyle name="Followed Hyperlink" xfId="3173" builtinId="9" hidden="1"/>
    <cellStyle name="Followed Hyperlink" xfId="3175" builtinId="9" hidden="1"/>
    <cellStyle name="Followed Hyperlink" xfId="3177" builtinId="9" hidden="1"/>
    <cellStyle name="Followed Hyperlink" xfId="3179" builtinId="9" hidden="1"/>
    <cellStyle name="Followed Hyperlink" xfId="3181" builtinId="9" hidden="1"/>
    <cellStyle name="Followed Hyperlink" xfId="3183" builtinId="9" hidden="1"/>
    <cellStyle name="Followed Hyperlink" xfId="3185" builtinId="9" hidden="1"/>
    <cellStyle name="Followed Hyperlink" xfId="3187" builtinId="9" hidden="1"/>
    <cellStyle name="Followed Hyperlink" xfId="3189" builtinId="9" hidden="1"/>
    <cellStyle name="Followed Hyperlink" xfId="3191" builtinId="9" hidden="1"/>
    <cellStyle name="Followed Hyperlink" xfId="3193" builtinId="9" hidden="1"/>
    <cellStyle name="Followed Hyperlink" xfId="3195" builtinId="9" hidden="1"/>
    <cellStyle name="Followed Hyperlink" xfId="3197" builtinId="9" hidden="1"/>
    <cellStyle name="Followed Hyperlink" xfId="3199" builtinId="9" hidden="1"/>
    <cellStyle name="Followed Hyperlink" xfId="3201" builtinId="9" hidden="1"/>
    <cellStyle name="Followed Hyperlink" xfId="3203" builtinId="9" hidden="1"/>
    <cellStyle name="Followed Hyperlink" xfId="3205" builtinId="9" hidden="1"/>
    <cellStyle name="Followed Hyperlink" xfId="3207" builtinId="9" hidden="1"/>
    <cellStyle name="Followed Hyperlink" xfId="3209" builtinId="9" hidden="1"/>
    <cellStyle name="Followed Hyperlink" xfId="3211" builtinId="9" hidden="1"/>
    <cellStyle name="Followed Hyperlink" xfId="3213" builtinId="9" hidden="1"/>
    <cellStyle name="Followed Hyperlink" xfId="3215" builtinId="9" hidden="1"/>
    <cellStyle name="Followed Hyperlink" xfId="3217" builtinId="9" hidden="1"/>
    <cellStyle name="Followed Hyperlink" xfId="3219" builtinId="9" hidden="1"/>
    <cellStyle name="Followed Hyperlink" xfId="3221" builtinId="9" hidden="1"/>
    <cellStyle name="Followed Hyperlink" xfId="3223" builtinId="9" hidden="1"/>
    <cellStyle name="Followed Hyperlink" xfId="3225" builtinId="9" hidden="1"/>
    <cellStyle name="Followed Hyperlink" xfId="3227" builtinId="9" hidden="1"/>
    <cellStyle name="Followed Hyperlink" xfId="3229" builtinId="9" hidden="1"/>
    <cellStyle name="Followed Hyperlink" xfId="3231" builtinId="9" hidden="1"/>
    <cellStyle name="Followed Hyperlink" xfId="3233" builtinId="9" hidden="1"/>
    <cellStyle name="Followed Hyperlink" xfId="3235" builtinId="9" hidden="1"/>
    <cellStyle name="Followed Hyperlink" xfId="3237" builtinId="9" hidden="1"/>
    <cellStyle name="Followed Hyperlink" xfId="3239" builtinId="9" hidden="1"/>
    <cellStyle name="Followed Hyperlink" xfId="3241" builtinId="9" hidden="1"/>
    <cellStyle name="Followed Hyperlink" xfId="3243" builtinId="9" hidden="1"/>
    <cellStyle name="Followed Hyperlink" xfId="3245" builtinId="9" hidden="1"/>
    <cellStyle name="Followed Hyperlink" xfId="3247" builtinId="9" hidden="1"/>
    <cellStyle name="Followed Hyperlink" xfId="3249" builtinId="9" hidden="1"/>
    <cellStyle name="Followed Hyperlink" xfId="3251" builtinId="9" hidden="1"/>
    <cellStyle name="Followed Hyperlink" xfId="3253" builtinId="9" hidden="1"/>
    <cellStyle name="Followed Hyperlink" xfId="3255" builtinId="9" hidden="1"/>
    <cellStyle name="Followed Hyperlink" xfId="3257" builtinId="9" hidden="1"/>
    <cellStyle name="Followed Hyperlink" xfId="3259" builtinId="9" hidden="1"/>
    <cellStyle name="Followed Hyperlink" xfId="3261" builtinId="9" hidden="1"/>
    <cellStyle name="Followed Hyperlink" xfId="3263" builtinId="9" hidden="1"/>
    <cellStyle name="Followed Hyperlink" xfId="3265" builtinId="9" hidden="1"/>
    <cellStyle name="Followed Hyperlink" xfId="3267" builtinId="9" hidden="1"/>
    <cellStyle name="Followed Hyperlink" xfId="3269" builtinId="9" hidden="1"/>
    <cellStyle name="Followed Hyperlink" xfId="3271" builtinId="9" hidden="1"/>
    <cellStyle name="Followed Hyperlink" xfId="3273" builtinId="9" hidden="1"/>
    <cellStyle name="Followed Hyperlink" xfId="3275" builtinId="9" hidden="1"/>
    <cellStyle name="Followed Hyperlink" xfId="3277" builtinId="9" hidden="1"/>
    <cellStyle name="Followed Hyperlink" xfId="3279" builtinId="9" hidden="1"/>
    <cellStyle name="Followed Hyperlink" xfId="3281" builtinId="9" hidden="1"/>
    <cellStyle name="Followed Hyperlink" xfId="3283" builtinId="9" hidden="1"/>
    <cellStyle name="Followed Hyperlink" xfId="3285" builtinId="9" hidden="1"/>
    <cellStyle name="Followed Hyperlink" xfId="3287" builtinId="9" hidden="1"/>
    <cellStyle name="Followed Hyperlink" xfId="3289" builtinId="9" hidden="1"/>
    <cellStyle name="Followed Hyperlink" xfId="3291" builtinId="9" hidden="1"/>
    <cellStyle name="Followed Hyperlink" xfId="3293" builtinId="9" hidden="1"/>
    <cellStyle name="Followed Hyperlink" xfId="3295" builtinId="9" hidden="1"/>
    <cellStyle name="Followed Hyperlink" xfId="3297" builtinId="9" hidden="1"/>
    <cellStyle name="Followed Hyperlink" xfId="3299" builtinId="9" hidden="1"/>
    <cellStyle name="Followed Hyperlink" xfId="3301" builtinId="9" hidden="1"/>
    <cellStyle name="Followed Hyperlink" xfId="3303" builtinId="9" hidden="1"/>
    <cellStyle name="Followed Hyperlink" xfId="3305" builtinId="9" hidden="1"/>
    <cellStyle name="Followed Hyperlink" xfId="3307" builtinId="9" hidden="1"/>
    <cellStyle name="Followed Hyperlink" xfId="3309" builtinId="9" hidden="1"/>
    <cellStyle name="Followed Hyperlink" xfId="3311" builtinId="9" hidden="1"/>
    <cellStyle name="Followed Hyperlink" xfId="3313" builtinId="9" hidden="1"/>
    <cellStyle name="Followed Hyperlink" xfId="3315" builtinId="9" hidden="1"/>
    <cellStyle name="Followed Hyperlink" xfId="3317" builtinId="9" hidden="1"/>
    <cellStyle name="Followed Hyperlink" xfId="3319" builtinId="9" hidden="1"/>
    <cellStyle name="Followed Hyperlink" xfId="3321" builtinId="9" hidden="1"/>
    <cellStyle name="Followed Hyperlink" xfId="3323" builtinId="9" hidden="1"/>
    <cellStyle name="Followed Hyperlink" xfId="3325" builtinId="9" hidden="1"/>
    <cellStyle name="Followed Hyperlink" xfId="3327" builtinId="9" hidden="1"/>
    <cellStyle name="Followed Hyperlink" xfId="3329" builtinId="9" hidden="1"/>
    <cellStyle name="Followed Hyperlink" xfId="3331" builtinId="9" hidden="1"/>
    <cellStyle name="Followed Hyperlink" xfId="3333" builtinId="9" hidden="1"/>
    <cellStyle name="Followed Hyperlink" xfId="3335" builtinId="9" hidden="1"/>
    <cellStyle name="Followed Hyperlink" xfId="3337" builtinId="9" hidden="1"/>
    <cellStyle name="Followed Hyperlink" xfId="3339" builtinId="9" hidden="1"/>
    <cellStyle name="Followed Hyperlink" xfId="3341" builtinId="9" hidden="1"/>
    <cellStyle name="Followed Hyperlink" xfId="3343" builtinId="9" hidden="1"/>
    <cellStyle name="Followed Hyperlink" xfId="3345" builtinId="9" hidden="1"/>
    <cellStyle name="Followed Hyperlink" xfId="3347" builtinId="9" hidden="1"/>
    <cellStyle name="Followed Hyperlink" xfId="3349" builtinId="9" hidden="1"/>
    <cellStyle name="Followed Hyperlink" xfId="3351" builtinId="9" hidden="1"/>
    <cellStyle name="Followed Hyperlink" xfId="3353" builtinId="9" hidden="1"/>
    <cellStyle name="Followed Hyperlink" xfId="3355" builtinId="9" hidden="1"/>
    <cellStyle name="Followed Hyperlink" xfId="3357" builtinId="9" hidden="1"/>
    <cellStyle name="Followed Hyperlink" xfId="3359" builtinId="9" hidden="1"/>
    <cellStyle name="Followed Hyperlink" xfId="3361" builtinId="9" hidden="1"/>
    <cellStyle name="Followed Hyperlink" xfId="3363" builtinId="9" hidden="1"/>
    <cellStyle name="Followed Hyperlink" xfId="3365" builtinId="9" hidden="1"/>
    <cellStyle name="Followed Hyperlink" xfId="3367" builtinId="9" hidden="1"/>
    <cellStyle name="Followed Hyperlink" xfId="3369" builtinId="9" hidden="1"/>
    <cellStyle name="Followed Hyperlink" xfId="3371" builtinId="9" hidden="1"/>
    <cellStyle name="Followed Hyperlink" xfId="3373" builtinId="9" hidden="1"/>
    <cellStyle name="Followed Hyperlink" xfId="3375" builtinId="9" hidden="1"/>
    <cellStyle name="Followed Hyperlink" xfId="3377" builtinId="9" hidden="1"/>
    <cellStyle name="Followed Hyperlink" xfId="3379" builtinId="9" hidden="1"/>
    <cellStyle name="Followed Hyperlink" xfId="3381" builtinId="9" hidden="1"/>
    <cellStyle name="Followed Hyperlink" xfId="3383" builtinId="9" hidden="1"/>
    <cellStyle name="Followed Hyperlink" xfId="3385" builtinId="9" hidden="1"/>
    <cellStyle name="Followed Hyperlink" xfId="3387" builtinId="9" hidden="1"/>
    <cellStyle name="Followed Hyperlink" xfId="3389" builtinId="9" hidden="1"/>
    <cellStyle name="Followed Hyperlink" xfId="3391" builtinId="9" hidden="1"/>
    <cellStyle name="Followed Hyperlink" xfId="3393" builtinId="9" hidden="1"/>
    <cellStyle name="Followed Hyperlink" xfId="3395" builtinId="9" hidden="1"/>
    <cellStyle name="Followed Hyperlink" xfId="3397" builtinId="9" hidden="1"/>
    <cellStyle name="Followed Hyperlink" xfId="3399" builtinId="9" hidden="1"/>
    <cellStyle name="Followed Hyperlink" xfId="3401" builtinId="9" hidden="1"/>
    <cellStyle name="Followed Hyperlink" xfId="3403" builtinId="9" hidden="1"/>
    <cellStyle name="Followed Hyperlink" xfId="3405" builtinId="9" hidden="1"/>
    <cellStyle name="Followed Hyperlink" xfId="3407" builtinId="9" hidden="1"/>
    <cellStyle name="Followed Hyperlink" xfId="3409" builtinId="9" hidden="1"/>
    <cellStyle name="Followed Hyperlink" xfId="3411" builtinId="9" hidden="1"/>
    <cellStyle name="Followed Hyperlink" xfId="3413" builtinId="9" hidden="1"/>
    <cellStyle name="Followed Hyperlink" xfId="3415" builtinId="9" hidden="1"/>
    <cellStyle name="Followed Hyperlink" xfId="3417" builtinId="9" hidden="1"/>
    <cellStyle name="Followed Hyperlink" xfId="3419" builtinId="9" hidden="1"/>
    <cellStyle name="Followed Hyperlink" xfId="3421" builtinId="9" hidden="1"/>
    <cellStyle name="Followed Hyperlink" xfId="3423" builtinId="9" hidden="1"/>
    <cellStyle name="Followed Hyperlink" xfId="3425" builtinId="9" hidden="1"/>
    <cellStyle name="Followed Hyperlink" xfId="3427" builtinId="9" hidden="1"/>
    <cellStyle name="Followed Hyperlink" xfId="3429" builtinId="9" hidden="1"/>
    <cellStyle name="Followed Hyperlink" xfId="3431" builtinId="9" hidden="1"/>
    <cellStyle name="Followed Hyperlink" xfId="3433" builtinId="9" hidden="1"/>
    <cellStyle name="Followed Hyperlink" xfId="3435" builtinId="9" hidden="1"/>
    <cellStyle name="Followed Hyperlink" xfId="3437" builtinId="9" hidden="1"/>
    <cellStyle name="Followed Hyperlink" xfId="3439" builtinId="9" hidden="1"/>
    <cellStyle name="Followed Hyperlink" xfId="3441" builtinId="9" hidden="1"/>
    <cellStyle name="Followed Hyperlink" xfId="3443" builtinId="9" hidden="1"/>
    <cellStyle name="Followed Hyperlink" xfId="3445" builtinId="9" hidden="1"/>
    <cellStyle name="Followed Hyperlink" xfId="3447" builtinId="9" hidden="1"/>
    <cellStyle name="Followed Hyperlink" xfId="3449" builtinId="9" hidden="1"/>
    <cellStyle name="Followed Hyperlink" xfId="3451" builtinId="9" hidden="1"/>
    <cellStyle name="Followed Hyperlink" xfId="3453" builtinId="9" hidden="1"/>
    <cellStyle name="Followed Hyperlink" xfId="3455" builtinId="9" hidden="1"/>
    <cellStyle name="Followed Hyperlink" xfId="3457" builtinId="9" hidden="1"/>
    <cellStyle name="Followed Hyperlink" xfId="3459" builtinId="9" hidden="1"/>
    <cellStyle name="Followed Hyperlink" xfId="3461" builtinId="9" hidden="1"/>
    <cellStyle name="Followed Hyperlink" xfId="3463" builtinId="9" hidden="1"/>
    <cellStyle name="Followed Hyperlink" xfId="3465" builtinId="9" hidden="1"/>
    <cellStyle name="Followed Hyperlink" xfId="3467" builtinId="9" hidden="1"/>
    <cellStyle name="Followed Hyperlink" xfId="3469" builtinId="9" hidden="1"/>
    <cellStyle name="Followed Hyperlink" xfId="3471" builtinId="9" hidden="1"/>
    <cellStyle name="Followed Hyperlink" xfId="3473" builtinId="9" hidden="1"/>
    <cellStyle name="Followed Hyperlink" xfId="3475" builtinId="9" hidden="1"/>
    <cellStyle name="Followed Hyperlink" xfId="3477" builtinId="9" hidden="1"/>
    <cellStyle name="Followed Hyperlink" xfId="3479" builtinId="9" hidden="1"/>
    <cellStyle name="Followed Hyperlink" xfId="3481" builtinId="9" hidden="1"/>
    <cellStyle name="Followed Hyperlink" xfId="3483" builtinId="9" hidden="1"/>
    <cellStyle name="Followed Hyperlink" xfId="3485" builtinId="9" hidden="1"/>
    <cellStyle name="Followed Hyperlink" xfId="3487" builtinId="9" hidden="1"/>
    <cellStyle name="Followed Hyperlink" xfId="3489" builtinId="9" hidden="1"/>
    <cellStyle name="Followed Hyperlink" xfId="3491" builtinId="9" hidden="1"/>
    <cellStyle name="Followed Hyperlink" xfId="3493" builtinId="9" hidden="1"/>
    <cellStyle name="Followed Hyperlink" xfId="3495" builtinId="9" hidden="1"/>
    <cellStyle name="Followed Hyperlink" xfId="3497" builtinId="9" hidden="1"/>
    <cellStyle name="Followed Hyperlink" xfId="3499" builtinId="9" hidden="1"/>
    <cellStyle name="Followed Hyperlink" xfId="3501" builtinId="9" hidden="1"/>
    <cellStyle name="Followed Hyperlink" xfId="3503" builtinId="9" hidden="1"/>
    <cellStyle name="Followed Hyperlink" xfId="3505" builtinId="9" hidden="1"/>
    <cellStyle name="Followed Hyperlink" xfId="3507" builtinId="9" hidden="1"/>
    <cellStyle name="Followed Hyperlink" xfId="3509" builtinId="9" hidden="1"/>
    <cellStyle name="Followed Hyperlink" xfId="3511" builtinId="9" hidden="1"/>
    <cellStyle name="Followed Hyperlink" xfId="3513" builtinId="9" hidden="1"/>
    <cellStyle name="Followed Hyperlink" xfId="3515" builtinId="9" hidden="1"/>
    <cellStyle name="Followed Hyperlink" xfId="3517" builtinId="9" hidden="1"/>
    <cellStyle name="Followed Hyperlink" xfId="3519" builtinId="9" hidden="1"/>
    <cellStyle name="Followed Hyperlink" xfId="3521" builtinId="9" hidden="1"/>
    <cellStyle name="Followed Hyperlink" xfId="3523" builtinId="9" hidden="1"/>
    <cellStyle name="Followed Hyperlink" xfId="3525" builtinId="9" hidden="1"/>
    <cellStyle name="Followed Hyperlink" xfId="3527" builtinId="9" hidden="1"/>
    <cellStyle name="Followed Hyperlink" xfId="3529" builtinId="9" hidden="1"/>
    <cellStyle name="Followed Hyperlink" xfId="3531" builtinId="9" hidden="1"/>
    <cellStyle name="Followed Hyperlink" xfId="3533" builtinId="9" hidden="1"/>
    <cellStyle name="Followed Hyperlink" xfId="3535" builtinId="9" hidden="1"/>
    <cellStyle name="Followed Hyperlink" xfId="3537" builtinId="9" hidden="1"/>
    <cellStyle name="Followed Hyperlink" xfId="3539" builtinId="9" hidden="1"/>
    <cellStyle name="Followed Hyperlink" xfId="3541" builtinId="9" hidden="1"/>
    <cellStyle name="Followed Hyperlink" xfId="3543" builtinId="9" hidden="1"/>
    <cellStyle name="Followed Hyperlink" xfId="3545" builtinId="9" hidden="1"/>
    <cellStyle name="Followed Hyperlink" xfId="3547" builtinId="9" hidden="1"/>
    <cellStyle name="Followed Hyperlink" xfId="3549" builtinId="9" hidden="1"/>
    <cellStyle name="Followed Hyperlink" xfId="3551" builtinId="9" hidden="1"/>
    <cellStyle name="Followed Hyperlink" xfId="3553" builtinId="9" hidden="1"/>
    <cellStyle name="Followed Hyperlink" xfId="3555" builtinId="9" hidden="1"/>
    <cellStyle name="Followed Hyperlink" xfId="3557" builtinId="9" hidden="1"/>
    <cellStyle name="Followed Hyperlink" xfId="3559" builtinId="9" hidden="1"/>
    <cellStyle name="Followed Hyperlink" xfId="3561" builtinId="9" hidden="1"/>
    <cellStyle name="Followed Hyperlink" xfId="3563" builtinId="9" hidden="1"/>
    <cellStyle name="Followed Hyperlink" xfId="3565" builtinId="9" hidden="1"/>
    <cellStyle name="Followed Hyperlink" xfId="3567" builtinId="9" hidden="1"/>
    <cellStyle name="Followed Hyperlink" xfId="3569" builtinId="9" hidden="1"/>
    <cellStyle name="Followed Hyperlink" xfId="3571" builtinId="9" hidden="1"/>
    <cellStyle name="Followed Hyperlink" xfId="3573" builtinId="9" hidden="1"/>
    <cellStyle name="Followed Hyperlink" xfId="3575" builtinId="9" hidden="1"/>
    <cellStyle name="Followed Hyperlink" xfId="3577" builtinId="9" hidden="1"/>
    <cellStyle name="Followed Hyperlink" xfId="3579" builtinId="9" hidden="1"/>
    <cellStyle name="Followed Hyperlink" xfId="3581" builtinId="9" hidden="1"/>
    <cellStyle name="Followed Hyperlink" xfId="3583" builtinId="9" hidden="1"/>
    <cellStyle name="Followed Hyperlink" xfId="3585" builtinId="9" hidden="1"/>
    <cellStyle name="Followed Hyperlink" xfId="3587" builtinId="9" hidden="1"/>
    <cellStyle name="Followed Hyperlink" xfId="3589" builtinId="9" hidden="1"/>
    <cellStyle name="Followed Hyperlink" xfId="3591" builtinId="9" hidden="1"/>
    <cellStyle name="Followed Hyperlink" xfId="3593" builtinId="9" hidden="1"/>
    <cellStyle name="Followed Hyperlink" xfId="3595" builtinId="9" hidden="1"/>
    <cellStyle name="Followed Hyperlink" xfId="3597" builtinId="9" hidden="1"/>
    <cellStyle name="Followed Hyperlink" xfId="3599" builtinId="9" hidden="1"/>
    <cellStyle name="Followed Hyperlink" xfId="3601" builtinId="9" hidden="1"/>
    <cellStyle name="Followed Hyperlink" xfId="3603" builtinId="9" hidden="1"/>
    <cellStyle name="Followed Hyperlink" xfId="3605" builtinId="9" hidden="1"/>
    <cellStyle name="Followed Hyperlink" xfId="3607" builtinId="9" hidden="1"/>
    <cellStyle name="Followed Hyperlink" xfId="3609" builtinId="9" hidden="1"/>
    <cellStyle name="Followed Hyperlink" xfId="3611" builtinId="9" hidden="1"/>
    <cellStyle name="Followed Hyperlink" xfId="3613" builtinId="9" hidden="1"/>
    <cellStyle name="Followed Hyperlink" xfId="3615" builtinId="9" hidden="1"/>
    <cellStyle name="Followed Hyperlink" xfId="3617" builtinId="9" hidden="1"/>
    <cellStyle name="Followed Hyperlink" xfId="3619" builtinId="9" hidden="1"/>
    <cellStyle name="Followed Hyperlink" xfId="3621" builtinId="9" hidden="1"/>
    <cellStyle name="Followed Hyperlink" xfId="3623" builtinId="9" hidden="1"/>
    <cellStyle name="Followed Hyperlink" xfId="3625" builtinId="9" hidden="1"/>
    <cellStyle name="Followed Hyperlink" xfId="3627" builtinId="9" hidden="1"/>
    <cellStyle name="Followed Hyperlink" xfId="3629" builtinId="9" hidden="1"/>
    <cellStyle name="Followed Hyperlink" xfId="3631" builtinId="9" hidden="1"/>
    <cellStyle name="Followed Hyperlink" xfId="3633" builtinId="9" hidden="1"/>
    <cellStyle name="Followed Hyperlink" xfId="3635" builtinId="9" hidden="1"/>
    <cellStyle name="Followed Hyperlink" xfId="3637" builtinId="9" hidden="1"/>
    <cellStyle name="Followed Hyperlink" xfId="3639" builtinId="9" hidden="1"/>
    <cellStyle name="Followed Hyperlink" xfId="3641" builtinId="9" hidden="1"/>
    <cellStyle name="Followed Hyperlink" xfId="3643" builtinId="9" hidden="1"/>
    <cellStyle name="Followed Hyperlink" xfId="3645" builtinId="9" hidden="1"/>
    <cellStyle name="Followed Hyperlink" xfId="3647" builtinId="9" hidden="1"/>
    <cellStyle name="Followed Hyperlink" xfId="3649" builtinId="9" hidden="1"/>
    <cellStyle name="Followed Hyperlink" xfId="3651" builtinId="9" hidden="1"/>
    <cellStyle name="Followed Hyperlink" xfId="3653" builtinId="9" hidden="1"/>
    <cellStyle name="Followed Hyperlink" xfId="3655" builtinId="9" hidden="1"/>
    <cellStyle name="Followed Hyperlink" xfId="3657" builtinId="9" hidden="1"/>
    <cellStyle name="Followed Hyperlink" xfId="3659" builtinId="9" hidden="1"/>
    <cellStyle name="Followed Hyperlink" xfId="3661" builtinId="9" hidden="1"/>
    <cellStyle name="Followed Hyperlink" xfId="3663" builtinId="9" hidden="1"/>
    <cellStyle name="Followed Hyperlink" xfId="3665" builtinId="9" hidden="1"/>
    <cellStyle name="Followed Hyperlink" xfId="3667" builtinId="9" hidden="1"/>
    <cellStyle name="Followed Hyperlink" xfId="3669" builtinId="9" hidden="1"/>
    <cellStyle name="Followed Hyperlink" xfId="3671" builtinId="9" hidden="1"/>
    <cellStyle name="Followed Hyperlink" xfId="3673" builtinId="9" hidden="1"/>
    <cellStyle name="Followed Hyperlink" xfId="3675" builtinId="9" hidden="1"/>
    <cellStyle name="Followed Hyperlink" xfId="3677" builtinId="9" hidden="1"/>
    <cellStyle name="Followed Hyperlink" xfId="3679" builtinId="9" hidden="1"/>
    <cellStyle name="Followed Hyperlink" xfId="3681" builtinId="9" hidden="1"/>
    <cellStyle name="Followed Hyperlink" xfId="3683" builtinId="9" hidden="1"/>
    <cellStyle name="Followed Hyperlink" xfId="3685" builtinId="9" hidden="1"/>
    <cellStyle name="Followed Hyperlink" xfId="3687" builtinId="9" hidden="1"/>
    <cellStyle name="Followed Hyperlink" xfId="3689" builtinId="9" hidden="1"/>
    <cellStyle name="Followed Hyperlink" xfId="3691" builtinId="9" hidden="1"/>
    <cellStyle name="Followed Hyperlink" xfId="3693" builtinId="9" hidden="1"/>
    <cellStyle name="Followed Hyperlink" xfId="3695" builtinId="9" hidden="1"/>
    <cellStyle name="Followed Hyperlink" xfId="3697" builtinId="9" hidden="1"/>
    <cellStyle name="Followed Hyperlink" xfId="3699" builtinId="9" hidden="1"/>
    <cellStyle name="Followed Hyperlink" xfId="3701" builtinId="9" hidden="1"/>
    <cellStyle name="Followed Hyperlink" xfId="3703" builtinId="9" hidden="1"/>
    <cellStyle name="Followed Hyperlink" xfId="3705" builtinId="9" hidden="1"/>
    <cellStyle name="Followed Hyperlink" xfId="3707" builtinId="9" hidden="1"/>
    <cellStyle name="Followed Hyperlink" xfId="3709" builtinId="9" hidden="1"/>
    <cellStyle name="Followed Hyperlink" xfId="3711" builtinId="9" hidden="1"/>
    <cellStyle name="Followed Hyperlink" xfId="3713" builtinId="9" hidden="1"/>
    <cellStyle name="Followed Hyperlink" xfId="3715" builtinId="9" hidden="1"/>
    <cellStyle name="Followed Hyperlink" xfId="3717" builtinId="9" hidden="1"/>
    <cellStyle name="Followed Hyperlink" xfId="3719" builtinId="9" hidden="1"/>
    <cellStyle name="Followed Hyperlink" xfId="3721" builtinId="9" hidden="1"/>
    <cellStyle name="Followed Hyperlink" xfId="3723" builtinId="9" hidden="1"/>
    <cellStyle name="Followed Hyperlink" xfId="3725" builtinId="9" hidden="1"/>
    <cellStyle name="Followed Hyperlink" xfId="3727" builtinId="9" hidden="1"/>
    <cellStyle name="Followed Hyperlink" xfId="3729" builtinId="9" hidden="1"/>
    <cellStyle name="Followed Hyperlink" xfId="3731" builtinId="9" hidden="1"/>
    <cellStyle name="Followed Hyperlink" xfId="3733" builtinId="9" hidden="1"/>
    <cellStyle name="Followed Hyperlink" xfId="3735" builtinId="9" hidden="1"/>
    <cellStyle name="Followed Hyperlink" xfId="3737" builtinId="9" hidden="1"/>
    <cellStyle name="Followed Hyperlink" xfId="3739" builtinId="9" hidden="1"/>
    <cellStyle name="Followed Hyperlink" xfId="3741" builtinId="9" hidden="1"/>
    <cellStyle name="Followed Hyperlink" xfId="3743" builtinId="9" hidden="1"/>
    <cellStyle name="Followed Hyperlink" xfId="3745" builtinId="9" hidden="1"/>
    <cellStyle name="Followed Hyperlink" xfId="3747" builtinId="9" hidden="1"/>
    <cellStyle name="Followed Hyperlink" xfId="3749" builtinId="9" hidden="1"/>
    <cellStyle name="Followed Hyperlink" xfId="3751" builtinId="9" hidden="1"/>
    <cellStyle name="Followed Hyperlink" xfId="3753" builtinId="9" hidden="1"/>
    <cellStyle name="Followed Hyperlink" xfId="3755" builtinId="9" hidden="1"/>
    <cellStyle name="Followed Hyperlink" xfId="3757" builtinId="9" hidden="1"/>
    <cellStyle name="Followed Hyperlink" xfId="3759" builtinId="9" hidden="1"/>
    <cellStyle name="Followed Hyperlink" xfId="3761" builtinId="9" hidden="1"/>
    <cellStyle name="Followed Hyperlink" xfId="3763" builtinId="9" hidden="1"/>
    <cellStyle name="Followed Hyperlink" xfId="3765" builtinId="9" hidden="1"/>
    <cellStyle name="Followed Hyperlink" xfId="3767" builtinId="9" hidden="1"/>
    <cellStyle name="Followed Hyperlink" xfId="3769" builtinId="9" hidden="1"/>
    <cellStyle name="Followed Hyperlink" xfId="3771" builtinId="9" hidden="1"/>
    <cellStyle name="Followed Hyperlink" xfId="3773" builtinId="9" hidden="1"/>
    <cellStyle name="Followed Hyperlink" xfId="3775" builtinId="9" hidden="1"/>
    <cellStyle name="Followed Hyperlink" xfId="3777" builtinId="9" hidden="1"/>
    <cellStyle name="Followed Hyperlink" xfId="3779" builtinId="9" hidden="1"/>
    <cellStyle name="Followed Hyperlink" xfId="3781" builtinId="9" hidden="1"/>
    <cellStyle name="Followed Hyperlink" xfId="3783" builtinId="9" hidden="1"/>
    <cellStyle name="Followed Hyperlink" xfId="3785" builtinId="9" hidden="1"/>
    <cellStyle name="Followed Hyperlink" xfId="3787" builtinId="9" hidden="1"/>
    <cellStyle name="Followed Hyperlink" xfId="3789" builtinId="9" hidden="1"/>
    <cellStyle name="Followed Hyperlink" xfId="3791" builtinId="9" hidden="1"/>
    <cellStyle name="Followed Hyperlink" xfId="3793" builtinId="9" hidden="1"/>
    <cellStyle name="Followed Hyperlink" xfId="3795" builtinId="9" hidden="1"/>
    <cellStyle name="Followed Hyperlink" xfId="3797" builtinId="9" hidden="1"/>
    <cellStyle name="Followed Hyperlink" xfId="3799" builtinId="9" hidden="1"/>
    <cellStyle name="Followed Hyperlink" xfId="3801" builtinId="9" hidden="1"/>
    <cellStyle name="Followed Hyperlink" xfId="3803" builtinId="9" hidden="1"/>
    <cellStyle name="Followed Hyperlink" xfId="3805" builtinId="9" hidden="1"/>
    <cellStyle name="Followed Hyperlink" xfId="3807" builtinId="9" hidden="1"/>
    <cellStyle name="Followed Hyperlink" xfId="3809" builtinId="9" hidden="1"/>
    <cellStyle name="Followed Hyperlink" xfId="3811" builtinId="9" hidden="1"/>
    <cellStyle name="Followed Hyperlink" xfId="3813" builtinId="9" hidden="1"/>
    <cellStyle name="Followed Hyperlink" xfId="3815" builtinId="9" hidden="1"/>
    <cellStyle name="Followed Hyperlink" xfId="3817" builtinId="9" hidden="1"/>
    <cellStyle name="Followed Hyperlink" xfId="3819" builtinId="9" hidden="1"/>
    <cellStyle name="Followed Hyperlink" xfId="3821" builtinId="9" hidden="1"/>
    <cellStyle name="Followed Hyperlink" xfId="3823" builtinId="9" hidden="1"/>
    <cellStyle name="Followed Hyperlink" xfId="3825" builtinId="9" hidden="1"/>
    <cellStyle name="Followed Hyperlink" xfId="3827" builtinId="9" hidden="1"/>
    <cellStyle name="Followed Hyperlink" xfId="3829" builtinId="9" hidden="1"/>
    <cellStyle name="Followed Hyperlink" xfId="3831" builtinId="9" hidden="1"/>
    <cellStyle name="Followed Hyperlink" xfId="3833" builtinId="9" hidden="1"/>
    <cellStyle name="Followed Hyperlink" xfId="3835" builtinId="9" hidden="1"/>
    <cellStyle name="Followed Hyperlink" xfId="3837" builtinId="9" hidden="1"/>
    <cellStyle name="Followed Hyperlink" xfId="3839" builtinId="9" hidden="1"/>
    <cellStyle name="Followed Hyperlink" xfId="3841" builtinId="9" hidden="1"/>
    <cellStyle name="Followed Hyperlink" xfId="3843" builtinId="9" hidden="1"/>
    <cellStyle name="Followed Hyperlink" xfId="3845" builtinId="9" hidden="1"/>
    <cellStyle name="Followed Hyperlink" xfId="3847" builtinId="9" hidden="1"/>
    <cellStyle name="Followed Hyperlink" xfId="3849" builtinId="9" hidden="1"/>
    <cellStyle name="Followed Hyperlink" xfId="3851" builtinId="9" hidden="1"/>
    <cellStyle name="Followed Hyperlink" xfId="3853" builtinId="9" hidden="1"/>
    <cellStyle name="Followed Hyperlink" xfId="3855" builtinId="9" hidden="1"/>
    <cellStyle name="Followed Hyperlink" xfId="3857" builtinId="9" hidden="1"/>
    <cellStyle name="Followed Hyperlink" xfId="3859" builtinId="9" hidden="1"/>
    <cellStyle name="Followed Hyperlink" xfId="3861" builtinId="9" hidden="1"/>
    <cellStyle name="Followed Hyperlink" xfId="3863" builtinId="9" hidden="1"/>
    <cellStyle name="Followed Hyperlink" xfId="3865" builtinId="9" hidden="1"/>
    <cellStyle name="Followed Hyperlink" xfId="3867" builtinId="9" hidden="1"/>
    <cellStyle name="Followed Hyperlink" xfId="3869" builtinId="9" hidden="1"/>
    <cellStyle name="Followed Hyperlink" xfId="3871" builtinId="9" hidden="1"/>
    <cellStyle name="Followed Hyperlink" xfId="3873" builtinId="9" hidden="1"/>
    <cellStyle name="Followed Hyperlink" xfId="3875" builtinId="9" hidden="1"/>
    <cellStyle name="Followed Hyperlink" xfId="3877" builtinId="9" hidden="1"/>
    <cellStyle name="Followed Hyperlink" xfId="3879" builtinId="9" hidden="1"/>
    <cellStyle name="Followed Hyperlink" xfId="3881" builtinId="9" hidden="1"/>
    <cellStyle name="Followed Hyperlink" xfId="3883" builtinId="9" hidden="1"/>
    <cellStyle name="Followed Hyperlink" xfId="3885" builtinId="9" hidden="1"/>
    <cellStyle name="Followed Hyperlink" xfId="3887" builtinId="9" hidden="1"/>
    <cellStyle name="Followed Hyperlink" xfId="3889" builtinId="9" hidden="1"/>
    <cellStyle name="Followed Hyperlink" xfId="3891" builtinId="9" hidden="1"/>
    <cellStyle name="Followed Hyperlink" xfId="3893" builtinId="9" hidden="1"/>
    <cellStyle name="Followed Hyperlink" xfId="3895" builtinId="9" hidden="1"/>
    <cellStyle name="Followed Hyperlink" xfId="3897" builtinId="9" hidden="1"/>
    <cellStyle name="Followed Hyperlink" xfId="3899" builtinId="9" hidden="1"/>
    <cellStyle name="Followed Hyperlink" xfId="3901" builtinId="9" hidden="1"/>
    <cellStyle name="Followed Hyperlink" xfId="3903" builtinId="9" hidden="1"/>
    <cellStyle name="Followed Hyperlink" xfId="3905" builtinId="9" hidden="1"/>
    <cellStyle name="Followed Hyperlink" xfId="3907" builtinId="9" hidden="1"/>
    <cellStyle name="Followed Hyperlink" xfId="3909" builtinId="9" hidden="1"/>
    <cellStyle name="Followed Hyperlink" xfId="3911" builtinId="9" hidden="1"/>
    <cellStyle name="Followed Hyperlink" xfId="3913" builtinId="9" hidden="1"/>
    <cellStyle name="Followed Hyperlink" xfId="3915" builtinId="9" hidden="1"/>
    <cellStyle name="Followed Hyperlink" xfId="3917" builtinId="9" hidden="1"/>
    <cellStyle name="Followed Hyperlink" xfId="3919" builtinId="9" hidden="1"/>
    <cellStyle name="Followed Hyperlink" xfId="3921" builtinId="9" hidden="1"/>
    <cellStyle name="Followed Hyperlink" xfId="3923" builtinId="9" hidden="1"/>
    <cellStyle name="Followed Hyperlink" xfId="3925" builtinId="9" hidden="1"/>
    <cellStyle name="Followed Hyperlink" xfId="3927" builtinId="9" hidden="1"/>
    <cellStyle name="Followed Hyperlink" xfId="3929" builtinId="9" hidden="1"/>
    <cellStyle name="Followed Hyperlink" xfId="3931" builtinId="9" hidden="1"/>
    <cellStyle name="Followed Hyperlink" xfId="3933" builtinId="9" hidden="1"/>
    <cellStyle name="Followed Hyperlink" xfId="3935" builtinId="9" hidden="1"/>
    <cellStyle name="Followed Hyperlink" xfId="3937" builtinId="9" hidden="1"/>
    <cellStyle name="Followed Hyperlink" xfId="3939" builtinId="9" hidden="1"/>
    <cellStyle name="Followed Hyperlink" xfId="3941" builtinId="9" hidden="1"/>
    <cellStyle name="Followed Hyperlink" xfId="3943" builtinId="9" hidden="1"/>
    <cellStyle name="Followed Hyperlink" xfId="3945" builtinId="9" hidden="1"/>
    <cellStyle name="Followed Hyperlink" xfId="3947" builtinId="9" hidden="1"/>
    <cellStyle name="Followed Hyperlink" xfId="3949" builtinId="9" hidden="1"/>
    <cellStyle name="Followed Hyperlink" xfId="3951" builtinId="9" hidden="1"/>
    <cellStyle name="Followed Hyperlink" xfId="3953" builtinId="9" hidden="1"/>
    <cellStyle name="Followed Hyperlink" xfId="3955" builtinId="9" hidden="1"/>
    <cellStyle name="Followed Hyperlink" xfId="3957" builtinId="9" hidden="1"/>
    <cellStyle name="Followed Hyperlink" xfId="3959" builtinId="9" hidden="1"/>
    <cellStyle name="Followed Hyperlink" xfId="3961" builtinId="9" hidden="1"/>
    <cellStyle name="Followed Hyperlink" xfId="3963" builtinId="9" hidden="1"/>
    <cellStyle name="Followed Hyperlink" xfId="3965" builtinId="9" hidden="1"/>
    <cellStyle name="Followed Hyperlink" xfId="3967" builtinId="9" hidden="1"/>
    <cellStyle name="Followed Hyperlink" xfId="3969" builtinId="9" hidden="1"/>
    <cellStyle name="Followed Hyperlink" xfId="3971" builtinId="9" hidden="1"/>
    <cellStyle name="Followed Hyperlink" xfId="3973" builtinId="9" hidden="1"/>
    <cellStyle name="Followed Hyperlink" xfId="3975" builtinId="9" hidden="1"/>
    <cellStyle name="Followed Hyperlink" xfId="3977" builtinId="9" hidden="1"/>
    <cellStyle name="Followed Hyperlink" xfId="3979" builtinId="9" hidden="1"/>
    <cellStyle name="Followed Hyperlink" xfId="3981" builtinId="9" hidden="1"/>
    <cellStyle name="Followed Hyperlink" xfId="3983" builtinId="9" hidden="1"/>
    <cellStyle name="Followed Hyperlink" xfId="3985" builtinId="9" hidden="1"/>
    <cellStyle name="Followed Hyperlink" xfId="3987" builtinId="9" hidden="1"/>
    <cellStyle name="Followed Hyperlink" xfId="3989" builtinId="9" hidden="1"/>
    <cellStyle name="Followed Hyperlink" xfId="3991" builtinId="9" hidden="1"/>
    <cellStyle name="Followed Hyperlink" xfId="3993" builtinId="9" hidden="1"/>
    <cellStyle name="Followed Hyperlink" xfId="3995" builtinId="9" hidden="1"/>
    <cellStyle name="Followed Hyperlink" xfId="3997" builtinId="9" hidden="1"/>
    <cellStyle name="Followed Hyperlink" xfId="3999" builtinId="9" hidden="1"/>
    <cellStyle name="Followed Hyperlink" xfId="4001" builtinId="9" hidden="1"/>
    <cellStyle name="Followed Hyperlink" xfId="4003" builtinId="9" hidden="1"/>
    <cellStyle name="Followed Hyperlink" xfId="4005" builtinId="9" hidden="1"/>
    <cellStyle name="Followed Hyperlink" xfId="4007" builtinId="9" hidden="1"/>
    <cellStyle name="Followed Hyperlink" xfId="4009" builtinId="9" hidden="1"/>
    <cellStyle name="Followed Hyperlink" xfId="4011" builtinId="9" hidden="1"/>
    <cellStyle name="Followed Hyperlink" xfId="4013" builtinId="9" hidden="1"/>
    <cellStyle name="Followed Hyperlink" xfId="4015" builtinId="9" hidden="1"/>
    <cellStyle name="Followed Hyperlink" xfId="4017" builtinId="9" hidden="1"/>
    <cellStyle name="Followed Hyperlink" xfId="4019" builtinId="9" hidden="1"/>
    <cellStyle name="Followed Hyperlink" xfId="4021" builtinId="9" hidden="1"/>
    <cellStyle name="Followed Hyperlink" xfId="4023" builtinId="9" hidden="1"/>
    <cellStyle name="Followed Hyperlink" xfId="4025" builtinId="9" hidden="1"/>
    <cellStyle name="Followed Hyperlink" xfId="4027" builtinId="9" hidden="1"/>
    <cellStyle name="Followed Hyperlink" xfId="4029" builtinId="9" hidden="1"/>
    <cellStyle name="Followed Hyperlink" xfId="4031" builtinId="9" hidden="1"/>
    <cellStyle name="Followed Hyperlink" xfId="4033" builtinId="9" hidden="1"/>
    <cellStyle name="Followed Hyperlink" xfId="4035" builtinId="9" hidden="1"/>
    <cellStyle name="Followed Hyperlink" xfId="4037" builtinId="9" hidden="1"/>
    <cellStyle name="Followed Hyperlink" xfId="4039" builtinId="9" hidden="1"/>
    <cellStyle name="Followed Hyperlink" xfId="4041" builtinId="9" hidden="1"/>
    <cellStyle name="Followed Hyperlink" xfId="4043" builtinId="9" hidden="1"/>
    <cellStyle name="Followed Hyperlink" xfId="4045" builtinId="9" hidden="1"/>
    <cellStyle name="Followed Hyperlink" xfId="4047" builtinId="9" hidden="1"/>
    <cellStyle name="Followed Hyperlink" xfId="4049" builtinId="9" hidden="1"/>
    <cellStyle name="Followed Hyperlink" xfId="4051" builtinId="9" hidden="1"/>
    <cellStyle name="Followed Hyperlink" xfId="4053" builtinId="9" hidden="1"/>
    <cellStyle name="Followed Hyperlink" xfId="4055" builtinId="9" hidden="1"/>
    <cellStyle name="Followed Hyperlink" xfId="4057" builtinId="9" hidden="1"/>
    <cellStyle name="Followed Hyperlink" xfId="4059" builtinId="9" hidden="1"/>
    <cellStyle name="Followed Hyperlink" xfId="4061" builtinId="9" hidden="1"/>
    <cellStyle name="Followed Hyperlink" xfId="4063" builtinId="9" hidden="1"/>
    <cellStyle name="Followed Hyperlink" xfId="4065" builtinId="9" hidden="1"/>
    <cellStyle name="Followed Hyperlink" xfId="4067" builtinId="9" hidden="1"/>
    <cellStyle name="Followed Hyperlink" xfId="4069" builtinId="9" hidden="1"/>
    <cellStyle name="Followed Hyperlink" xfId="4071" builtinId="9" hidden="1"/>
    <cellStyle name="Followed Hyperlink" xfId="4073" builtinId="9" hidden="1"/>
    <cellStyle name="Followed Hyperlink" xfId="4075" builtinId="9" hidden="1"/>
    <cellStyle name="Followed Hyperlink" xfId="4077" builtinId="9" hidden="1"/>
    <cellStyle name="Followed Hyperlink" xfId="4079" builtinId="9" hidden="1"/>
    <cellStyle name="Followed Hyperlink" xfId="4081" builtinId="9" hidden="1"/>
    <cellStyle name="Followed Hyperlink" xfId="4083" builtinId="9" hidden="1"/>
    <cellStyle name="Followed Hyperlink" xfId="4085" builtinId="9" hidden="1"/>
    <cellStyle name="Followed Hyperlink" xfId="4087" builtinId="9" hidden="1"/>
    <cellStyle name="Followed Hyperlink" xfId="4089" builtinId="9" hidden="1"/>
    <cellStyle name="Followed Hyperlink" xfId="4091" builtinId="9" hidden="1"/>
    <cellStyle name="Followed Hyperlink" xfId="4093" builtinId="9" hidden="1"/>
    <cellStyle name="Followed Hyperlink" xfId="4095" builtinId="9" hidden="1"/>
    <cellStyle name="Followed Hyperlink" xfId="4097" builtinId="9" hidden="1"/>
    <cellStyle name="Followed Hyperlink" xfId="4099" builtinId="9" hidden="1"/>
    <cellStyle name="Followed Hyperlink" xfId="4101" builtinId="9" hidden="1"/>
    <cellStyle name="Followed Hyperlink" xfId="4103" builtinId="9" hidden="1"/>
    <cellStyle name="Followed Hyperlink" xfId="4105" builtinId="9" hidden="1"/>
    <cellStyle name="Followed Hyperlink" xfId="4107" builtinId="9" hidden="1"/>
    <cellStyle name="Followed Hyperlink" xfId="4109" builtinId="9" hidden="1"/>
    <cellStyle name="Followed Hyperlink" xfId="4111" builtinId="9" hidden="1"/>
    <cellStyle name="Followed Hyperlink" xfId="4113" builtinId="9" hidden="1"/>
    <cellStyle name="Followed Hyperlink" xfId="4115" builtinId="9" hidden="1"/>
    <cellStyle name="Followed Hyperlink" xfId="4117" builtinId="9" hidden="1"/>
    <cellStyle name="Followed Hyperlink" xfId="4119" builtinId="9" hidden="1"/>
    <cellStyle name="Followed Hyperlink" xfId="4121" builtinId="9" hidden="1"/>
    <cellStyle name="Followed Hyperlink" xfId="4123" builtinId="9" hidden="1"/>
    <cellStyle name="Followed Hyperlink" xfId="4125" builtinId="9" hidden="1"/>
    <cellStyle name="Followed Hyperlink" xfId="4127" builtinId="9" hidden="1"/>
    <cellStyle name="Followed Hyperlink" xfId="4129" builtinId="9" hidden="1"/>
    <cellStyle name="Followed Hyperlink" xfId="4131" builtinId="9" hidden="1"/>
    <cellStyle name="Followed Hyperlink" xfId="4133" builtinId="9" hidden="1"/>
    <cellStyle name="Followed Hyperlink" xfId="4135" builtinId="9" hidden="1"/>
    <cellStyle name="Followed Hyperlink" xfId="4137" builtinId="9" hidden="1"/>
    <cellStyle name="Followed Hyperlink" xfId="4139" builtinId="9" hidden="1"/>
    <cellStyle name="Followed Hyperlink" xfId="4141" builtinId="9" hidden="1"/>
    <cellStyle name="Followed Hyperlink" xfId="4143" builtinId="9" hidden="1"/>
    <cellStyle name="Followed Hyperlink" xfId="4145" builtinId="9" hidden="1"/>
    <cellStyle name="Followed Hyperlink" xfId="4147" builtinId="9" hidden="1"/>
    <cellStyle name="Followed Hyperlink" xfId="4149" builtinId="9" hidden="1"/>
    <cellStyle name="Followed Hyperlink" xfId="4151" builtinId="9" hidden="1"/>
    <cellStyle name="Followed Hyperlink" xfId="4153" builtinId="9" hidden="1"/>
    <cellStyle name="Followed Hyperlink" xfId="4155" builtinId="9" hidden="1"/>
    <cellStyle name="Followed Hyperlink" xfId="4157" builtinId="9" hidden="1"/>
    <cellStyle name="Followed Hyperlink" xfId="4159" builtinId="9" hidden="1"/>
    <cellStyle name="Followed Hyperlink" xfId="4161" builtinId="9" hidden="1"/>
    <cellStyle name="Followed Hyperlink" xfId="4163" builtinId="9" hidden="1"/>
    <cellStyle name="Followed Hyperlink" xfId="4165" builtinId="9" hidden="1"/>
    <cellStyle name="Followed Hyperlink" xfId="4167" builtinId="9" hidden="1"/>
    <cellStyle name="Followed Hyperlink" xfId="4169" builtinId="9" hidden="1"/>
    <cellStyle name="Followed Hyperlink" xfId="4171" builtinId="9" hidden="1"/>
    <cellStyle name="Followed Hyperlink" xfId="4173" builtinId="9" hidden="1"/>
    <cellStyle name="Followed Hyperlink" xfId="4175" builtinId="9" hidden="1"/>
    <cellStyle name="Followed Hyperlink" xfId="4177" builtinId="9" hidden="1"/>
    <cellStyle name="Followed Hyperlink" xfId="4179" builtinId="9" hidden="1"/>
    <cellStyle name="Followed Hyperlink" xfId="4181" builtinId="9" hidden="1"/>
    <cellStyle name="Followed Hyperlink" xfId="4183" builtinId="9" hidden="1"/>
    <cellStyle name="Followed Hyperlink" xfId="4185" builtinId="9" hidden="1"/>
    <cellStyle name="Followed Hyperlink" xfId="4187" builtinId="9" hidden="1"/>
    <cellStyle name="Followed Hyperlink" xfId="4189" builtinId="9" hidden="1"/>
    <cellStyle name="Followed Hyperlink" xfId="4191" builtinId="9" hidden="1"/>
    <cellStyle name="Followed Hyperlink" xfId="4193" builtinId="9" hidden="1"/>
    <cellStyle name="Followed Hyperlink" xfId="4195" builtinId="9" hidden="1"/>
    <cellStyle name="Followed Hyperlink" xfId="4197" builtinId="9" hidden="1"/>
    <cellStyle name="Followed Hyperlink" xfId="4199" builtinId="9" hidden="1"/>
    <cellStyle name="Followed Hyperlink" xfId="4201" builtinId="9" hidden="1"/>
    <cellStyle name="Followed Hyperlink" xfId="4203" builtinId="9" hidden="1"/>
    <cellStyle name="Followed Hyperlink" xfId="4205" builtinId="9" hidden="1"/>
    <cellStyle name="Followed Hyperlink" xfId="4207" builtinId="9" hidden="1"/>
    <cellStyle name="Followed Hyperlink" xfId="4209" builtinId="9" hidden="1"/>
    <cellStyle name="Followed Hyperlink" xfId="4211" builtinId="9" hidden="1"/>
    <cellStyle name="Followed Hyperlink" xfId="4213" builtinId="9" hidden="1"/>
    <cellStyle name="Followed Hyperlink" xfId="4215" builtinId="9" hidden="1"/>
    <cellStyle name="Followed Hyperlink" xfId="4217" builtinId="9" hidden="1"/>
    <cellStyle name="Followed Hyperlink" xfId="4219" builtinId="9" hidden="1"/>
    <cellStyle name="Followed Hyperlink" xfId="4221" builtinId="9" hidden="1"/>
    <cellStyle name="Followed Hyperlink" xfId="4223" builtinId="9" hidden="1"/>
    <cellStyle name="Followed Hyperlink" xfId="4225" builtinId="9" hidden="1"/>
    <cellStyle name="Followed Hyperlink" xfId="4227" builtinId="9" hidden="1"/>
    <cellStyle name="Followed Hyperlink" xfId="4229" builtinId="9" hidden="1"/>
    <cellStyle name="Followed Hyperlink" xfId="4231" builtinId="9" hidden="1"/>
    <cellStyle name="Followed Hyperlink" xfId="4233" builtinId="9" hidden="1"/>
    <cellStyle name="Followed Hyperlink" xfId="4235" builtinId="9" hidden="1"/>
    <cellStyle name="Followed Hyperlink" xfId="4237" builtinId="9" hidden="1"/>
    <cellStyle name="Followed Hyperlink" xfId="4239" builtinId="9" hidden="1"/>
    <cellStyle name="Followed Hyperlink" xfId="4241" builtinId="9" hidden="1"/>
    <cellStyle name="Followed Hyperlink" xfId="4243" builtinId="9" hidden="1"/>
    <cellStyle name="Followed Hyperlink" xfId="4245" builtinId="9" hidden="1"/>
    <cellStyle name="Followed Hyperlink" xfId="4247" builtinId="9" hidden="1"/>
    <cellStyle name="Followed Hyperlink" xfId="4249" builtinId="9" hidden="1"/>
    <cellStyle name="Followed Hyperlink" xfId="4251" builtinId="9" hidden="1"/>
    <cellStyle name="Followed Hyperlink" xfId="4253" builtinId="9" hidden="1"/>
    <cellStyle name="Followed Hyperlink" xfId="4255" builtinId="9" hidden="1"/>
    <cellStyle name="Followed Hyperlink" xfId="4257" builtinId="9" hidden="1"/>
    <cellStyle name="Followed Hyperlink" xfId="4259" builtinId="9" hidden="1"/>
    <cellStyle name="Followed Hyperlink" xfId="4261" builtinId="9" hidden="1"/>
    <cellStyle name="Followed Hyperlink" xfId="4263" builtinId="9" hidden="1"/>
    <cellStyle name="Followed Hyperlink" xfId="4265" builtinId="9" hidden="1"/>
    <cellStyle name="Followed Hyperlink" xfId="4267" builtinId="9" hidden="1"/>
    <cellStyle name="Followed Hyperlink" xfId="4269" builtinId="9" hidden="1"/>
    <cellStyle name="Followed Hyperlink" xfId="4271" builtinId="9" hidden="1"/>
    <cellStyle name="Followed Hyperlink" xfId="4273" builtinId="9" hidden="1"/>
    <cellStyle name="Followed Hyperlink" xfId="4275" builtinId="9" hidden="1"/>
    <cellStyle name="Followed Hyperlink" xfId="4277" builtinId="9" hidden="1"/>
    <cellStyle name="Followed Hyperlink" xfId="4279" builtinId="9" hidden="1"/>
    <cellStyle name="Followed Hyperlink" xfId="4281" builtinId="9" hidden="1"/>
    <cellStyle name="Followed Hyperlink" xfId="4283" builtinId="9" hidden="1"/>
    <cellStyle name="Followed Hyperlink" xfId="4285" builtinId="9" hidden="1"/>
    <cellStyle name="Followed Hyperlink" xfId="4287" builtinId="9" hidden="1"/>
    <cellStyle name="Followed Hyperlink" xfId="4289" builtinId="9" hidden="1"/>
    <cellStyle name="Followed Hyperlink" xfId="4291" builtinId="9" hidden="1"/>
    <cellStyle name="Followed Hyperlink" xfId="4293" builtinId="9" hidden="1"/>
    <cellStyle name="Followed Hyperlink" xfId="4295" builtinId="9" hidden="1"/>
    <cellStyle name="Followed Hyperlink" xfId="4297" builtinId="9" hidden="1"/>
    <cellStyle name="Followed Hyperlink" xfId="4299" builtinId="9" hidden="1"/>
    <cellStyle name="Followed Hyperlink" xfId="4301" builtinId="9" hidden="1"/>
    <cellStyle name="Followed Hyperlink" xfId="4303" builtinId="9" hidden="1"/>
    <cellStyle name="Followed Hyperlink" xfId="4305" builtinId="9" hidden="1"/>
    <cellStyle name="Followed Hyperlink" xfId="4307" builtinId="9" hidden="1"/>
    <cellStyle name="Followed Hyperlink" xfId="4309" builtinId="9" hidden="1"/>
    <cellStyle name="Followed Hyperlink" xfId="4311" builtinId="9" hidden="1"/>
    <cellStyle name="Followed Hyperlink" xfId="4313" builtinId="9" hidden="1"/>
    <cellStyle name="Followed Hyperlink" xfId="4315" builtinId="9" hidden="1"/>
    <cellStyle name="Followed Hyperlink" xfId="4317" builtinId="9" hidden="1"/>
    <cellStyle name="Followed Hyperlink" xfId="4319" builtinId="9" hidden="1"/>
    <cellStyle name="Followed Hyperlink" xfId="4321" builtinId="9" hidden="1"/>
    <cellStyle name="Followed Hyperlink" xfId="4323" builtinId="9" hidden="1"/>
    <cellStyle name="Followed Hyperlink" xfId="4325" builtinId="9" hidden="1"/>
    <cellStyle name="Followed Hyperlink" xfId="4327" builtinId="9" hidden="1"/>
    <cellStyle name="Followed Hyperlink" xfId="4329" builtinId="9" hidden="1"/>
    <cellStyle name="Followed Hyperlink" xfId="4331" builtinId="9" hidden="1"/>
    <cellStyle name="Followed Hyperlink" xfId="4333" builtinId="9" hidden="1"/>
    <cellStyle name="Followed Hyperlink" xfId="4335" builtinId="9" hidden="1"/>
    <cellStyle name="Followed Hyperlink" xfId="4337" builtinId="9" hidden="1"/>
    <cellStyle name="Followed Hyperlink" xfId="4339" builtinId="9" hidden="1"/>
    <cellStyle name="Followed Hyperlink" xfId="4341" builtinId="9" hidden="1"/>
    <cellStyle name="Followed Hyperlink" xfId="4343" builtinId="9" hidden="1"/>
    <cellStyle name="Followed Hyperlink" xfId="4345" builtinId="9" hidden="1"/>
    <cellStyle name="Followed Hyperlink" xfId="4347" builtinId="9" hidden="1"/>
    <cellStyle name="Followed Hyperlink" xfId="4349" builtinId="9" hidden="1"/>
    <cellStyle name="Followed Hyperlink" xfId="4351" builtinId="9" hidden="1"/>
    <cellStyle name="Followed Hyperlink" xfId="4353" builtinId="9" hidden="1"/>
    <cellStyle name="Followed Hyperlink" xfId="4355" builtinId="9" hidden="1"/>
    <cellStyle name="Followed Hyperlink" xfId="4357" builtinId="9" hidden="1"/>
    <cellStyle name="Followed Hyperlink" xfId="4359" builtinId="9" hidden="1"/>
    <cellStyle name="Followed Hyperlink" xfId="4361" builtinId="9" hidden="1"/>
    <cellStyle name="Followed Hyperlink" xfId="4363" builtinId="9" hidden="1"/>
    <cellStyle name="Followed Hyperlink" xfId="4365" builtinId="9" hidden="1"/>
    <cellStyle name="Followed Hyperlink" xfId="4367" builtinId="9" hidden="1"/>
    <cellStyle name="Followed Hyperlink" xfId="4369" builtinId="9" hidden="1"/>
    <cellStyle name="Followed Hyperlink" xfId="4371" builtinId="9" hidden="1"/>
    <cellStyle name="Followed Hyperlink" xfId="4373" builtinId="9" hidden="1"/>
    <cellStyle name="Followed Hyperlink" xfId="4375" builtinId="9" hidden="1"/>
    <cellStyle name="Followed Hyperlink" xfId="4377" builtinId="9" hidden="1"/>
    <cellStyle name="Followed Hyperlink" xfId="4379" builtinId="9" hidden="1"/>
    <cellStyle name="Followed Hyperlink" xfId="4381" builtinId="9" hidden="1"/>
    <cellStyle name="Followed Hyperlink" xfId="4383" builtinId="9" hidden="1"/>
    <cellStyle name="Followed Hyperlink" xfId="4385" builtinId="9" hidden="1"/>
    <cellStyle name="Followed Hyperlink" xfId="4387" builtinId="9" hidden="1"/>
    <cellStyle name="Followed Hyperlink" xfId="4389" builtinId="9" hidden="1"/>
    <cellStyle name="Followed Hyperlink" xfId="4391" builtinId="9" hidden="1"/>
    <cellStyle name="Followed Hyperlink" xfId="4393" builtinId="9" hidden="1"/>
    <cellStyle name="Followed Hyperlink" xfId="4395" builtinId="9" hidden="1"/>
    <cellStyle name="Followed Hyperlink" xfId="4397" builtinId="9" hidden="1"/>
    <cellStyle name="Followed Hyperlink" xfId="4399" builtinId="9" hidden="1"/>
    <cellStyle name="Followed Hyperlink" xfId="4401" builtinId="9" hidden="1"/>
    <cellStyle name="Followed Hyperlink" xfId="4403" builtinId="9" hidden="1"/>
    <cellStyle name="Followed Hyperlink" xfId="4405" builtinId="9" hidden="1"/>
    <cellStyle name="Followed Hyperlink" xfId="4407" builtinId="9" hidden="1"/>
    <cellStyle name="Followed Hyperlink" xfId="4409" builtinId="9" hidden="1"/>
    <cellStyle name="Followed Hyperlink" xfId="4411" builtinId="9" hidden="1"/>
    <cellStyle name="Followed Hyperlink" xfId="4413" builtinId="9" hidden="1"/>
    <cellStyle name="Followed Hyperlink" xfId="4415" builtinId="9" hidden="1"/>
    <cellStyle name="Followed Hyperlink" xfId="4417" builtinId="9" hidden="1"/>
    <cellStyle name="Followed Hyperlink" xfId="4419" builtinId="9" hidden="1"/>
    <cellStyle name="Followed Hyperlink" xfId="4421" builtinId="9" hidden="1"/>
    <cellStyle name="Followed Hyperlink" xfId="4423" builtinId="9" hidden="1"/>
    <cellStyle name="Followed Hyperlink" xfId="4425" builtinId="9" hidden="1"/>
    <cellStyle name="Followed Hyperlink" xfId="4427" builtinId="9" hidden="1"/>
    <cellStyle name="Followed Hyperlink" xfId="4429" builtinId="9" hidden="1"/>
    <cellStyle name="Followed Hyperlink" xfId="4431" builtinId="9" hidden="1"/>
    <cellStyle name="Followed Hyperlink" xfId="4433" builtinId="9" hidden="1"/>
    <cellStyle name="Followed Hyperlink" xfId="4435" builtinId="9" hidden="1"/>
    <cellStyle name="Followed Hyperlink" xfId="4437" builtinId="9" hidden="1"/>
    <cellStyle name="Followed Hyperlink" xfId="4439" builtinId="9" hidden="1"/>
    <cellStyle name="Followed Hyperlink" xfId="4441" builtinId="9" hidden="1"/>
    <cellStyle name="Followed Hyperlink" xfId="4443" builtinId="9" hidden="1"/>
    <cellStyle name="Followed Hyperlink" xfId="4445" builtinId="9" hidden="1"/>
    <cellStyle name="Followed Hyperlink" xfId="4447" builtinId="9" hidden="1"/>
    <cellStyle name="Followed Hyperlink" xfId="4449" builtinId="9" hidden="1"/>
    <cellStyle name="Followed Hyperlink" xfId="4451" builtinId="9" hidden="1"/>
    <cellStyle name="Followed Hyperlink" xfId="4453" builtinId="9" hidden="1"/>
    <cellStyle name="Followed Hyperlink" xfId="4455" builtinId="9" hidden="1"/>
    <cellStyle name="Followed Hyperlink" xfId="4457" builtinId="9" hidden="1"/>
    <cellStyle name="Followed Hyperlink" xfId="4459" builtinId="9" hidden="1"/>
    <cellStyle name="Followed Hyperlink" xfId="4461" builtinId="9" hidden="1"/>
    <cellStyle name="Followed Hyperlink" xfId="4463" builtinId="9" hidden="1"/>
    <cellStyle name="Followed Hyperlink" xfId="4465" builtinId="9" hidden="1"/>
    <cellStyle name="Followed Hyperlink" xfId="4467" builtinId="9" hidden="1"/>
    <cellStyle name="Followed Hyperlink" xfId="4469" builtinId="9" hidden="1"/>
    <cellStyle name="Followed Hyperlink" xfId="4471" builtinId="9" hidden="1"/>
    <cellStyle name="Followed Hyperlink" xfId="4473" builtinId="9" hidden="1"/>
    <cellStyle name="Followed Hyperlink" xfId="4475" builtinId="9" hidden="1"/>
    <cellStyle name="Followed Hyperlink" xfId="4477" builtinId="9" hidden="1"/>
    <cellStyle name="Followed Hyperlink" xfId="4479" builtinId="9" hidden="1"/>
    <cellStyle name="Followed Hyperlink" xfId="4481" builtinId="9" hidden="1"/>
    <cellStyle name="Followed Hyperlink" xfId="4483" builtinId="9" hidden="1"/>
    <cellStyle name="Followed Hyperlink" xfId="4485" builtinId="9" hidden="1"/>
    <cellStyle name="Followed Hyperlink" xfId="4487" builtinId="9" hidden="1"/>
    <cellStyle name="Followed Hyperlink" xfId="4489" builtinId="9" hidden="1"/>
    <cellStyle name="Followed Hyperlink" xfId="4491" builtinId="9" hidden="1"/>
    <cellStyle name="Followed Hyperlink" xfId="4493" builtinId="9" hidden="1"/>
    <cellStyle name="Followed Hyperlink" xfId="4495" builtinId="9" hidden="1"/>
    <cellStyle name="Followed Hyperlink" xfId="4497" builtinId="9" hidden="1"/>
    <cellStyle name="Followed Hyperlink" xfId="4499" builtinId="9" hidden="1"/>
    <cellStyle name="Followed Hyperlink" xfId="4501" builtinId="9" hidden="1"/>
    <cellStyle name="Followed Hyperlink" xfId="4503" builtinId="9" hidden="1"/>
    <cellStyle name="Followed Hyperlink" xfId="4505" builtinId="9" hidden="1"/>
    <cellStyle name="Followed Hyperlink" xfId="4507" builtinId="9" hidden="1"/>
    <cellStyle name="Followed Hyperlink" xfId="4509" builtinId="9" hidden="1"/>
    <cellStyle name="Followed Hyperlink" xfId="4511" builtinId="9" hidden="1"/>
    <cellStyle name="Followed Hyperlink" xfId="4513" builtinId="9" hidden="1"/>
    <cellStyle name="Followed Hyperlink" xfId="4515" builtinId="9" hidden="1"/>
    <cellStyle name="Followed Hyperlink" xfId="4517" builtinId="9" hidden="1"/>
    <cellStyle name="Followed Hyperlink" xfId="4519" builtinId="9" hidden="1"/>
    <cellStyle name="Followed Hyperlink" xfId="4521" builtinId="9" hidden="1"/>
    <cellStyle name="Followed Hyperlink" xfId="4523" builtinId="9" hidden="1"/>
    <cellStyle name="Followed Hyperlink" xfId="4525" builtinId="9" hidden="1"/>
    <cellStyle name="Followed Hyperlink" xfId="4527" builtinId="9" hidden="1"/>
    <cellStyle name="Followed Hyperlink" xfId="4529" builtinId="9" hidden="1"/>
    <cellStyle name="Followed Hyperlink" xfId="4531" builtinId="9" hidden="1"/>
    <cellStyle name="Followed Hyperlink" xfId="4533" builtinId="9" hidden="1"/>
    <cellStyle name="Followed Hyperlink" xfId="4535" builtinId="9" hidden="1"/>
    <cellStyle name="Followed Hyperlink" xfId="4537" builtinId="9" hidden="1"/>
    <cellStyle name="Followed Hyperlink" xfId="4539" builtinId="9" hidden="1"/>
    <cellStyle name="Followed Hyperlink" xfId="4541" builtinId="9" hidden="1"/>
    <cellStyle name="Followed Hyperlink" xfId="4543" builtinId="9" hidden="1"/>
    <cellStyle name="Followed Hyperlink" xfId="4545" builtinId="9" hidden="1"/>
    <cellStyle name="Followed Hyperlink" xfId="4547" builtinId="9" hidden="1"/>
    <cellStyle name="Followed Hyperlink" xfId="4549" builtinId="9" hidden="1"/>
    <cellStyle name="Followed Hyperlink" xfId="4551" builtinId="9" hidden="1"/>
    <cellStyle name="Followed Hyperlink" xfId="4553" builtinId="9" hidden="1"/>
    <cellStyle name="Followed Hyperlink" xfId="4555" builtinId="9" hidden="1"/>
    <cellStyle name="Followed Hyperlink" xfId="4557" builtinId="9" hidden="1"/>
    <cellStyle name="Followed Hyperlink" xfId="4559" builtinId="9" hidden="1"/>
    <cellStyle name="Followed Hyperlink" xfId="4561" builtinId="9" hidden="1"/>
    <cellStyle name="Followed Hyperlink" xfId="4563" builtinId="9" hidden="1"/>
    <cellStyle name="Followed Hyperlink" xfId="4565" builtinId="9" hidden="1"/>
    <cellStyle name="Followed Hyperlink" xfId="4567" builtinId="9" hidden="1"/>
    <cellStyle name="Followed Hyperlink" xfId="4569" builtinId="9" hidden="1"/>
    <cellStyle name="Followed Hyperlink" xfId="4571" builtinId="9" hidden="1"/>
    <cellStyle name="Followed Hyperlink" xfId="4573" builtinId="9" hidden="1"/>
    <cellStyle name="Followed Hyperlink" xfId="4575" builtinId="9" hidden="1"/>
    <cellStyle name="Followed Hyperlink" xfId="4577" builtinId="9" hidden="1"/>
    <cellStyle name="Followed Hyperlink" xfId="4579" builtinId="9" hidden="1"/>
    <cellStyle name="Followed Hyperlink" xfId="4581" builtinId="9" hidden="1"/>
    <cellStyle name="Followed Hyperlink" xfId="4583" builtinId="9" hidden="1"/>
    <cellStyle name="Followed Hyperlink" xfId="4585" builtinId="9" hidden="1"/>
    <cellStyle name="Followed Hyperlink" xfId="4587" builtinId="9" hidden="1"/>
    <cellStyle name="Followed Hyperlink" xfId="4589" builtinId="9" hidden="1"/>
    <cellStyle name="Followed Hyperlink" xfId="4591" builtinId="9" hidden="1"/>
    <cellStyle name="Followed Hyperlink" xfId="4593" builtinId="9" hidden="1"/>
    <cellStyle name="Followed Hyperlink" xfId="4595" builtinId="9" hidden="1"/>
    <cellStyle name="Followed Hyperlink" xfId="4597" builtinId="9" hidden="1"/>
    <cellStyle name="Followed Hyperlink" xfId="4599" builtinId="9" hidden="1"/>
    <cellStyle name="Followed Hyperlink" xfId="4601" builtinId="9" hidden="1"/>
    <cellStyle name="Followed Hyperlink" xfId="4603" builtinId="9" hidden="1"/>
    <cellStyle name="Followed Hyperlink" xfId="4605" builtinId="9" hidden="1"/>
    <cellStyle name="Followed Hyperlink" xfId="4607" builtinId="9" hidden="1"/>
    <cellStyle name="Followed Hyperlink" xfId="4609" builtinId="9" hidden="1"/>
    <cellStyle name="Followed Hyperlink" xfId="4611" builtinId="9" hidden="1"/>
    <cellStyle name="Followed Hyperlink" xfId="4613" builtinId="9" hidden="1"/>
    <cellStyle name="Followed Hyperlink" xfId="4615" builtinId="9" hidden="1"/>
    <cellStyle name="Followed Hyperlink" xfId="4617" builtinId="9" hidden="1"/>
    <cellStyle name="Followed Hyperlink" xfId="4619" builtinId="9" hidden="1"/>
    <cellStyle name="Followed Hyperlink" xfId="4621" builtinId="9" hidden="1"/>
    <cellStyle name="Followed Hyperlink" xfId="4623" builtinId="9" hidden="1"/>
    <cellStyle name="Followed Hyperlink" xfId="4625" builtinId="9" hidden="1"/>
    <cellStyle name="Followed Hyperlink" xfId="4627" builtinId="9" hidden="1"/>
    <cellStyle name="Followed Hyperlink" xfId="4629" builtinId="9" hidden="1"/>
    <cellStyle name="Followed Hyperlink" xfId="4631" builtinId="9" hidden="1"/>
    <cellStyle name="Followed Hyperlink" xfId="4633" builtinId="9" hidden="1"/>
    <cellStyle name="Followed Hyperlink" xfId="4635" builtinId="9" hidden="1"/>
    <cellStyle name="Followed Hyperlink" xfId="4637" builtinId="9" hidden="1"/>
    <cellStyle name="Followed Hyperlink" xfId="4639" builtinId="9" hidden="1"/>
    <cellStyle name="Followed Hyperlink" xfId="4641" builtinId="9" hidden="1"/>
    <cellStyle name="Followed Hyperlink" xfId="4643" builtinId="9" hidden="1"/>
    <cellStyle name="Followed Hyperlink" xfId="4645" builtinId="9" hidden="1"/>
    <cellStyle name="Followed Hyperlink" xfId="4647" builtinId="9" hidden="1"/>
    <cellStyle name="Followed Hyperlink" xfId="4649" builtinId="9" hidden="1"/>
    <cellStyle name="Followed Hyperlink" xfId="4651" builtinId="9" hidden="1"/>
    <cellStyle name="Followed Hyperlink" xfId="4656" builtinId="9" hidden="1"/>
    <cellStyle name="Followed Hyperlink" xfId="4658" builtinId="9"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4" builtinId="8" hidden="1"/>
    <cellStyle name="Hyperlink" xfId="676" builtinId="8" hidden="1"/>
    <cellStyle name="Hyperlink" xfId="678" builtinId="8" hidden="1"/>
    <cellStyle name="Hyperlink" xfId="680" builtinId="8" hidden="1"/>
    <cellStyle name="Hyperlink" xfId="682" builtinId="8" hidden="1"/>
    <cellStyle name="Hyperlink" xfId="684" builtinId="8" hidden="1"/>
    <cellStyle name="Hyperlink" xfId="686" builtinId="8" hidden="1"/>
    <cellStyle name="Hyperlink" xfId="688" builtinId="8" hidden="1"/>
    <cellStyle name="Hyperlink" xfId="690" builtinId="8" hidden="1"/>
    <cellStyle name="Hyperlink" xfId="692" builtinId="8" hidden="1"/>
    <cellStyle name="Hyperlink" xfId="694" builtinId="8" hidden="1"/>
    <cellStyle name="Hyperlink" xfId="696" builtinId="8" hidden="1"/>
    <cellStyle name="Hyperlink" xfId="698" builtinId="8" hidden="1"/>
    <cellStyle name="Hyperlink" xfId="700" builtinId="8" hidden="1"/>
    <cellStyle name="Hyperlink" xfId="702" builtinId="8" hidden="1"/>
    <cellStyle name="Hyperlink" xfId="704" builtinId="8" hidden="1"/>
    <cellStyle name="Hyperlink" xfId="706" builtinId="8" hidden="1"/>
    <cellStyle name="Hyperlink" xfId="708" builtinId="8" hidden="1"/>
    <cellStyle name="Hyperlink" xfId="710" builtinId="8" hidden="1"/>
    <cellStyle name="Hyperlink" xfId="712" builtinId="8" hidden="1"/>
    <cellStyle name="Hyperlink" xfId="714" builtinId="8" hidden="1"/>
    <cellStyle name="Hyperlink" xfId="716" builtinId="8" hidden="1"/>
    <cellStyle name="Hyperlink" xfId="718" builtinId="8" hidden="1"/>
    <cellStyle name="Hyperlink" xfId="720" builtinId="8" hidden="1"/>
    <cellStyle name="Hyperlink" xfId="722" builtinId="8" hidden="1"/>
    <cellStyle name="Hyperlink" xfId="724" builtinId="8" hidden="1"/>
    <cellStyle name="Hyperlink" xfId="726" builtinId="8" hidden="1"/>
    <cellStyle name="Hyperlink" xfId="728" builtinId="8" hidden="1"/>
    <cellStyle name="Hyperlink" xfId="730" builtinId="8" hidden="1"/>
    <cellStyle name="Hyperlink" xfId="732" builtinId="8" hidden="1"/>
    <cellStyle name="Hyperlink" xfId="734" builtinId="8" hidden="1"/>
    <cellStyle name="Hyperlink" xfId="736" builtinId="8" hidden="1"/>
    <cellStyle name="Hyperlink" xfId="738" builtinId="8" hidden="1"/>
    <cellStyle name="Hyperlink" xfId="740" builtinId="8" hidden="1"/>
    <cellStyle name="Hyperlink" xfId="742" builtinId="8" hidden="1"/>
    <cellStyle name="Hyperlink" xfId="744" builtinId="8" hidden="1"/>
    <cellStyle name="Hyperlink" xfId="746" builtinId="8" hidden="1"/>
    <cellStyle name="Hyperlink" xfId="748" builtinId="8" hidden="1"/>
    <cellStyle name="Hyperlink" xfId="750" builtinId="8" hidden="1"/>
    <cellStyle name="Hyperlink" xfId="752" builtinId="8" hidden="1"/>
    <cellStyle name="Hyperlink" xfId="754" builtinId="8" hidden="1"/>
    <cellStyle name="Hyperlink" xfId="756" builtinId="8" hidden="1"/>
    <cellStyle name="Hyperlink" xfId="758" builtinId="8" hidden="1"/>
    <cellStyle name="Hyperlink" xfId="760" builtinId="8" hidden="1"/>
    <cellStyle name="Hyperlink" xfId="762" builtinId="8" hidden="1"/>
    <cellStyle name="Hyperlink" xfId="764" builtinId="8" hidden="1"/>
    <cellStyle name="Hyperlink" xfId="766" builtinId="8" hidden="1"/>
    <cellStyle name="Hyperlink" xfId="768" builtinId="8" hidden="1"/>
    <cellStyle name="Hyperlink" xfId="770" builtinId="8" hidden="1"/>
    <cellStyle name="Hyperlink" xfId="772" builtinId="8" hidden="1"/>
    <cellStyle name="Hyperlink" xfId="774" builtinId="8" hidden="1"/>
    <cellStyle name="Hyperlink" xfId="776" builtinId="8" hidden="1"/>
    <cellStyle name="Hyperlink" xfId="778"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0" builtinId="8" hidden="1"/>
    <cellStyle name="Hyperlink" xfId="1132" builtinId="8" hidden="1"/>
    <cellStyle name="Hyperlink" xfId="1134" builtinId="8" hidden="1"/>
    <cellStyle name="Hyperlink" xfId="1136" builtinId="8" hidden="1"/>
    <cellStyle name="Hyperlink" xfId="1138" builtinId="8" hidden="1"/>
    <cellStyle name="Hyperlink" xfId="1140" builtinId="8" hidden="1"/>
    <cellStyle name="Hyperlink" xfId="1142" builtinId="8" hidden="1"/>
    <cellStyle name="Hyperlink" xfId="1144" builtinId="8" hidden="1"/>
    <cellStyle name="Hyperlink" xfId="1146"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Hyperlink" xfId="1182" builtinId="8" hidden="1"/>
    <cellStyle name="Hyperlink" xfId="1184" builtinId="8" hidden="1"/>
    <cellStyle name="Hyperlink" xfId="1186" builtinId="8" hidden="1"/>
    <cellStyle name="Hyperlink" xfId="1188" builtinId="8" hidden="1"/>
    <cellStyle name="Hyperlink" xfId="1190" builtinId="8" hidden="1"/>
    <cellStyle name="Hyperlink" xfId="1192" builtinId="8" hidden="1"/>
    <cellStyle name="Hyperlink" xfId="1194" builtinId="8" hidden="1"/>
    <cellStyle name="Hyperlink" xfId="1196" builtinId="8" hidden="1"/>
    <cellStyle name="Hyperlink" xfId="1198" builtinId="8" hidden="1"/>
    <cellStyle name="Hyperlink" xfId="1200" builtinId="8" hidden="1"/>
    <cellStyle name="Hyperlink" xfId="1202" builtinId="8" hidden="1"/>
    <cellStyle name="Hyperlink" xfId="1204" builtinId="8" hidden="1"/>
    <cellStyle name="Hyperlink" xfId="1206" builtinId="8" hidden="1"/>
    <cellStyle name="Hyperlink" xfId="1208" builtinId="8" hidden="1"/>
    <cellStyle name="Hyperlink" xfId="1210" builtinId="8" hidden="1"/>
    <cellStyle name="Hyperlink" xfId="1212" builtinId="8" hidden="1"/>
    <cellStyle name="Hyperlink" xfId="1214" builtinId="8" hidden="1"/>
    <cellStyle name="Hyperlink" xfId="1216" builtinId="8" hidden="1"/>
    <cellStyle name="Hyperlink" xfId="1218" builtinId="8" hidden="1"/>
    <cellStyle name="Hyperlink" xfId="1220" builtinId="8" hidden="1"/>
    <cellStyle name="Hyperlink" xfId="1222" builtinId="8" hidden="1"/>
    <cellStyle name="Hyperlink" xfId="1224" builtinId="8" hidden="1"/>
    <cellStyle name="Hyperlink" xfId="1226" builtinId="8" hidden="1"/>
    <cellStyle name="Hyperlink" xfId="1228" builtinId="8" hidden="1"/>
    <cellStyle name="Hyperlink" xfId="1230" builtinId="8" hidden="1"/>
    <cellStyle name="Hyperlink" xfId="1232" builtinId="8" hidden="1"/>
    <cellStyle name="Hyperlink" xfId="1234" builtinId="8" hidden="1"/>
    <cellStyle name="Hyperlink" xfId="1236" builtinId="8" hidden="1"/>
    <cellStyle name="Hyperlink" xfId="1238" builtinId="8" hidden="1"/>
    <cellStyle name="Hyperlink" xfId="1240" builtinId="8" hidden="1"/>
    <cellStyle name="Hyperlink" xfId="1242" builtinId="8" hidden="1"/>
    <cellStyle name="Hyperlink" xfId="1244" builtinId="8" hidden="1"/>
    <cellStyle name="Hyperlink" xfId="1246" builtinId="8" hidden="1"/>
    <cellStyle name="Hyperlink" xfId="1248" builtinId="8" hidden="1"/>
    <cellStyle name="Hyperlink" xfId="1250" builtinId="8" hidden="1"/>
    <cellStyle name="Hyperlink" xfId="1252" builtinId="8" hidden="1"/>
    <cellStyle name="Hyperlink" xfId="1254" builtinId="8" hidden="1"/>
    <cellStyle name="Hyperlink" xfId="1256" builtinId="8" hidden="1"/>
    <cellStyle name="Hyperlink" xfId="1258" builtinId="8" hidden="1"/>
    <cellStyle name="Hyperlink" xfId="1260" builtinId="8" hidden="1"/>
    <cellStyle name="Hyperlink" xfId="1262" builtinId="8" hidden="1"/>
    <cellStyle name="Hyperlink" xfId="1264" builtinId="8" hidden="1"/>
    <cellStyle name="Hyperlink" xfId="1266" builtinId="8" hidden="1"/>
    <cellStyle name="Hyperlink" xfId="1268" builtinId="8" hidden="1"/>
    <cellStyle name="Hyperlink" xfId="1270" builtinId="8" hidden="1"/>
    <cellStyle name="Hyperlink" xfId="1272" builtinId="8" hidden="1"/>
    <cellStyle name="Hyperlink" xfId="1274" builtinId="8" hidden="1"/>
    <cellStyle name="Hyperlink" xfId="1276" builtinId="8" hidden="1"/>
    <cellStyle name="Hyperlink" xfId="1278" builtinId="8" hidden="1"/>
    <cellStyle name="Hyperlink" xfId="1280" builtinId="8" hidden="1"/>
    <cellStyle name="Hyperlink" xfId="1282" builtinId="8" hidden="1"/>
    <cellStyle name="Hyperlink" xfId="1284" builtinId="8" hidden="1"/>
    <cellStyle name="Hyperlink" xfId="1286" builtinId="8" hidden="1"/>
    <cellStyle name="Hyperlink" xfId="1288" builtinId="8" hidden="1"/>
    <cellStyle name="Hyperlink" xfId="1290" builtinId="8" hidden="1"/>
    <cellStyle name="Hyperlink" xfId="1292" builtinId="8" hidden="1"/>
    <cellStyle name="Hyperlink" xfId="1294" builtinId="8" hidden="1"/>
    <cellStyle name="Hyperlink" xfId="1296" builtinId="8" hidden="1"/>
    <cellStyle name="Hyperlink" xfId="1298" builtinId="8" hidden="1"/>
    <cellStyle name="Hyperlink" xfId="1300" builtinId="8" hidden="1"/>
    <cellStyle name="Hyperlink" xfId="1302" builtinId="8" hidden="1"/>
    <cellStyle name="Hyperlink" xfId="1304" builtinId="8" hidden="1"/>
    <cellStyle name="Hyperlink" xfId="1306" builtinId="8" hidden="1"/>
    <cellStyle name="Hyperlink" xfId="1308" builtinId="8" hidden="1"/>
    <cellStyle name="Hyperlink" xfId="1310" builtinId="8" hidden="1"/>
    <cellStyle name="Hyperlink" xfId="1312" builtinId="8" hidden="1"/>
    <cellStyle name="Hyperlink" xfId="1314" builtinId="8" hidden="1"/>
    <cellStyle name="Hyperlink" xfId="1316" builtinId="8" hidden="1"/>
    <cellStyle name="Hyperlink" xfId="1318" builtinId="8" hidden="1"/>
    <cellStyle name="Hyperlink" xfId="1320" builtinId="8" hidden="1"/>
    <cellStyle name="Hyperlink" xfId="1322" builtinId="8" hidden="1"/>
    <cellStyle name="Hyperlink" xfId="1324" builtinId="8" hidden="1"/>
    <cellStyle name="Hyperlink" xfId="1326" builtinId="8" hidden="1"/>
    <cellStyle name="Hyperlink" xfId="1328" builtinId="8" hidden="1"/>
    <cellStyle name="Hyperlink" xfId="1330" builtinId="8" hidden="1"/>
    <cellStyle name="Hyperlink" xfId="1332" builtinId="8" hidden="1"/>
    <cellStyle name="Hyperlink" xfId="1334" builtinId="8" hidden="1"/>
    <cellStyle name="Hyperlink" xfId="1336" builtinId="8" hidden="1"/>
    <cellStyle name="Hyperlink" xfId="1338" builtinId="8" hidden="1"/>
    <cellStyle name="Hyperlink" xfId="1340" builtinId="8" hidden="1"/>
    <cellStyle name="Hyperlink" xfId="1342" builtinId="8" hidden="1"/>
    <cellStyle name="Hyperlink" xfId="1344" builtinId="8" hidden="1"/>
    <cellStyle name="Hyperlink" xfId="1346" builtinId="8" hidden="1"/>
    <cellStyle name="Hyperlink" xfId="1348" builtinId="8" hidden="1"/>
    <cellStyle name="Hyperlink" xfId="1350" builtinId="8" hidden="1"/>
    <cellStyle name="Hyperlink" xfId="1352" builtinId="8" hidden="1"/>
    <cellStyle name="Hyperlink" xfId="1354" builtinId="8" hidden="1"/>
    <cellStyle name="Hyperlink" xfId="1356" builtinId="8" hidden="1"/>
    <cellStyle name="Hyperlink" xfId="1358" builtinId="8" hidden="1"/>
    <cellStyle name="Hyperlink" xfId="1360" builtinId="8" hidden="1"/>
    <cellStyle name="Hyperlink" xfId="1362" builtinId="8" hidden="1"/>
    <cellStyle name="Hyperlink" xfId="1364" builtinId="8" hidden="1"/>
    <cellStyle name="Hyperlink" xfId="1366" builtinId="8" hidden="1"/>
    <cellStyle name="Hyperlink" xfId="1368" builtinId="8" hidden="1"/>
    <cellStyle name="Hyperlink" xfId="1370" builtinId="8" hidden="1"/>
    <cellStyle name="Hyperlink" xfId="1372" builtinId="8" hidden="1"/>
    <cellStyle name="Hyperlink" xfId="1374" builtinId="8" hidden="1"/>
    <cellStyle name="Hyperlink" xfId="1376" builtinId="8" hidden="1"/>
    <cellStyle name="Hyperlink" xfId="1378" builtinId="8" hidden="1"/>
    <cellStyle name="Hyperlink" xfId="1380" builtinId="8" hidden="1"/>
    <cellStyle name="Hyperlink" xfId="1382" builtinId="8" hidden="1"/>
    <cellStyle name="Hyperlink" xfId="1384" builtinId="8" hidden="1"/>
    <cellStyle name="Hyperlink" xfId="1386" builtinId="8" hidden="1"/>
    <cellStyle name="Hyperlink" xfId="1388" builtinId="8" hidden="1"/>
    <cellStyle name="Hyperlink" xfId="1390" builtinId="8" hidden="1"/>
    <cellStyle name="Hyperlink" xfId="1392" builtinId="8" hidden="1"/>
    <cellStyle name="Hyperlink" xfId="1394" builtinId="8" hidden="1"/>
    <cellStyle name="Hyperlink" xfId="1396" builtinId="8" hidden="1"/>
    <cellStyle name="Hyperlink" xfId="1398" builtinId="8" hidden="1"/>
    <cellStyle name="Hyperlink" xfId="1400" builtinId="8" hidden="1"/>
    <cellStyle name="Hyperlink" xfId="1402" builtinId="8" hidden="1"/>
    <cellStyle name="Hyperlink" xfId="1404" builtinId="8" hidden="1"/>
    <cellStyle name="Hyperlink" xfId="1406" builtinId="8" hidden="1"/>
    <cellStyle name="Hyperlink" xfId="1408" builtinId="8" hidden="1"/>
    <cellStyle name="Hyperlink" xfId="1410" builtinId="8" hidden="1"/>
    <cellStyle name="Hyperlink" xfId="1412" builtinId="8" hidden="1"/>
    <cellStyle name="Hyperlink" xfId="1414" builtinId="8" hidden="1"/>
    <cellStyle name="Hyperlink" xfId="1416" builtinId="8" hidden="1"/>
    <cellStyle name="Hyperlink" xfId="1418" builtinId="8" hidden="1"/>
    <cellStyle name="Hyperlink" xfId="1420" builtinId="8" hidden="1"/>
    <cellStyle name="Hyperlink" xfId="1422" builtinId="8" hidden="1"/>
    <cellStyle name="Hyperlink" xfId="1424" builtinId="8" hidden="1"/>
    <cellStyle name="Hyperlink" xfId="1426" builtinId="8" hidden="1"/>
    <cellStyle name="Hyperlink" xfId="1428" builtinId="8" hidden="1"/>
    <cellStyle name="Hyperlink" xfId="1430" builtinId="8" hidden="1"/>
    <cellStyle name="Hyperlink" xfId="1432" builtinId="8" hidden="1"/>
    <cellStyle name="Hyperlink" xfId="1434" builtinId="8" hidden="1"/>
    <cellStyle name="Hyperlink" xfId="1436" builtinId="8" hidden="1"/>
    <cellStyle name="Hyperlink" xfId="1438" builtinId="8" hidden="1"/>
    <cellStyle name="Hyperlink" xfId="1440" builtinId="8" hidden="1"/>
    <cellStyle name="Hyperlink" xfId="1442" builtinId="8" hidden="1"/>
    <cellStyle name="Hyperlink" xfId="1444" builtinId="8" hidden="1"/>
    <cellStyle name="Hyperlink" xfId="1446" builtinId="8" hidden="1"/>
    <cellStyle name="Hyperlink" xfId="1448" builtinId="8" hidden="1"/>
    <cellStyle name="Hyperlink" xfId="1450" builtinId="8" hidden="1"/>
    <cellStyle name="Hyperlink" xfId="1452" builtinId="8" hidden="1"/>
    <cellStyle name="Hyperlink" xfId="1454" builtinId="8" hidden="1"/>
    <cellStyle name="Hyperlink" xfId="1456" builtinId="8" hidden="1"/>
    <cellStyle name="Hyperlink" xfId="1458" builtinId="8" hidden="1"/>
    <cellStyle name="Hyperlink" xfId="1460" builtinId="8" hidden="1"/>
    <cellStyle name="Hyperlink" xfId="1462" builtinId="8" hidden="1"/>
    <cellStyle name="Hyperlink" xfId="1464" builtinId="8" hidden="1"/>
    <cellStyle name="Hyperlink" xfId="1466" builtinId="8" hidden="1"/>
    <cellStyle name="Hyperlink" xfId="1468" builtinId="8" hidden="1"/>
    <cellStyle name="Hyperlink" xfId="1470" builtinId="8" hidden="1"/>
    <cellStyle name="Hyperlink" xfId="1472" builtinId="8" hidden="1"/>
    <cellStyle name="Hyperlink" xfId="1474" builtinId="8" hidden="1"/>
    <cellStyle name="Hyperlink" xfId="1476" builtinId="8" hidden="1"/>
    <cellStyle name="Hyperlink" xfId="1478" builtinId="8" hidden="1"/>
    <cellStyle name="Hyperlink" xfId="1480" builtinId="8" hidden="1"/>
    <cellStyle name="Hyperlink" xfId="1482" builtinId="8" hidden="1"/>
    <cellStyle name="Hyperlink" xfId="1484" builtinId="8" hidden="1"/>
    <cellStyle name="Hyperlink" xfId="1486" builtinId="8" hidden="1"/>
    <cellStyle name="Hyperlink" xfId="1488" builtinId="8" hidden="1"/>
    <cellStyle name="Hyperlink" xfId="1490" builtinId="8" hidden="1"/>
    <cellStyle name="Hyperlink" xfId="1492" builtinId="8" hidden="1"/>
    <cellStyle name="Hyperlink" xfId="1494" builtinId="8" hidden="1"/>
    <cellStyle name="Hyperlink" xfId="1496" builtinId="8" hidden="1"/>
    <cellStyle name="Hyperlink" xfId="1498" builtinId="8" hidden="1"/>
    <cellStyle name="Hyperlink" xfId="1500" builtinId="8" hidden="1"/>
    <cellStyle name="Hyperlink" xfId="1502" builtinId="8" hidden="1"/>
    <cellStyle name="Hyperlink" xfId="1504" builtinId="8" hidden="1"/>
    <cellStyle name="Hyperlink" xfId="1506" builtinId="8" hidden="1"/>
    <cellStyle name="Hyperlink" xfId="1508" builtinId="8" hidden="1"/>
    <cellStyle name="Hyperlink" xfId="1510" builtinId="8" hidden="1"/>
    <cellStyle name="Hyperlink" xfId="1512" builtinId="8" hidden="1"/>
    <cellStyle name="Hyperlink" xfId="1514" builtinId="8" hidden="1"/>
    <cellStyle name="Hyperlink" xfId="1516" builtinId="8" hidden="1"/>
    <cellStyle name="Hyperlink" xfId="1520" builtinId="8" hidden="1"/>
    <cellStyle name="Hyperlink" xfId="1522" builtinId="8" hidden="1"/>
    <cellStyle name="Hyperlink" xfId="1524" builtinId="8" hidden="1"/>
    <cellStyle name="Hyperlink" xfId="1526" builtinId="8" hidden="1"/>
    <cellStyle name="Hyperlink" xfId="1528" builtinId="8" hidden="1"/>
    <cellStyle name="Hyperlink" xfId="1530" builtinId="8" hidden="1"/>
    <cellStyle name="Hyperlink" xfId="1532" builtinId="8" hidden="1"/>
    <cellStyle name="Hyperlink" xfId="1534" builtinId="8" hidden="1"/>
    <cellStyle name="Hyperlink" xfId="1536" builtinId="8" hidden="1"/>
    <cellStyle name="Hyperlink" xfId="1538" builtinId="8" hidden="1"/>
    <cellStyle name="Hyperlink" xfId="1540" builtinId="8" hidden="1"/>
    <cellStyle name="Hyperlink" xfId="1542" builtinId="8" hidden="1"/>
    <cellStyle name="Hyperlink" xfId="1544" builtinId="8" hidden="1"/>
    <cellStyle name="Hyperlink" xfId="1546" builtinId="8" hidden="1"/>
    <cellStyle name="Hyperlink" xfId="1548" builtinId="8" hidden="1"/>
    <cellStyle name="Hyperlink" xfId="1550" builtinId="8" hidden="1"/>
    <cellStyle name="Hyperlink" xfId="1552" builtinId="8" hidden="1"/>
    <cellStyle name="Hyperlink" xfId="1554" builtinId="8" hidden="1"/>
    <cellStyle name="Hyperlink" xfId="1556" builtinId="8" hidden="1"/>
    <cellStyle name="Hyperlink" xfId="1558" builtinId="8" hidden="1"/>
    <cellStyle name="Hyperlink" xfId="1560" builtinId="8" hidden="1"/>
    <cellStyle name="Hyperlink" xfId="1562" builtinId="8" hidden="1"/>
    <cellStyle name="Hyperlink" xfId="1564" builtinId="8" hidden="1"/>
    <cellStyle name="Hyperlink" xfId="1566" builtinId="8" hidden="1"/>
    <cellStyle name="Hyperlink" xfId="1568" builtinId="8" hidden="1"/>
    <cellStyle name="Hyperlink" xfId="1570" builtinId="8" hidden="1"/>
    <cellStyle name="Hyperlink" xfId="1572" builtinId="8" hidden="1"/>
    <cellStyle name="Hyperlink" xfId="1574" builtinId="8" hidden="1"/>
    <cellStyle name="Hyperlink" xfId="1576" builtinId="8" hidden="1"/>
    <cellStyle name="Hyperlink" xfId="1578" builtinId="8" hidden="1"/>
    <cellStyle name="Hyperlink" xfId="1580" builtinId="8" hidden="1"/>
    <cellStyle name="Hyperlink" xfId="1582" builtinId="8" hidden="1"/>
    <cellStyle name="Hyperlink" xfId="1584" builtinId="8" hidden="1"/>
    <cellStyle name="Hyperlink" xfId="1586" builtinId="8" hidden="1"/>
    <cellStyle name="Hyperlink" xfId="1588" builtinId="8" hidden="1"/>
    <cellStyle name="Hyperlink" xfId="1590" builtinId="8" hidden="1"/>
    <cellStyle name="Hyperlink" xfId="1592" builtinId="8" hidden="1"/>
    <cellStyle name="Hyperlink" xfId="1594" builtinId="8" hidden="1"/>
    <cellStyle name="Hyperlink" xfId="1596" builtinId="8" hidden="1"/>
    <cellStyle name="Hyperlink" xfId="1598" builtinId="8" hidden="1"/>
    <cellStyle name="Hyperlink" xfId="1600" builtinId="8" hidden="1"/>
    <cellStyle name="Hyperlink" xfId="1602" builtinId="8" hidden="1"/>
    <cellStyle name="Hyperlink" xfId="1604" builtinId="8" hidden="1"/>
    <cellStyle name="Hyperlink" xfId="1606" builtinId="8" hidden="1"/>
    <cellStyle name="Hyperlink" xfId="1608" builtinId="8" hidden="1"/>
    <cellStyle name="Hyperlink" xfId="1610" builtinId="8" hidden="1"/>
    <cellStyle name="Hyperlink" xfId="1612" builtinId="8" hidden="1"/>
    <cellStyle name="Hyperlink" xfId="1614" builtinId="8" hidden="1"/>
    <cellStyle name="Hyperlink" xfId="1616" builtinId="8" hidden="1"/>
    <cellStyle name="Hyperlink" xfId="1618" builtinId="8" hidden="1"/>
    <cellStyle name="Hyperlink" xfId="1620" builtinId="8" hidden="1"/>
    <cellStyle name="Hyperlink" xfId="1622" builtinId="8" hidden="1"/>
    <cellStyle name="Hyperlink" xfId="1624" builtinId="8" hidden="1"/>
    <cellStyle name="Hyperlink" xfId="1626" builtinId="8" hidden="1"/>
    <cellStyle name="Hyperlink" xfId="1628" builtinId="8" hidden="1"/>
    <cellStyle name="Hyperlink" xfId="1630" builtinId="8" hidden="1"/>
    <cellStyle name="Hyperlink" xfId="1632" builtinId="8" hidden="1"/>
    <cellStyle name="Hyperlink" xfId="1634" builtinId="8" hidden="1"/>
    <cellStyle name="Hyperlink" xfId="1636" builtinId="8" hidden="1"/>
    <cellStyle name="Hyperlink" xfId="1638" builtinId="8" hidden="1"/>
    <cellStyle name="Hyperlink" xfId="1640" builtinId="8" hidden="1"/>
    <cellStyle name="Hyperlink" xfId="1642" builtinId="8" hidden="1"/>
    <cellStyle name="Hyperlink" xfId="1644" builtinId="8" hidden="1"/>
    <cellStyle name="Hyperlink" xfId="1646" builtinId="8" hidden="1"/>
    <cellStyle name="Hyperlink" xfId="1648" builtinId="8" hidden="1"/>
    <cellStyle name="Hyperlink" xfId="1650" builtinId="8" hidden="1"/>
    <cellStyle name="Hyperlink" xfId="1652" builtinId="8" hidden="1"/>
    <cellStyle name="Hyperlink" xfId="1654" builtinId="8" hidden="1"/>
    <cellStyle name="Hyperlink" xfId="1656" builtinId="8" hidden="1"/>
    <cellStyle name="Hyperlink" xfId="1658" builtinId="8" hidden="1"/>
    <cellStyle name="Hyperlink" xfId="1660" builtinId="8" hidden="1"/>
    <cellStyle name="Hyperlink" xfId="1662" builtinId="8" hidden="1"/>
    <cellStyle name="Hyperlink" xfId="1664" builtinId="8" hidden="1"/>
    <cellStyle name="Hyperlink" xfId="1666" builtinId="8" hidden="1"/>
    <cellStyle name="Hyperlink" xfId="1668" builtinId="8" hidden="1"/>
    <cellStyle name="Hyperlink" xfId="1670" builtinId="8" hidden="1"/>
    <cellStyle name="Hyperlink" xfId="1672" builtinId="8" hidden="1"/>
    <cellStyle name="Hyperlink" xfId="1674" builtinId="8" hidden="1"/>
    <cellStyle name="Hyperlink" xfId="1676" builtinId="8" hidden="1"/>
    <cellStyle name="Hyperlink" xfId="1678" builtinId="8" hidden="1"/>
    <cellStyle name="Hyperlink" xfId="1680" builtinId="8" hidden="1"/>
    <cellStyle name="Hyperlink" xfId="1682" builtinId="8" hidden="1"/>
    <cellStyle name="Hyperlink" xfId="1684" builtinId="8" hidden="1"/>
    <cellStyle name="Hyperlink" xfId="1686" builtinId="8" hidden="1"/>
    <cellStyle name="Hyperlink" xfId="1688" builtinId="8" hidden="1"/>
    <cellStyle name="Hyperlink" xfId="1690" builtinId="8" hidden="1"/>
    <cellStyle name="Hyperlink" xfId="1692" builtinId="8" hidden="1"/>
    <cellStyle name="Hyperlink" xfId="1694" builtinId="8" hidden="1"/>
    <cellStyle name="Hyperlink" xfId="1696" builtinId="8" hidden="1"/>
    <cellStyle name="Hyperlink" xfId="1698" builtinId="8" hidden="1"/>
    <cellStyle name="Hyperlink" xfId="1700" builtinId="8" hidden="1"/>
    <cellStyle name="Hyperlink" xfId="1702" builtinId="8" hidden="1"/>
    <cellStyle name="Hyperlink" xfId="1704" builtinId="8" hidden="1"/>
    <cellStyle name="Hyperlink" xfId="1706" builtinId="8" hidden="1"/>
    <cellStyle name="Hyperlink" xfId="1708" builtinId="8" hidden="1"/>
    <cellStyle name="Hyperlink" xfId="1710" builtinId="8" hidden="1"/>
    <cellStyle name="Hyperlink" xfId="1712" builtinId="8" hidden="1"/>
    <cellStyle name="Hyperlink" xfId="1714" builtinId="8" hidden="1"/>
    <cellStyle name="Hyperlink" xfId="1716" builtinId="8" hidden="1"/>
    <cellStyle name="Hyperlink" xfId="1718" builtinId="8" hidden="1"/>
    <cellStyle name="Hyperlink" xfId="1720" builtinId="8" hidden="1"/>
    <cellStyle name="Hyperlink" xfId="1722" builtinId="8" hidden="1"/>
    <cellStyle name="Hyperlink" xfId="1724" builtinId="8" hidden="1"/>
    <cellStyle name="Hyperlink" xfId="1726" builtinId="8" hidden="1"/>
    <cellStyle name="Hyperlink" xfId="1728" builtinId="8" hidden="1"/>
    <cellStyle name="Hyperlink" xfId="1730" builtinId="8" hidden="1"/>
    <cellStyle name="Hyperlink" xfId="1732" builtinId="8" hidden="1"/>
    <cellStyle name="Hyperlink" xfId="1734" builtinId="8" hidden="1"/>
    <cellStyle name="Hyperlink" xfId="1736" builtinId="8" hidden="1"/>
    <cellStyle name="Hyperlink" xfId="1738" builtinId="8" hidden="1"/>
    <cellStyle name="Hyperlink" xfId="1740" builtinId="8" hidden="1"/>
    <cellStyle name="Hyperlink" xfId="1742" builtinId="8" hidden="1"/>
    <cellStyle name="Hyperlink" xfId="1744" builtinId="8" hidden="1"/>
    <cellStyle name="Hyperlink" xfId="1746" builtinId="8" hidden="1"/>
    <cellStyle name="Hyperlink" xfId="1748" builtinId="8" hidden="1"/>
    <cellStyle name="Hyperlink" xfId="1750" builtinId="8" hidden="1"/>
    <cellStyle name="Hyperlink" xfId="1752" builtinId="8" hidden="1"/>
    <cellStyle name="Hyperlink" xfId="1754" builtinId="8" hidden="1"/>
    <cellStyle name="Hyperlink" xfId="1756" builtinId="8" hidden="1"/>
    <cellStyle name="Hyperlink" xfId="1758" builtinId="8" hidden="1"/>
    <cellStyle name="Hyperlink" xfId="1760" builtinId="8" hidden="1"/>
    <cellStyle name="Hyperlink" xfId="1762" builtinId="8" hidden="1"/>
    <cellStyle name="Hyperlink" xfId="1764" builtinId="8" hidden="1"/>
    <cellStyle name="Hyperlink" xfId="1766" builtinId="8" hidden="1"/>
    <cellStyle name="Hyperlink" xfId="1768" builtinId="8" hidden="1"/>
    <cellStyle name="Hyperlink" xfId="1770" builtinId="8" hidden="1"/>
    <cellStyle name="Hyperlink" xfId="1772" builtinId="8" hidden="1"/>
    <cellStyle name="Hyperlink" xfId="1774" builtinId="8" hidden="1"/>
    <cellStyle name="Hyperlink" xfId="1776" builtinId="8" hidden="1"/>
    <cellStyle name="Hyperlink" xfId="1778" builtinId="8" hidden="1"/>
    <cellStyle name="Hyperlink" xfId="1780" builtinId="8" hidden="1"/>
    <cellStyle name="Hyperlink" xfId="1782" builtinId="8" hidden="1"/>
    <cellStyle name="Hyperlink" xfId="1784" builtinId="8" hidden="1"/>
    <cellStyle name="Hyperlink" xfId="1786" builtinId="8" hidden="1"/>
    <cellStyle name="Hyperlink" xfId="1788" builtinId="8" hidden="1"/>
    <cellStyle name="Hyperlink" xfId="1790" builtinId="8" hidden="1"/>
    <cellStyle name="Hyperlink" xfId="1792" builtinId="8" hidden="1"/>
    <cellStyle name="Hyperlink" xfId="1794" builtinId="8" hidden="1"/>
    <cellStyle name="Hyperlink" xfId="1796" builtinId="8" hidden="1"/>
    <cellStyle name="Hyperlink" xfId="1798" builtinId="8" hidden="1"/>
    <cellStyle name="Hyperlink" xfId="1800" builtinId="8" hidden="1"/>
    <cellStyle name="Hyperlink" xfId="1802" builtinId="8" hidden="1"/>
    <cellStyle name="Hyperlink" xfId="1804" builtinId="8" hidden="1"/>
    <cellStyle name="Hyperlink" xfId="1806" builtinId="8" hidden="1"/>
    <cellStyle name="Hyperlink" xfId="1808" builtinId="8" hidden="1"/>
    <cellStyle name="Hyperlink" xfId="1810" builtinId="8" hidden="1"/>
    <cellStyle name="Hyperlink" xfId="1812" builtinId="8" hidden="1"/>
    <cellStyle name="Hyperlink" xfId="1814" builtinId="8" hidden="1"/>
    <cellStyle name="Hyperlink" xfId="1816" builtinId="8" hidden="1"/>
    <cellStyle name="Hyperlink" xfId="1818" builtinId="8" hidden="1"/>
    <cellStyle name="Hyperlink" xfId="1820" builtinId="8" hidden="1"/>
    <cellStyle name="Hyperlink" xfId="1822" builtinId="8" hidden="1"/>
    <cellStyle name="Hyperlink" xfId="1824" builtinId="8" hidden="1"/>
    <cellStyle name="Hyperlink" xfId="1826" builtinId="8" hidden="1"/>
    <cellStyle name="Hyperlink" xfId="1828" builtinId="8" hidden="1"/>
    <cellStyle name="Hyperlink" xfId="1830" builtinId="8" hidden="1"/>
    <cellStyle name="Hyperlink" xfId="1832" builtinId="8" hidden="1"/>
    <cellStyle name="Hyperlink" xfId="1834" builtinId="8" hidden="1"/>
    <cellStyle name="Hyperlink" xfId="1836" builtinId="8" hidden="1"/>
    <cellStyle name="Hyperlink" xfId="1838" builtinId="8" hidden="1"/>
    <cellStyle name="Hyperlink" xfId="1840" builtinId="8" hidden="1"/>
    <cellStyle name="Hyperlink" xfId="1842" builtinId="8" hidden="1"/>
    <cellStyle name="Hyperlink" xfId="1844" builtinId="8" hidden="1"/>
    <cellStyle name="Hyperlink" xfId="1846" builtinId="8" hidden="1"/>
    <cellStyle name="Hyperlink" xfId="1848" builtinId="8" hidden="1"/>
    <cellStyle name="Hyperlink" xfId="1850" builtinId="8" hidden="1"/>
    <cellStyle name="Hyperlink" xfId="1852" builtinId="8" hidden="1"/>
    <cellStyle name="Hyperlink" xfId="1854" builtinId="8" hidden="1"/>
    <cellStyle name="Hyperlink" xfId="1856" builtinId="8" hidden="1"/>
    <cellStyle name="Hyperlink" xfId="1858" builtinId="8" hidden="1"/>
    <cellStyle name="Hyperlink" xfId="1860" builtinId="8" hidden="1"/>
    <cellStyle name="Hyperlink" xfId="1862" builtinId="8" hidden="1"/>
    <cellStyle name="Hyperlink" xfId="1864" builtinId="8" hidden="1"/>
    <cellStyle name="Hyperlink" xfId="1866" builtinId="8" hidden="1"/>
    <cellStyle name="Hyperlink" xfId="1868" builtinId="8" hidden="1"/>
    <cellStyle name="Hyperlink" xfId="1870" builtinId="8" hidden="1"/>
    <cellStyle name="Hyperlink" xfId="1872" builtinId="8" hidden="1"/>
    <cellStyle name="Hyperlink" xfId="1874" builtinId="8" hidden="1"/>
    <cellStyle name="Hyperlink" xfId="1876" builtinId="8" hidden="1"/>
    <cellStyle name="Hyperlink" xfId="1878" builtinId="8" hidden="1"/>
    <cellStyle name="Hyperlink" xfId="1880" builtinId="8" hidden="1"/>
    <cellStyle name="Hyperlink" xfId="1882" builtinId="8" hidden="1"/>
    <cellStyle name="Hyperlink" xfId="1884" builtinId="8" hidden="1"/>
    <cellStyle name="Hyperlink" xfId="1886" builtinId="8" hidden="1"/>
    <cellStyle name="Hyperlink" xfId="1888" builtinId="8" hidden="1"/>
    <cellStyle name="Hyperlink" xfId="1890" builtinId="8" hidden="1"/>
    <cellStyle name="Hyperlink" xfId="1892" builtinId="8" hidden="1"/>
    <cellStyle name="Hyperlink" xfId="1894" builtinId="8" hidden="1"/>
    <cellStyle name="Hyperlink" xfId="1896" builtinId="8" hidden="1"/>
    <cellStyle name="Hyperlink" xfId="1898" builtinId="8" hidden="1"/>
    <cellStyle name="Hyperlink" xfId="1900" builtinId="8" hidden="1"/>
    <cellStyle name="Hyperlink" xfId="1902" builtinId="8" hidden="1"/>
    <cellStyle name="Hyperlink" xfId="1904" builtinId="8" hidden="1"/>
    <cellStyle name="Hyperlink" xfId="1906" builtinId="8" hidden="1"/>
    <cellStyle name="Hyperlink" xfId="1908" builtinId="8" hidden="1"/>
    <cellStyle name="Hyperlink" xfId="1910" builtinId="8" hidden="1"/>
    <cellStyle name="Hyperlink" xfId="1912" builtinId="8" hidden="1"/>
    <cellStyle name="Hyperlink" xfId="1914" builtinId="8" hidden="1"/>
    <cellStyle name="Hyperlink" xfId="1916" builtinId="8" hidden="1"/>
    <cellStyle name="Hyperlink" xfId="1918" builtinId="8" hidden="1"/>
    <cellStyle name="Hyperlink" xfId="1920" builtinId="8" hidden="1"/>
    <cellStyle name="Hyperlink" xfId="1922" builtinId="8" hidden="1"/>
    <cellStyle name="Hyperlink" xfId="1924" builtinId="8" hidden="1"/>
    <cellStyle name="Hyperlink" xfId="1926" builtinId="8" hidden="1"/>
    <cellStyle name="Hyperlink" xfId="1928" builtinId="8" hidden="1"/>
    <cellStyle name="Hyperlink" xfId="1930" builtinId="8" hidden="1"/>
    <cellStyle name="Hyperlink" xfId="1932" builtinId="8" hidden="1"/>
    <cellStyle name="Hyperlink" xfId="1934" builtinId="8" hidden="1"/>
    <cellStyle name="Hyperlink" xfId="1936" builtinId="8" hidden="1"/>
    <cellStyle name="Hyperlink" xfId="1938" builtinId="8" hidden="1"/>
    <cellStyle name="Hyperlink" xfId="1940" builtinId="8" hidden="1"/>
    <cellStyle name="Hyperlink" xfId="1942" builtinId="8" hidden="1"/>
    <cellStyle name="Hyperlink" xfId="1944" builtinId="8" hidden="1"/>
    <cellStyle name="Hyperlink" xfId="1946" builtinId="8" hidden="1"/>
    <cellStyle name="Hyperlink" xfId="1948" builtinId="8" hidden="1"/>
    <cellStyle name="Hyperlink" xfId="1950" builtinId="8" hidden="1"/>
    <cellStyle name="Hyperlink" xfId="1952" builtinId="8" hidden="1"/>
    <cellStyle name="Hyperlink" xfId="1954" builtinId="8" hidden="1"/>
    <cellStyle name="Hyperlink" xfId="1956" builtinId="8" hidden="1"/>
    <cellStyle name="Hyperlink" xfId="1958" builtinId="8" hidden="1"/>
    <cellStyle name="Hyperlink" xfId="1960" builtinId="8" hidden="1"/>
    <cellStyle name="Hyperlink" xfId="1962" builtinId="8" hidden="1"/>
    <cellStyle name="Hyperlink" xfId="1964" builtinId="8" hidden="1"/>
    <cellStyle name="Hyperlink" xfId="1966" builtinId="8" hidden="1"/>
    <cellStyle name="Hyperlink" xfId="1968" builtinId="8" hidden="1"/>
    <cellStyle name="Hyperlink" xfId="1970" builtinId="8" hidden="1"/>
    <cellStyle name="Hyperlink" xfId="1972" builtinId="8" hidden="1"/>
    <cellStyle name="Hyperlink" xfId="1974" builtinId="8" hidden="1"/>
    <cellStyle name="Hyperlink" xfId="1976" builtinId="8" hidden="1"/>
    <cellStyle name="Hyperlink" xfId="1978" builtinId="8" hidden="1"/>
    <cellStyle name="Hyperlink" xfId="1980" builtinId="8" hidden="1"/>
    <cellStyle name="Hyperlink" xfId="1982" builtinId="8" hidden="1"/>
    <cellStyle name="Hyperlink" xfId="1984" builtinId="8" hidden="1"/>
    <cellStyle name="Hyperlink" xfId="1986" builtinId="8" hidden="1"/>
    <cellStyle name="Hyperlink" xfId="1988" builtinId="8" hidden="1"/>
    <cellStyle name="Hyperlink" xfId="1990" builtinId="8" hidden="1"/>
    <cellStyle name="Hyperlink" xfId="1992" builtinId="8" hidden="1"/>
    <cellStyle name="Hyperlink" xfId="1994" builtinId="8" hidden="1"/>
    <cellStyle name="Hyperlink" xfId="1996" builtinId="8" hidden="1"/>
    <cellStyle name="Hyperlink" xfId="1998" builtinId="8" hidden="1"/>
    <cellStyle name="Hyperlink" xfId="2000" builtinId="8" hidden="1"/>
    <cellStyle name="Hyperlink" xfId="2002" builtinId="8" hidden="1"/>
    <cellStyle name="Hyperlink" xfId="2004" builtinId="8" hidden="1"/>
    <cellStyle name="Hyperlink" xfId="2006" builtinId="8" hidden="1"/>
    <cellStyle name="Hyperlink" xfId="2008" builtinId="8" hidden="1"/>
    <cellStyle name="Hyperlink" xfId="2010" builtinId="8" hidden="1"/>
    <cellStyle name="Hyperlink" xfId="2012" builtinId="8" hidden="1"/>
    <cellStyle name="Hyperlink" xfId="2014" builtinId="8" hidden="1"/>
    <cellStyle name="Hyperlink" xfId="2016" builtinId="8" hidden="1"/>
    <cellStyle name="Hyperlink" xfId="2018" builtinId="8" hidden="1"/>
    <cellStyle name="Hyperlink" xfId="2020" builtinId="8" hidden="1"/>
    <cellStyle name="Hyperlink" xfId="2022" builtinId="8" hidden="1"/>
    <cellStyle name="Hyperlink" xfId="2024" builtinId="8" hidden="1"/>
    <cellStyle name="Hyperlink" xfId="2026" builtinId="8" hidden="1"/>
    <cellStyle name="Hyperlink" xfId="2028" builtinId="8" hidden="1"/>
    <cellStyle name="Hyperlink" xfId="2030" builtinId="8" hidden="1"/>
    <cellStyle name="Hyperlink" xfId="2032" builtinId="8" hidden="1"/>
    <cellStyle name="Hyperlink" xfId="2034" builtinId="8" hidden="1"/>
    <cellStyle name="Hyperlink" xfId="2036" builtinId="8" hidden="1"/>
    <cellStyle name="Hyperlink" xfId="2038" builtinId="8" hidden="1"/>
    <cellStyle name="Hyperlink" xfId="2040" builtinId="8" hidden="1"/>
    <cellStyle name="Hyperlink" xfId="2042" builtinId="8" hidden="1"/>
    <cellStyle name="Hyperlink" xfId="2044" builtinId="8" hidden="1"/>
    <cellStyle name="Hyperlink" xfId="2046" builtinId="8" hidden="1"/>
    <cellStyle name="Hyperlink" xfId="2048" builtinId="8" hidden="1"/>
    <cellStyle name="Hyperlink" xfId="2050" builtinId="8" hidden="1"/>
    <cellStyle name="Hyperlink" xfId="2052" builtinId="8" hidden="1"/>
    <cellStyle name="Hyperlink" xfId="2054" builtinId="8" hidden="1"/>
    <cellStyle name="Hyperlink" xfId="2056" builtinId="8" hidden="1"/>
    <cellStyle name="Hyperlink" xfId="2058" builtinId="8" hidden="1"/>
    <cellStyle name="Hyperlink" xfId="2060" builtinId="8" hidden="1"/>
    <cellStyle name="Hyperlink" xfId="2062" builtinId="8" hidden="1"/>
    <cellStyle name="Hyperlink" xfId="2064" builtinId="8" hidden="1"/>
    <cellStyle name="Hyperlink" xfId="2066" builtinId="8" hidden="1"/>
    <cellStyle name="Hyperlink" xfId="2068" builtinId="8" hidden="1"/>
    <cellStyle name="Hyperlink" xfId="2070" builtinId="8" hidden="1"/>
    <cellStyle name="Hyperlink" xfId="2072" builtinId="8" hidden="1"/>
    <cellStyle name="Hyperlink" xfId="2074" builtinId="8" hidden="1"/>
    <cellStyle name="Hyperlink" xfId="2076" builtinId="8" hidden="1"/>
    <cellStyle name="Hyperlink" xfId="2078" builtinId="8" hidden="1"/>
    <cellStyle name="Hyperlink" xfId="2080" builtinId="8" hidden="1"/>
    <cellStyle name="Hyperlink" xfId="2082" builtinId="8" hidden="1"/>
    <cellStyle name="Hyperlink" xfId="2084" builtinId="8" hidden="1"/>
    <cellStyle name="Hyperlink" xfId="2086" builtinId="8" hidden="1"/>
    <cellStyle name="Hyperlink" xfId="2088" builtinId="8" hidden="1"/>
    <cellStyle name="Hyperlink" xfId="2090" builtinId="8" hidden="1"/>
    <cellStyle name="Hyperlink" xfId="2092" builtinId="8" hidden="1"/>
    <cellStyle name="Hyperlink" xfId="2094" builtinId="8" hidden="1"/>
    <cellStyle name="Hyperlink" xfId="2096" builtinId="8" hidden="1"/>
    <cellStyle name="Hyperlink" xfId="2098" builtinId="8" hidden="1"/>
    <cellStyle name="Hyperlink" xfId="2100" builtinId="8" hidden="1"/>
    <cellStyle name="Hyperlink" xfId="2102" builtinId="8" hidden="1"/>
    <cellStyle name="Hyperlink" xfId="2104" builtinId="8" hidden="1"/>
    <cellStyle name="Hyperlink" xfId="2106" builtinId="8" hidden="1"/>
    <cellStyle name="Hyperlink" xfId="2108" builtinId="8" hidden="1"/>
    <cellStyle name="Hyperlink" xfId="2110" builtinId="8" hidden="1"/>
    <cellStyle name="Hyperlink" xfId="2112" builtinId="8" hidden="1"/>
    <cellStyle name="Hyperlink" xfId="2114" builtinId="8" hidden="1"/>
    <cellStyle name="Hyperlink" xfId="2116" builtinId="8" hidden="1"/>
    <cellStyle name="Hyperlink" xfId="2118" builtinId="8" hidden="1"/>
    <cellStyle name="Hyperlink" xfId="2120" builtinId="8" hidden="1"/>
    <cellStyle name="Hyperlink" xfId="2122" builtinId="8" hidden="1"/>
    <cellStyle name="Hyperlink" xfId="2124" builtinId="8" hidden="1"/>
    <cellStyle name="Hyperlink" xfId="2126" builtinId="8" hidden="1"/>
    <cellStyle name="Hyperlink" xfId="2128" builtinId="8" hidden="1"/>
    <cellStyle name="Hyperlink" xfId="2130" builtinId="8" hidden="1"/>
    <cellStyle name="Hyperlink" xfId="2132" builtinId="8" hidden="1"/>
    <cellStyle name="Hyperlink" xfId="2134" builtinId="8" hidden="1"/>
    <cellStyle name="Hyperlink" xfId="2136" builtinId="8" hidden="1"/>
    <cellStyle name="Hyperlink" xfId="2138" builtinId="8" hidden="1"/>
    <cellStyle name="Hyperlink" xfId="2140" builtinId="8" hidden="1"/>
    <cellStyle name="Hyperlink" xfId="2142" builtinId="8" hidden="1"/>
    <cellStyle name="Hyperlink" xfId="2144" builtinId="8" hidden="1"/>
    <cellStyle name="Hyperlink" xfId="2146" builtinId="8" hidden="1"/>
    <cellStyle name="Hyperlink" xfId="2148" builtinId="8" hidden="1"/>
    <cellStyle name="Hyperlink" xfId="2150" builtinId="8" hidden="1"/>
    <cellStyle name="Hyperlink" xfId="2152" builtinId="8" hidden="1"/>
    <cellStyle name="Hyperlink" xfId="2154" builtinId="8" hidden="1"/>
    <cellStyle name="Hyperlink" xfId="2156" builtinId="8" hidden="1"/>
    <cellStyle name="Hyperlink" xfId="2158" builtinId="8" hidden="1"/>
    <cellStyle name="Hyperlink" xfId="2160" builtinId="8" hidden="1"/>
    <cellStyle name="Hyperlink" xfId="2162" builtinId="8" hidden="1"/>
    <cellStyle name="Hyperlink" xfId="2164" builtinId="8" hidden="1"/>
    <cellStyle name="Hyperlink" xfId="2166" builtinId="8" hidden="1"/>
    <cellStyle name="Hyperlink" xfId="2168" builtinId="8" hidden="1"/>
    <cellStyle name="Hyperlink" xfId="2170" builtinId="8" hidden="1"/>
    <cellStyle name="Hyperlink" xfId="2172" builtinId="8" hidden="1"/>
    <cellStyle name="Hyperlink" xfId="2174" builtinId="8" hidden="1"/>
    <cellStyle name="Hyperlink" xfId="2176" builtinId="8" hidden="1"/>
    <cellStyle name="Hyperlink" xfId="2178" builtinId="8" hidden="1"/>
    <cellStyle name="Hyperlink" xfId="2180" builtinId="8" hidden="1"/>
    <cellStyle name="Hyperlink" xfId="2182" builtinId="8" hidden="1"/>
    <cellStyle name="Hyperlink" xfId="2184" builtinId="8" hidden="1"/>
    <cellStyle name="Hyperlink" xfId="2186" builtinId="8" hidden="1"/>
    <cellStyle name="Hyperlink" xfId="2188" builtinId="8" hidden="1"/>
    <cellStyle name="Hyperlink" xfId="2190" builtinId="8" hidden="1"/>
    <cellStyle name="Hyperlink" xfId="2192" builtinId="8" hidden="1"/>
    <cellStyle name="Hyperlink" xfId="2194" builtinId="8" hidden="1"/>
    <cellStyle name="Hyperlink" xfId="2196" builtinId="8" hidden="1"/>
    <cellStyle name="Hyperlink" xfId="2198" builtinId="8" hidden="1"/>
    <cellStyle name="Hyperlink" xfId="2200" builtinId="8" hidden="1"/>
    <cellStyle name="Hyperlink" xfId="2202" builtinId="8" hidden="1"/>
    <cellStyle name="Hyperlink" xfId="2204" builtinId="8" hidden="1"/>
    <cellStyle name="Hyperlink" xfId="2206" builtinId="8" hidden="1"/>
    <cellStyle name="Hyperlink" xfId="2208" builtinId="8" hidden="1"/>
    <cellStyle name="Hyperlink" xfId="2210" builtinId="8" hidden="1"/>
    <cellStyle name="Hyperlink" xfId="2212" builtinId="8" hidden="1"/>
    <cellStyle name="Hyperlink" xfId="2214" builtinId="8" hidden="1"/>
    <cellStyle name="Hyperlink" xfId="2216" builtinId="8" hidden="1"/>
    <cellStyle name="Hyperlink" xfId="2218" builtinId="8" hidden="1"/>
    <cellStyle name="Hyperlink" xfId="2220" builtinId="8" hidden="1"/>
    <cellStyle name="Hyperlink" xfId="2222" builtinId="8" hidden="1"/>
    <cellStyle name="Hyperlink" xfId="2224" builtinId="8" hidden="1"/>
    <cellStyle name="Hyperlink" xfId="2226" builtinId="8" hidden="1"/>
    <cellStyle name="Hyperlink" xfId="2228" builtinId="8" hidden="1"/>
    <cellStyle name="Hyperlink" xfId="2230" builtinId="8" hidden="1"/>
    <cellStyle name="Hyperlink" xfId="2232" builtinId="8" hidden="1"/>
    <cellStyle name="Hyperlink" xfId="2234" builtinId="8" hidden="1"/>
    <cellStyle name="Hyperlink" xfId="2236" builtinId="8" hidden="1"/>
    <cellStyle name="Hyperlink" xfId="2238" builtinId="8" hidden="1"/>
    <cellStyle name="Hyperlink" xfId="2240" builtinId="8" hidden="1"/>
    <cellStyle name="Hyperlink" xfId="2242" builtinId="8" hidden="1"/>
    <cellStyle name="Hyperlink" xfId="2244" builtinId="8" hidden="1"/>
    <cellStyle name="Hyperlink" xfId="2246" builtinId="8" hidden="1"/>
    <cellStyle name="Hyperlink" xfId="2248" builtinId="8" hidden="1"/>
    <cellStyle name="Hyperlink" xfId="2250" builtinId="8" hidden="1"/>
    <cellStyle name="Hyperlink" xfId="2252" builtinId="8" hidden="1"/>
    <cellStyle name="Hyperlink" xfId="2254" builtinId="8" hidden="1"/>
    <cellStyle name="Hyperlink" xfId="2256" builtinId="8" hidden="1"/>
    <cellStyle name="Hyperlink" xfId="2258" builtinId="8" hidden="1"/>
    <cellStyle name="Hyperlink" xfId="2260" builtinId="8" hidden="1"/>
    <cellStyle name="Hyperlink" xfId="2262" builtinId="8" hidden="1"/>
    <cellStyle name="Hyperlink" xfId="2264" builtinId="8" hidden="1"/>
    <cellStyle name="Hyperlink" xfId="2266" builtinId="8" hidden="1"/>
    <cellStyle name="Hyperlink" xfId="2268" builtinId="8" hidden="1"/>
    <cellStyle name="Hyperlink" xfId="2270" builtinId="8" hidden="1"/>
    <cellStyle name="Hyperlink" xfId="2272" builtinId="8" hidden="1"/>
    <cellStyle name="Hyperlink" xfId="2274" builtinId="8" hidden="1"/>
    <cellStyle name="Hyperlink" xfId="2276" builtinId="8" hidden="1"/>
    <cellStyle name="Hyperlink" xfId="2278" builtinId="8" hidden="1"/>
    <cellStyle name="Hyperlink" xfId="2280" builtinId="8" hidden="1"/>
    <cellStyle name="Hyperlink" xfId="2282" builtinId="8" hidden="1"/>
    <cellStyle name="Hyperlink" xfId="2284" builtinId="8" hidden="1"/>
    <cellStyle name="Hyperlink" xfId="2286" builtinId="8" hidden="1"/>
    <cellStyle name="Hyperlink" xfId="2288" builtinId="8" hidden="1"/>
    <cellStyle name="Hyperlink" xfId="2290" builtinId="8" hidden="1"/>
    <cellStyle name="Hyperlink" xfId="2292" builtinId="8" hidden="1"/>
    <cellStyle name="Hyperlink" xfId="2294" builtinId="8" hidden="1"/>
    <cellStyle name="Hyperlink" xfId="2296" builtinId="8" hidden="1"/>
    <cellStyle name="Hyperlink" xfId="2298" builtinId="8" hidden="1"/>
    <cellStyle name="Hyperlink" xfId="2300" builtinId="8" hidden="1"/>
    <cellStyle name="Hyperlink" xfId="2302" builtinId="8" hidden="1"/>
    <cellStyle name="Hyperlink" xfId="2304" builtinId="8" hidden="1"/>
    <cellStyle name="Hyperlink" xfId="2306" builtinId="8" hidden="1"/>
    <cellStyle name="Hyperlink" xfId="2308" builtinId="8" hidden="1"/>
    <cellStyle name="Hyperlink" xfId="2310" builtinId="8" hidden="1"/>
    <cellStyle name="Hyperlink" xfId="2312" builtinId="8" hidden="1"/>
    <cellStyle name="Hyperlink" xfId="2314" builtinId="8" hidden="1"/>
    <cellStyle name="Hyperlink" xfId="2316" builtinId="8" hidden="1"/>
    <cellStyle name="Hyperlink" xfId="2318" builtinId="8" hidden="1"/>
    <cellStyle name="Hyperlink" xfId="2320" builtinId="8" hidden="1"/>
    <cellStyle name="Hyperlink" xfId="2322" builtinId="8" hidden="1"/>
    <cellStyle name="Hyperlink" xfId="2324" builtinId="8" hidden="1"/>
    <cellStyle name="Hyperlink" xfId="2326" builtinId="8" hidden="1"/>
    <cellStyle name="Hyperlink" xfId="2328" builtinId="8" hidden="1"/>
    <cellStyle name="Hyperlink" xfId="2330" builtinId="8" hidden="1"/>
    <cellStyle name="Hyperlink" xfId="2332" builtinId="8" hidden="1"/>
    <cellStyle name="Hyperlink" xfId="2334" builtinId="8" hidden="1"/>
    <cellStyle name="Hyperlink" xfId="2336" builtinId="8" hidden="1"/>
    <cellStyle name="Hyperlink" xfId="2338" builtinId="8" hidden="1"/>
    <cellStyle name="Hyperlink" xfId="2340" builtinId="8" hidden="1"/>
    <cellStyle name="Hyperlink" xfId="2342" builtinId="8" hidden="1"/>
    <cellStyle name="Hyperlink" xfId="2344" builtinId="8" hidden="1"/>
    <cellStyle name="Hyperlink" xfId="2346" builtinId="8" hidden="1"/>
    <cellStyle name="Hyperlink" xfId="2348" builtinId="8" hidden="1"/>
    <cellStyle name="Hyperlink" xfId="2350" builtinId="8" hidden="1"/>
    <cellStyle name="Hyperlink" xfId="2352" builtinId="8" hidden="1"/>
    <cellStyle name="Hyperlink" xfId="2354" builtinId="8" hidden="1"/>
    <cellStyle name="Hyperlink" xfId="2356" builtinId="8" hidden="1"/>
    <cellStyle name="Hyperlink" xfId="2358" builtinId="8" hidden="1"/>
    <cellStyle name="Hyperlink" xfId="2360" builtinId="8" hidden="1"/>
    <cellStyle name="Hyperlink" xfId="2362" builtinId="8" hidden="1"/>
    <cellStyle name="Hyperlink" xfId="2364" builtinId="8" hidden="1"/>
    <cellStyle name="Hyperlink" xfId="2366" builtinId="8" hidden="1"/>
    <cellStyle name="Hyperlink" xfId="2368" builtinId="8" hidden="1"/>
    <cellStyle name="Hyperlink" xfId="2370" builtinId="8" hidden="1"/>
    <cellStyle name="Hyperlink" xfId="2372" builtinId="8" hidden="1"/>
    <cellStyle name="Hyperlink" xfId="2374" builtinId="8" hidden="1"/>
    <cellStyle name="Hyperlink" xfId="2376" builtinId="8" hidden="1"/>
    <cellStyle name="Hyperlink" xfId="2378" builtinId="8" hidden="1"/>
    <cellStyle name="Hyperlink" xfId="2380" builtinId="8" hidden="1"/>
    <cellStyle name="Hyperlink" xfId="2382" builtinId="8" hidden="1"/>
    <cellStyle name="Hyperlink" xfId="2384" builtinId="8" hidden="1"/>
    <cellStyle name="Hyperlink" xfId="2386" builtinId="8" hidden="1"/>
    <cellStyle name="Hyperlink" xfId="2388" builtinId="8" hidden="1"/>
    <cellStyle name="Hyperlink" xfId="2390" builtinId="8" hidden="1"/>
    <cellStyle name="Hyperlink" xfId="2392" builtinId="8" hidden="1"/>
    <cellStyle name="Hyperlink" xfId="2394" builtinId="8" hidden="1"/>
    <cellStyle name="Hyperlink" xfId="2396" builtinId="8" hidden="1"/>
    <cellStyle name="Hyperlink" xfId="2398" builtinId="8" hidden="1"/>
    <cellStyle name="Hyperlink" xfId="2400" builtinId="8" hidden="1"/>
    <cellStyle name="Hyperlink" xfId="2402" builtinId="8" hidden="1"/>
    <cellStyle name="Hyperlink" xfId="2404" builtinId="8" hidden="1"/>
    <cellStyle name="Hyperlink" xfId="2406" builtinId="8" hidden="1"/>
    <cellStyle name="Hyperlink" xfId="2408" builtinId="8" hidden="1"/>
    <cellStyle name="Hyperlink" xfId="2410" builtinId="8" hidden="1"/>
    <cellStyle name="Hyperlink" xfId="2412" builtinId="8" hidden="1"/>
    <cellStyle name="Hyperlink" xfId="2414" builtinId="8" hidden="1"/>
    <cellStyle name="Hyperlink" xfId="2416" builtinId="8" hidden="1"/>
    <cellStyle name="Hyperlink" xfId="2418" builtinId="8" hidden="1"/>
    <cellStyle name="Hyperlink" xfId="2420" builtinId="8" hidden="1"/>
    <cellStyle name="Hyperlink" xfId="2422" builtinId="8" hidden="1"/>
    <cellStyle name="Hyperlink" xfId="2424" builtinId="8" hidden="1"/>
    <cellStyle name="Hyperlink" xfId="2426" builtinId="8" hidden="1"/>
    <cellStyle name="Hyperlink" xfId="2428" builtinId="8" hidden="1"/>
    <cellStyle name="Hyperlink" xfId="2430" builtinId="8" hidden="1"/>
    <cellStyle name="Hyperlink" xfId="2432" builtinId="8" hidden="1"/>
    <cellStyle name="Hyperlink" xfId="2434" builtinId="8" hidden="1"/>
    <cellStyle name="Hyperlink" xfId="2436" builtinId="8" hidden="1"/>
    <cellStyle name="Hyperlink" xfId="2438" builtinId="8" hidden="1"/>
    <cellStyle name="Hyperlink" xfId="2440" builtinId="8" hidden="1"/>
    <cellStyle name="Hyperlink" xfId="2442" builtinId="8" hidden="1"/>
    <cellStyle name="Hyperlink" xfId="2444" builtinId="8" hidden="1"/>
    <cellStyle name="Hyperlink" xfId="2446" builtinId="8" hidden="1"/>
    <cellStyle name="Hyperlink" xfId="2448" builtinId="8" hidden="1"/>
    <cellStyle name="Hyperlink" xfId="2450" builtinId="8" hidden="1"/>
    <cellStyle name="Hyperlink" xfId="2452" builtinId="8" hidden="1"/>
    <cellStyle name="Hyperlink" xfId="2454" builtinId="8" hidden="1"/>
    <cellStyle name="Hyperlink" xfId="2456" builtinId="8" hidden="1"/>
    <cellStyle name="Hyperlink" xfId="2458" builtinId="8" hidden="1"/>
    <cellStyle name="Hyperlink" xfId="2460" builtinId="8" hidden="1"/>
    <cellStyle name="Hyperlink" xfId="2462" builtinId="8" hidden="1"/>
    <cellStyle name="Hyperlink" xfId="2464" builtinId="8" hidden="1"/>
    <cellStyle name="Hyperlink" xfId="2466" builtinId="8" hidden="1"/>
    <cellStyle name="Hyperlink" xfId="2468" builtinId="8" hidden="1"/>
    <cellStyle name="Hyperlink" xfId="2470" builtinId="8" hidden="1"/>
    <cellStyle name="Hyperlink" xfId="2472" builtinId="8" hidden="1"/>
    <cellStyle name="Hyperlink" xfId="2474" builtinId="8" hidden="1"/>
    <cellStyle name="Hyperlink" xfId="2476" builtinId="8" hidden="1"/>
    <cellStyle name="Hyperlink" xfId="2478" builtinId="8" hidden="1"/>
    <cellStyle name="Hyperlink" xfId="2480" builtinId="8" hidden="1"/>
    <cellStyle name="Hyperlink" xfId="2482" builtinId="8" hidden="1"/>
    <cellStyle name="Hyperlink" xfId="2484" builtinId="8" hidden="1"/>
    <cellStyle name="Hyperlink" xfId="2486" builtinId="8" hidden="1"/>
    <cellStyle name="Hyperlink" xfId="2488" builtinId="8" hidden="1"/>
    <cellStyle name="Hyperlink" xfId="2490" builtinId="8" hidden="1"/>
    <cellStyle name="Hyperlink" xfId="2492" builtinId="8" hidden="1"/>
    <cellStyle name="Hyperlink" xfId="2494" builtinId="8" hidden="1"/>
    <cellStyle name="Hyperlink" xfId="2496" builtinId="8" hidden="1"/>
    <cellStyle name="Hyperlink" xfId="2498" builtinId="8" hidden="1"/>
    <cellStyle name="Hyperlink" xfId="2500" builtinId="8" hidden="1"/>
    <cellStyle name="Hyperlink" xfId="2502" builtinId="8" hidden="1"/>
    <cellStyle name="Hyperlink" xfId="2504" builtinId="8" hidden="1"/>
    <cellStyle name="Hyperlink" xfId="2506" builtinId="8" hidden="1"/>
    <cellStyle name="Hyperlink" xfId="2508" builtinId="8" hidden="1"/>
    <cellStyle name="Hyperlink" xfId="2510" builtinId="8" hidden="1"/>
    <cellStyle name="Hyperlink" xfId="2512" builtinId="8" hidden="1"/>
    <cellStyle name="Hyperlink" xfId="2514" builtinId="8" hidden="1"/>
    <cellStyle name="Hyperlink" xfId="2516" builtinId="8" hidden="1"/>
    <cellStyle name="Hyperlink" xfId="2518" builtinId="8" hidden="1"/>
    <cellStyle name="Hyperlink" xfId="2520" builtinId="8" hidden="1"/>
    <cellStyle name="Hyperlink" xfId="2522" builtinId="8" hidden="1"/>
    <cellStyle name="Hyperlink" xfId="2524" builtinId="8" hidden="1"/>
    <cellStyle name="Hyperlink" xfId="2526" builtinId="8" hidden="1"/>
    <cellStyle name="Hyperlink" xfId="2528" builtinId="8" hidden="1"/>
    <cellStyle name="Hyperlink" xfId="2530" builtinId="8" hidden="1"/>
    <cellStyle name="Hyperlink" xfId="2532" builtinId="8" hidden="1"/>
    <cellStyle name="Hyperlink" xfId="2534" builtinId="8" hidden="1"/>
    <cellStyle name="Hyperlink" xfId="2536" builtinId="8" hidden="1"/>
    <cellStyle name="Hyperlink" xfId="2538" builtinId="8" hidden="1"/>
    <cellStyle name="Hyperlink" xfId="2540" builtinId="8" hidden="1"/>
    <cellStyle name="Hyperlink" xfId="2542" builtinId="8" hidden="1"/>
    <cellStyle name="Hyperlink" xfId="2544" builtinId="8" hidden="1"/>
    <cellStyle name="Hyperlink" xfId="2546" builtinId="8" hidden="1"/>
    <cellStyle name="Hyperlink" xfId="2548" builtinId="8" hidden="1"/>
    <cellStyle name="Hyperlink" xfId="2550" builtinId="8" hidden="1"/>
    <cellStyle name="Hyperlink" xfId="2552" builtinId="8" hidden="1"/>
    <cellStyle name="Hyperlink" xfId="2554" builtinId="8" hidden="1"/>
    <cellStyle name="Hyperlink" xfId="2556" builtinId="8" hidden="1"/>
    <cellStyle name="Hyperlink" xfId="2558" builtinId="8" hidden="1"/>
    <cellStyle name="Hyperlink" xfId="2560" builtinId="8" hidden="1"/>
    <cellStyle name="Hyperlink" xfId="2562" builtinId="8" hidden="1"/>
    <cellStyle name="Hyperlink" xfId="2564" builtinId="8" hidden="1"/>
    <cellStyle name="Hyperlink" xfId="2566" builtinId="8" hidden="1"/>
    <cellStyle name="Hyperlink" xfId="2568" builtinId="8" hidden="1"/>
    <cellStyle name="Hyperlink" xfId="2570" builtinId="8" hidden="1"/>
    <cellStyle name="Hyperlink" xfId="2572" builtinId="8" hidden="1"/>
    <cellStyle name="Hyperlink" xfId="2574" builtinId="8" hidden="1"/>
    <cellStyle name="Hyperlink" xfId="2576" builtinId="8" hidden="1"/>
    <cellStyle name="Hyperlink" xfId="2578" builtinId="8" hidden="1"/>
    <cellStyle name="Hyperlink" xfId="2580" builtinId="8" hidden="1"/>
    <cellStyle name="Hyperlink" xfId="2582" builtinId="8" hidden="1"/>
    <cellStyle name="Hyperlink" xfId="2584" builtinId="8" hidden="1"/>
    <cellStyle name="Hyperlink" xfId="2586" builtinId="8" hidden="1"/>
    <cellStyle name="Hyperlink" xfId="2588" builtinId="8" hidden="1"/>
    <cellStyle name="Hyperlink" xfId="2590" builtinId="8" hidden="1"/>
    <cellStyle name="Hyperlink" xfId="2592" builtinId="8" hidden="1"/>
    <cellStyle name="Hyperlink" xfId="2594" builtinId="8" hidden="1"/>
    <cellStyle name="Hyperlink" xfId="2596" builtinId="8" hidden="1"/>
    <cellStyle name="Hyperlink" xfId="2598" builtinId="8" hidden="1"/>
    <cellStyle name="Hyperlink" xfId="2600" builtinId="8" hidden="1"/>
    <cellStyle name="Hyperlink" xfId="2602" builtinId="8" hidden="1"/>
    <cellStyle name="Hyperlink" xfId="2604" builtinId="8" hidden="1"/>
    <cellStyle name="Hyperlink" xfId="2606" builtinId="8" hidden="1"/>
    <cellStyle name="Hyperlink" xfId="2608" builtinId="8" hidden="1"/>
    <cellStyle name="Hyperlink" xfId="2610" builtinId="8" hidden="1"/>
    <cellStyle name="Hyperlink" xfId="2612" builtinId="8" hidden="1"/>
    <cellStyle name="Hyperlink" xfId="2614" builtinId="8" hidden="1"/>
    <cellStyle name="Hyperlink" xfId="2616" builtinId="8" hidden="1"/>
    <cellStyle name="Hyperlink" xfId="2618" builtinId="8" hidden="1"/>
    <cellStyle name="Hyperlink" xfId="2620" builtinId="8" hidden="1"/>
    <cellStyle name="Hyperlink" xfId="2622" builtinId="8" hidden="1"/>
    <cellStyle name="Hyperlink" xfId="2624" builtinId="8" hidden="1"/>
    <cellStyle name="Hyperlink" xfId="2626" builtinId="8" hidden="1"/>
    <cellStyle name="Hyperlink" xfId="2628" builtinId="8" hidden="1"/>
    <cellStyle name="Hyperlink" xfId="2630" builtinId="8" hidden="1"/>
    <cellStyle name="Hyperlink" xfId="2632" builtinId="8" hidden="1"/>
    <cellStyle name="Hyperlink" xfId="2634" builtinId="8" hidden="1"/>
    <cellStyle name="Hyperlink" xfId="2636" builtinId="8" hidden="1"/>
    <cellStyle name="Hyperlink" xfId="2638" builtinId="8" hidden="1"/>
    <cellStyle name="Hyperlink" xfId="2640" builtinId="8" hidden="1"/>
    <cellStyle name="Hyperlink" xfId="2642" builtinId="8" hidden="1"/>
    <cellStyle name="Hyperlink" xfId="2644" builtinId="8" hidden="1"/>
    <cellStyle name="Hyperlink" xfId="2646" builtinId="8" hidden="1"/>
    <cellStyle name="Hyperlink" xfId="2648" builtinId="8" hidden="1"/>
    <cellStyle name="Hyperlink" xfId="2650" builtinId="8" hidden="1"/>
    <cellStyle name="Hyperlink" xfId="2652" builtinId="8" hidden="1"/>
    <cellStyle name="Hyperlink" xfId="2654" builtinId="8" hidden="1"/>
    <cellStyle name="Hyperlink" xfId="2656" builtinId="8" hidden="1"/>
    <cellStyle name="Hyperlink" xfId="2658" builtinId="8" hidden="1"/>
    <cellStyle name="Hyperlink" xfId="2660" builtinId="8" hidden="1"/>
    <cellStyle name="Hyperlink" xfId="2662" builtinId="8" hidden="1"/>
    <cellStyle name="Hyperlink" xfId="2664" builtinId="8" hidden="1"/>
    <cellStyle name="Hyperlink" xfId="2666" builtinId="8" hidden="1"/>
    <cellStyle name="Hyperlink" xfId="2668" builtinId="8" hidden="1"/>
    <cellStyle name="Hyperlink" xfId="2670" builtinId="8" hidden="1"/>
    <cellStyle name="Hyperlink" xfId="2672" builtinId="8" hidden="1"/>
    <cellStyle name="Hyperlink" xfId="2674" builtinId="8" hidden="1"/>
    <cellStyle name="Hyperlink" xfId="2676" builtinId="8" hidden="1"/>
    <cellStyle name="Hyperlink" xfId="2678" builtinId="8" hidden="1"/>
    <cellStyle name="Hyperlink" xfId="2680" builtinId="8" hidden="1"/>
    <cellStyle name="Hyperlink" xfId="2682" builtinId="8" hidden="1"/>
    <cellStyle name="Hyperlink" xfId="2684" builtinId="8" hidden="1"/>
    <cellStyle name="Hyperlink" xfId="2686" builtinId="8" hidden="1"/>
    <cellStyle name="Hyperlink" xfId="2688" builtinId="8" hidden="1"/>
    <cellStyle name="Hyperlink" xfId="2690" builtinId="8" hidden="1"/>
    <cellStyle name="Hyperlink" xfId="2692" builtinId="8" hidden="1"/>
    <cellStyle name="Hyperlink" xfId="2694" builtinId="8" hidden="1"/>
    <cellStyle name="Hyperlink" xfId="2696" builtinId="8" hidden="1"/>
    <cellStyle name="Hyperlink" xfId="2698" builtinId="8" hidden="1"/>
    <cellStyle name="Hyperlink" xfId="2700" builtinId="8" hidden="1"/>
    <cellStyle name="Hyperlink" xfId="2702" builtinId="8" hidden="1"/>
    <cellStyle name="Hyperlink" xfId="2704" builtinId="8" hidden="1"/>
    <cellStyle name="Hyperlink" xfId="2706" builtinId="8" hidden="1"/>
    <cellStyle name="Hyperlink" xfId="2708" builtinId="8" hidden="1"/>
    <cellStyle name="Hyperlink" xfId="2710" builtinId="8" hidden="1"/>
    <cellStyle name="Hyperlink" xfId="2712" builtinId="8" hidden="1"/>
    <cellStyle name="Hyperlink" xfId="2714" builtinId="8" hidden="1"/>
    <cellStyle name="Hyperlink" xfId="2716" builtinId="8" hidden="1"/>
    <cellStyle name="Hyperlink" xfId="2718" builtinId="8" hidden="1"/>
    <cellStyle name="Hyperlink" xfId="2720" builtinId="8" hidden="1"/>
    <cellStyle name="Hyperlink" xfId="2722" builtinId="8" hidden="1"/>
    <cellStyle name="Hyperlink" xfId="2724" builtinId="8" hidden="1"/>
    <cellStyle name="Hyperlink" xfId="2726" builtinId="8" hidden="1"/>
    <cellStyle name="Hyperlink" xfId="2728" builtinId="8" hidden="1"/>
    <cellStyle name="Hyperlink" xfId="2730" builtinId="8" hidden="1"/>
    <cellStyle name="Hyperlink" xfId="2732" builtinId="8" hidden="1"/>
    <cellStyle name="Hyperlink" xfId="2734" builtinId="8" hidden="1"/>
    <cellStyle name="Hyperlink" xfId="2736" builtinId="8" hidden="1"/>
    <cellStyle name="Hyperlink" xfId="2738" builtinId="8" hidden="1"/>
    <cellStyle name="Hyperlink" xfId="2740" builtinId="8" hidden="1"/>
    <cellStyle name="Hyperlink" xfId="2742" builtinId="8" hidden="1"/>
    <cellStyle name="Hyperlink" xfId="2744" builtinId="8" hidden="1"/>
    <cellStyle name="Hyperlink" xfId="2746" builtinId="8" hidden="1"/>
    <cellStyle name="Hyperlink" xfId="2748" builtinId="8" hidden="1"/>
    <cellStyle name="Hyperlink" xfId="2750" builtinId="8" hidden="1"/>
    <cellStyle name="Hyperlink" xfId="2752" builtinId="8" hidden="1"/>
    <cellStyle name="Hyperlink" xfId="2754" builtinId="8" hidden="1"/>
    <cellStyle name="Hyperlink" xfId="2756" builtinId="8" hidden="1"/>
    <cellStyle name="Hyperlink" xfId="2758" builtinId="8" hidden="1"/>
    <cellStyle name="Hyperlink" xfId="2760" builtinId="8" hidden="1"/>
    <cellStyle name="Hyperlink" xfId="2762" builtinId="8" hidden="1"/>
    <cellStyle name="Hyperlink" xfId="2764" builtinId="8" hidden="1"/>
    <cellStyle name="Hyperlink" xfId="2766" builtinId="8" hidden="1"/>
    <cellStyle name="Hyperlink" xfId="2768" builtinId="8" hidden="1"/>
    <cellStyle name="Hyperlink" xfId="2770" builtinId="8" hidden="1"/>
    <cellStyle name="Hyperlink" xfId="2772" builtinId="8" hidden="1"/>
    <cellStyle name="Hyperlink" xfId="2774" builtinId="8" hidden="1"/>
    <cellStyle name="Hyperlink" xfId="2776" builtinId="8" hidden="1"/>
    <cellStyle name="Hyperlink" xfId="2778" builtinId="8" hidden="1"/>
    <cellStyle name="Hyperlink" xfId="2780" builtinId="8" hidden="1"/>
    <cellStyle name="Hyperlink" xfId="2782" builtinId="8" hidden="1"/>
    <cellStyle name="Hyperlink" xfId="2784" builtinId="8" hidden="1"/>
    <cellStyle name="Hyperlink" xfId="2786" builtinId="8" hidden="1"/>
    <cellStyle name="Hyperlink" xfId="2788" builtinId="8" hidden="1"/>
    <cellStyle name="Hyperlink" xfId="2790" builtinId="8" hidden="1"/>
    <cellStyle name="Hyperlink" xfId="2792" builtinId="8" hidden="1"/>
    <cellStyle name="Hyperlink" xfId="2794" builtinId="8" hidden="1"/>
    <cellStyle name="Hyperlink" xfId="2796" builtinId="8" hidden="1"/>
    <cellStyle name="Hyperlink" xfId="2798" builtinId="8" hidden="1"/>
    <cellStyle name="Hyperlink" xfId="2800" builtinId="8" hidden="1"/>
    <cellStyle name="Hyperlink" xfId="2802" builtinId="8" hidden="1"/>
    <cellStyle name="Hyperlink" xfId="2804" builtinId="8" hidden="1"/>
    <cellStyle name="Hyperlink" xfId="2806" builtinId="8" hidden="1"/>
    <cellStyle name="Hyperlink" xfId="2808" builtinId="8" hidden="1"/>
    <cellStyle name="Hyperlink" xfId="2810" builtinId="8" hidden="1"/>
    <cellStyle name="Hyperlink" xfId="2812" builtinId="8" hidden="1"/>
    <cellStyle name="Hyperlink" xfId="2814" builtinId="8" hidden="1"/>
    <cellStyle name="Hyperlink" xfId="2816" builtinId="8" hidden="1"/>
    <cellStyle name="Hyperlink" xfId="2818" builtinId="8" hidden="1"/>
    <cellStyle name="Hyperlink" xfId="2820" builtinId="8" hidden="1"/>
    <cellStyle name="Hyperlink" xfId="2822" builtinId="8" hidden="1"/>
    <cellStyle name="Hyperlink" xfId="2824" builtinId="8" hidden="1"/>
    <cellStyle name="Hyperlink" xfId="2826" builtinId="8" hidden="1"/>
    <cellStyle name="Hyperlink" xfId="2828" builtinId="8" hidden="1"/>
    <cellStyle name="Hyperlink" xfId="2830" builtinId="8" hidden="1"/>
    <cellStyle name="Hyperlink" xfId="2832" builtinId="8" hidden="1"/>
    <cellStyle name="Hyperlink" xfId="2834" builtinId="8" hidden="1"/>
    <cellStyle name="Hyperlink" xfId="2836" builtinId="8" hidden="1"/>
    <cellStyle name="Hyperlink" xfId="2838" builtinId="8" hidden="1"/>
    <cellStyle name="Hyperlink" xfId="2840" builtinId="8" hidden="1"/>
    <cellStyle name="Hyperlink" xfId="2842" builtinId="8" hidden="1"/>
    <cellStyle name="Hyperlink" xfId="2844" builtinId="8" hidden="1"/>
    <cellStyle name="Hyperlink" xfId="2846" builtinId="8" hidden="1"/>
    <cellStyle name="Hyperlink" xfId="2848" builtinId="8" hidden="1"/>
    <cellStyle name="Hyperlink" xfId="2850" builtinId="8" hidden="1"/>
    <cellStyle name="Hyperlink" xfId="2852" builtinId="8" hidden="1"/>
    <cellStyle name="Hyperlink" xfId="2854" builtinId="8" hidden="1"/>
    <cellStyle name="Hyperlink" xfId="2856" builtinId="8" hidden="1"/>
    <cellStyle name="Hyperlink" xfId="2858" builtinId="8" hidden="1"/>
    <cellStyle name="Hyperlink" xfId="2860" builtinId="8" hidden="1"/>
    <cellStyle name="Hyperlink" xfId="2862" builtinId="8" hidden="1"/>
    <cellStyle name="Hyperlink" xfId="2864" builtinId="8" hidden="1"/>
    <cellStyle name="Hyperlink" xfId="2866" builtinId="8" hidden="1"/>
    <cellStyle name="Hyperlink" xfId="2868" builtinId="8" hidden="1"/>
    <cellStyle name="Hyperlink" xfId="2870" builtinId="8" hidden="1"/>
    <cellStyle name="Hyperlink" xfId="2872" builtinId="8" hidden="1"/>
    <cellStyle name="Hyperlink" xfId="2874" builtinId="8" hidden="1"/>
    <cellStyle name="Hyperlink" xfId="2876" builtinId="8" hidden="1"/>
    <cellStyle name="Hyperlink" xfId="2878" builtinId="8" hidden="1"/>
    <cellStyle name="Hyperlink" xfId="2880" builtinId="8" hidden="1"/>
    <cellStyle name="Hyperlink" xfId="2882" builtinId="8" hidden="1"/>
    <cellStyle name="Hyperlink" xfId="2884" builtinId="8" hidden="1"/>
    <cellStyle name="Hyperlink" xfId="2886" builtinId="8" hidden="1"/>
    <cellStyle name="Hyperlink" xfId="2888" builtinId="8" hidden="1"/>
    <cellStyle name="Hyperlink" xfId="2890" builtinId="8" hidden="1"/>
    <cellStyle name="Hyperlink" xfId="2892" builtinId="8" hidden="1"/>
    <cellStyle name="Hyperlink" xfId="2894" builtinId="8" hidden="1"/>
    <cellStyle name="Hyperlink" xfId="2896" builtinId="8" hidden="1"/>
    <cellStyle name="Hyperlink" xfId="2898" builtinId="8" hidden="1"/>
    <cellStyle name="Hyperlink" xfId="2900" builtinId="8" hidden="1"/>
    <cellStyle name="Hyperlink" xfId="2902" builtinId="8" hidden="1"/>
    <cellStyle name="Hyperlink" xfId="2904" builtinId="8" hidden="1"/>
    <cellStyle name="Hyperlink" xfId="2906" builtinId="8" hidden="1"/>
    <cellStyle name="Hyperlink" xfId="2908" builtinId="8" hidden="1"/>
    <cellStyle name="Hyperlink" xfId="2910" builtinId="8" hidden="1"/>
    <cellStyle name="Hyperlink" xfId="2912" builtinId="8" hidden="1"/>
    <cellStyle name="Hyperlink" xfId="2914" builtinId="8" hidden="1"/>
    <cellStyle name="Hyperlink" xfId="2916" builtinId="8" hidden="1"/>
    <cellStyle name="Hyperlink" xfId="2918" builtinId="8" hidden="1"/>
    <cellStyle name="Hyperlink" xfId="2920" builtinId="8" hidden="1"/>
    <cellStyle name="Hyperlink" xfId="2922" builtinId="8" hidden="1"/>
    <cellStyle name="Hyperlink" xfId="2924" builtinId="8" hidden="1"/>
    <cellStyle name="Hyperlink" xfId="2926" builtinId="8" hidden="1"/>
    <cellStyle name="Hyperlink" xfId="2928" builtinId="8" hidden="1"/>
    <cellStyle name="Hyperlink" xfId="2930" builtinId="8" hidden="1"/>
    <cellStyle name="Hyperlink" xfId="2932" builtinId="8" hidden="1"/>
    <cellStyle name="Hyperlink" xfId="2934" builtinId="8" hidden="1"/>
    <cellStyle name="Hyperlink" xfId="2936" builtinId="8" hidden="1"/>
    <cellStyle name="Hyperlink" xfId="2938" builtinId="8" hidden="1"/>
    <cellStyle name="Hyperlink" xfId="2940" builtinId="8" hidden="1"/>
    <cellStyle name="Hyperlink" xfId="2942" builtinId="8" hidden="1"/>
    <cellStyle name="Hyperlink" xfId="2944" builtinId="8" hidden="1"/>
    <cellStyle name="Hyperlink" xfId="2946" builtinId="8" hidden="1"/>
    <cellStyle name="Hyperlink" xfId="2948" builtinId="8" hidden="1"/>
    <cellStyle name="Hyperlink" xfId="2950" builtinId="8" hidden="1"/>
    <cellStyle name="Hyperlink" xfId="2952" builtinId="8" hidden="1"/>
    <cellStyle name="Hyperlink" xfId="2954" builtinId="8" hidden="1"/>
    <cellStyle name="Hyperlink" xfId="2956" builtinId="8" hidden="1"/>
    <cellStyle name="Hyperlink" xfId="2958" builtinId="8" hidden="1"/>
    <cellStyle name="Hyperlink" xfId="2960" builtinId="8" hidden="1"/>
    <cellStyle name="Hyperlink" xfId="2962" builtinId="8" hidden="1"/>
    <cellStyle name="Hyperlink" xfId="2964" builtinId="8" hidden="1"/>
    <cellStyle name="Hyperlink" xfId="2966" builtinId="8" hidden="1"/>
    <cellStyle name="Hyperlink" xfId="2968" builtinId="8" hidden="1"/>
    <cellStyle name="Hyperlink" xfId="2970" builtinId="8" hidden="1"/>
    <cellStyle name="Hyperlink" xfId="2972" builtinId="8" hidden="1"/>
    <cellStyle name="Hyperlink" xfId="2974" builtinId="8" hidden="1"/>
    <cellStyle name="Hyperlink" xfId="2976" builtinId="8" hidden="1"/>
    <cellStyle name="Hyperlink" xfId="2978" builtinId="8" hidden="1"/>
    <cellStyle name="Hyperlink" xfId="2980" builtinId="8" hidden="1"/>
    <cellStyle name="Hyperlink" xfId="2982" builtinId="8" hidden="1"/>
    <cellStyle name="Hyperlink" xfId="2984" builtinId="8" hidden="1"/>
    <cellStyle name="Hyperlink" xfId="2986" builtinId="8" hidden="1"/>
    <cellStyle name="Hyperlink" xfId="2988" builtinId="8" hidden="1"/>
    <cellStyle name="Hyperlink" xfId="2990" builtinId="8" hidden="1"/>
    <cellStyle name="Hyperlink" xfId="2992" builtinId="8" hidden="1"/>
    <cellStyle name="Hyperlink" xfId="2994" builtinId="8" hidden="1"/>
    <cellStyle name="Hyperlink" xfId="2996" builtinId="8" hidden="1"/>
    <cellStyle name="Hyperlink" xfId="2998" builtinId="8" hidden="1"/>
    <cellStyle name="Hyperlink" xfId="3000" builtinId="8" hidden="1"/>
    <cellStyle name="Hyperlink" xfId="3002" builtinId="8" hidden="1"/>
    <cellStyle name="Hyperlink" xfId="3004" builtinId="8" hidden="1"/>
    <cellStyle name="Hyperlink" xfId="3006" builtinId="8" hidden="1"/>
    <cellStyle name="Hyperlink" xfId="3008" builtinId="8" hidden="1"/>
    <cellStyle name="Hyperlink" xfId="3010" builtinId="8" hidden="1"/>
    <cellStyle name="Hyperlink" xfId="3012" builtinId="8" hidden="1"/>
    <cellStyle name="Hyperlink" xfId="3014" builtinId="8" hidden="1"/>
    <cellStyle name="Hyperlink" xfId="3016" builtinId="8" hidden="1"/>
    <cellStyle name="Hyperlink" xfId="3018" builtinId="8" hidden="1"/>
    <cellStyle name="Hyperlink" xfId="3020" builtinId="8" hidden="1"/>
    <cellStyle name="Hyperlink" xfId="3022" builtinId="8" hidden="1"/>
    <cellStyle name="Hyperlink" xfId="3024" builtinId="8" hidden="1"/>
    <cellStyle name="Hyperlink" xfId="3026" builtinId="8" hidden="1"/>
    <cellStyle name="Hyperlink" xfId="3028" builtinId="8" hidden="1"/>
    <cellStyle name="Hyperlink" xfId="3030" builtinId="8" hidden="1"/>
    <cellStyle name="Hyperlink" xfId="3032" builtinId="8" hidden="1"/>
    <cellStyle name="Hyperlink" xfId="3034" builtinId="8" hidden="1"/>
    <cellStyle name="Hyperlink" xfId="3036" builtinId="8" hidden="1"/>
    <cellStyle name="Hyperlink" xfId="3038" builtinId="8" hidden="1"/>
    <cellStyle name="Hyperlink" xfId="3040" builtinId="8" hidden="1"/>
    <cellStyle name="Hyperlink" xfId="3042" builtinId="8" hidden="1"/>
    <cellStyle name="Hyperlink" xfId="3044" builtinId="8" hidden="1"/>
    <cellStyle name="Hyperlink" xfId="3046" builtinId="8" hidden="1"/>
    <cellStyle name="Hyperlink" xfId="3048" builtinId="8" hidden="1"/>
    <cellStyle name="Hyperlink" xfId="3050" builtinId="8" hidden="1"/>
    <cellStyle name="Hyperlink" xfId="3052" builtinId="8" hidden="1"/>
    <cellStyle name="Hyperlink" xfId="3054" builtinId="8" hidden="1"/>
    <cellStyle name="Hyperlink" xfId="3056" builtinId="8" hidden="1"/>
    <cellStyle name="Hyperlink" xfId="3058" builtinId="8" hidden="1"/>
    <cellStyle name="Hyperlink" xfId="3060" builtinId="8" hidden="1"/>
    <cellStyle name="Hyperlink" xfId="3062" builtinId="8" hidden="1"/>
    <cellStyle name="Hyperlink" xfId="3064" builtinId="8" hidden="1"/>
    <cellStyle name="Hyperlink" xfId="3066" builtinId="8" hidden="1"/>
    <cellStyle name="Hyperlink" xfId="3068" builtinId="8" hidden="1"/>
    <cellStyle name="Hyperlink" xfId="3070" builtinId="8" hidden="1"/>
    <cellStyle name="Hyperlink" xfId="3072" builtinId="8" hidden="1"/>
    <cellStyle name="Hyperlink" xfId="3074" builtinId="8" hidden="1"/>
    <cellStyle name="Hyperlink" xfId="3076" builtinId="8" hidden="1"/>
    <cellStyle name="Hyperlink" xfId="3078" builtinId="8" hidden="1"/>
    <cellStyle name="Hyperlink" xfId="3080" builtinId="8" hidden="1"/>
    <cellStyle name="Hyperlink" xfId="3082" builtinId="8" hidden="1"/>
    <cellStyle name="Hyperlink" xfId="3084" builtinId="8" hidden="1"/>
    <cellStyle name="Hyperlink" xfId="3086" builtinId="8" hidden="1"/>
    <cellStyle name="Hyperlink" xfId="3088" builtinId="8" hidden="1"/>
    <cellStyle name="Hyperlink" xfId="3090" builtinId="8" hidden="1"/>
    <cellStyle name="Hyperlink" xfId="3092" builtinId="8" hidden="1"/>
    <cellStyle name="Hyperlink" xfId="3094" builtinId="8" hidden="1"/>
    <cellStyle name="Hyperlink" xfId="3096" builtinId="8" hidden="1"/>
    <cellStyle name="Hyperlink" xfId="3098" builtinId="8" hidden="1"/>
    <cellStyle name="Hyperlink" xfId="3100" builtinId="8" hidden="1"/>
    <cellStyle name="Hyperlink" xfId="3102" builtinId="8" hidden="1"/>
    <cellStyle name="Hyperlink" xfId="3104" builtinId="8" hidden="1"/>
    <cellStyle name="Hyperlink" xfId="3106" builtinId="8" hidden="1"/>
    <cellStyle name="Hyperlink" xfId="3108" builtinId="8" hidden="1"/>
    <cellStyle name="Hyperlink" xfId="3110" builtinId="8" hidden="1"/>
    <cellStyle name="Hyperlink" xfId="3112" builtinId="8" hidden="1"/>
    <cellStyle name="Hyperlink" xfId="3114" builtinId="8" hidden="1"/>
    <cellStyle name="Hyperlink" xfId="3116" builtinId="8" hidden="1"/>
    <cellStyle name="Hyperlink" xfId="3118" builtinId="8" hidden="1"/>
    <cellStyle name="Hyperlink" xfId="3120" builtinId="8" hidden="1"/>
    <cellStyle name="Hyperlink" xfId="3122" builtinId="8" hidden="1"/>
    <cellStyle name="Hyperlink" xfId="3124" builtinId="8" hidden="1"/>
    <cellStyle name="Hyperlink" xfId="3126" builtinId="8" hidden="1"/>
    <cellStyle name="Hyperlink" xfId="3128" builtinId="8" hidden="1"/>
    <cellStyle name="Hyperlink" xfId="3130" builtinId="8" hidden="1"/>
    <cellStyle name="Hyperlink" xfId="3132" builtinId="8" hidden="1"/>
    <cellStyle name="Hyperlink" xfId="3134" builtinId="8" hidden="1"/>
    <cellStyle name="Hyperlink" xfId="3136" builtinId="8" hidden="1"/>
    <cellStyle name="Hyperlink" xfId="3138" builtinId="8" hidden="1"/>
    <cellStyle name="Hyperlink" xfId="3140" builtinId="8" hidden="1"/>
    <cellStyle name="Hyperlink" xfId="3142" builtinId="8" hidden="1"/>
    <cellStyle name="Hyperlink" xfId="3144" builtinId="8" hidden="1"/>
    <cellStyle name="Hyperlink" xfId="3146" builtinId="8" hidden="1"/>
    <cellStyle name="Hyperlink" xfId="3148" builtinId="8" hidden="1"/>
    <cellStyle name="Hyperlink" xfId="3150" builtinId="8" hidden="1"/>
    <cellStyle name="Hyperlink" xfId="3152" builtinId="8" hidden="1"/>
    <cellStyle name="Hyperlink" xfId="3154" builtinId="8" hidden="1"/>
    <cellStyle name="Hyperlink" xfId="3156" builtinId="8" hidden="1"/>
    <cellStyle name="Hyperlink" xfId="3158" builtinId="8" hidden="1"/>
    <cellStyle name="Hyperlink" xfId="3160" builtinId="8" hidden="1"/>
    <cellStyle name="Hyperlink" xfId="3162" builtinId="8" hidden="1"/>
    <cellStyle name="Hyperlink" xfId="3164" builtinId="8" hidden="1"/>
    <cellStyle name="Hyperlink" xfId="3166" builtinId="8" hidden="1"/>
    <cellStyle name="Hyperlink" xfId="3168" builtinId="8" hidden="1"/>
    <cellStyle name="Hyperlink" xfId="3170" builtinId="8" hidden="1"/>
    <cellStyle name="Hyperlink" xfId="3172" builtinId="8" hidden="1"/>
    <cellStyle name="Hyperlink" xfId="3174" builtinId="8" hidden="1"/>
    <cellStyle name="Hyperlink" xfId="3176" builtinId="8" hidden="1"/>
    <cellStyle name="Hyperlink" xfId="3178" builtinId="8" hidden="1"/>
    <cellStyle name="Hyperlink" xfId="3180" builtinId="8" hidden="1"/>
    <cellStyle name="Hyperlink" xfId="3182" builtinId="8" hidden="1"/>
    <cellStyle name="Hyperlink" xfId="3184" builtinId="8" hidden="1"/>
    <cellStyle name="Hyperlink" xfId="3186" builtinId="8" hidden="1"/>
    <cellStyle name="Hyperlink" xfId="3188" builtinId="8" hidden="1"/>
    <cellStyle name="Hyperlink" xfId="3190" builtinId="8" hidden="1"/>
    <cellStyle name="Hyperlink" xfId="3192" builtinId="8" hidden="1"/>
    <cellStyle name="Hyperlink" xfId="3194" builtinId="8" hidden="1"/>
    <cellStyle name="Hyperlink" xfId="3196" builtinId="8" hidden="1"/>
    <cellStyle name="Hyperlink" xfId="3198" builtinId="8" hidden="1"/>
    <cellStyle name="Hyperlink" xfId="3200" builtinId="8" hidden="1"/>
    <cellStyle name="Hyperlink" xfId="3202" builtinId="8" hidden="1"/>
    <cellStyle name="Hyperlink" xfId="3204" builtinId="8" hidden="1"/>
    <cellStyle name="Hyperlink" xfId="3206" builtinId="8" hidden="1"/>
    <cellStyle name="Hyperlink" xfId="3208" builtinId="8" hidden="1"/>
    <cellStyle name="Hyperlink" xfId="3210" builtinId="8" hidden="1"/>
    <cellStyle name="Hyperlink" xfId="3212" builtinId="8" hidden="1"/>
    <cellStyle name="Hyperlink" xfId="3214" builtinId="8" hidden="1"/>
    <cellStyle name="Hyperlink" xfId="3216" builtinId="8" hidden="1"/>
    <cellStyle name="Hyperlink" xfId="3218" builtinId="8" hidden="1"/>
    <cellStyle name="Hyperlink" xfId="3220" builtinId="8" hidden="1"/>
    <cellStyle name="Hyperlink" xfId="3222" builtinId="8" hidden="1"/>
    <cellStyle name="Hyperlink" xfId="3224" builtinId="8" hidden="1"/>
    <cellStyle name="Hyperlink" xfId="3226" builtinId="8" hidden="1"/>
    <cellStyle name="Hyperlink" xfId="3228" builtinId="8" hidden="1"/>
    <cellStyle name="Hyperlink" xfId="3230" builtinId="8" hidden="1"/>
    <cellStyle name="Hyperlink" xfId="3232" builtinId="8" hidden="1"/>
    <cellStyle name="Hyperlink" xfId="3234" builtinId="8" hidden="1"/>
    <cellStyle name="Hyperlink" xfId="3236" builtinId="8" hidden="1"/>
    <cellStyle name="Hyperlink" xfId="3238" builtinId="8" hidden="1"/>
    <cellStyle name="Hyperlink" xfId="3240" builtinId="8" hidden="1"/>
    <cellStyle name="Hyperlink" xfId="3242" builtinId="8" hidden="1"/>
    <cellStyle name="Hyperlink" xfId="3244" builtinId="8" hidden="1"/>
    <cellStyle name="Hyperlink" xfId="3246" builtinId="8" hidden="1"/>
    <cellStyle name="Hyperlink" xfId="3248" builtinId="8" hidden="1"/>
    <cellStyle name="Hyperlink" xfId="3250" builtinId="8" hidden="1"/>
    <cellStyle name="Hyperlink" xfId="3252" builtinId="8" hidden="1"/>
    <cellStyle name="Hyperlink" xfId="3254" builtinId="8" hidden="1"/>
    <cellStyle name="Hyperlink" xfId="3256" builtinId="8" hidden="1"/>
    <cellStyle name="Hyperlink" xfId="3258" builtinId="8" hidden="1"/>
    <cellStyle name="Hyperlink" xfId="3260" builtinId="8" hidden="1"/>
    <cellStyle name="Hyperlink" xfId="3262" builtinId="8" hidden="1"/>
    <cellStyle name="Hyperlink" xfId="3264" builtinId="8" hidden="1"/>
    <cellStyle name="Hyperlink" xfId="3266" builtinId="8" hidden="1"/>
    <cellStyle name="Hyperlink" xfId="3268" builtinId="8" hidden="1"/>
    <cellStyle name="Hyperlink" xfId="3270" builtinId="8" hidden="1"/>
    <cellStyle name="Hyperlink" xfId="3272" builtinId="8" hidden="1"/>
    <cellStyle name="Hyperlink" xfId="3274" builtinId="8" hidden="1"/>
    <cellStyle name="Hyperlink" xfId="3276" builtinId="8" hidden="1"/>
    <cellStyle name="Hyperlink" xfId="3278" builtinId="8" hidden="1"/>
    <cellStyle name="Hyperlink" xfId="3280" builtinId="8" hidden="1"/>
    <cellStyle name="Hyperlink" xfId="3282" builtinId="8" hidden="1"/>
    <cellStyle name="Hyperlink" xfId="3284" builtinId="8" hidden="1"/>
    <cellStyle name="Hyperlink" xfId="3286" builtinId="8" hidden="1"/>
    <cellStyle name="Hyperlink" xfId="3288" builtinId="8" hidden="1"/>
    <cellStyle name="Hyperlink" xfId="3290" builtinId="8" hidden="1"/>
    <cellStyle name="Hyperlink" xfId="3292" builtinId="8" hidden="1"/>
    <cellStyle name="Hyperlink" xfId="3294" builtinId="8" hidden="1"/>
    <cellStyle name="Hyperlink" xfId="3296" builtinId="8" hidden="1"/>
    <cellStyle name="Hyperlink" xfId="3298" builtinId="8" hidden="1"/>
    <cellStyle name="Hyperlink" xfId="3300" builtinId="8" hidden="1"/>
    <cellStyle name="Hyperlink" xfId="3302" builtinId="8" hidden="1"/>
    <cellStyle name="Hyperlink" xfId="3304" builtinId="8" hidden="1"/>
    <cellStyle name="Hyperlink" xfId="3306" builtinId="8" hidden="1"/>
    <cellStyle name="Hyperlink" xfId="3308" builtinId="8" hidden="1"/>
    <cellStyle name="Hyperlink" xfId="3310" builtinId="8" hidden="1"/>
    <cellStyle name="Hyperlink" xfId="3312" builtinId="8" hidden="1"/>
    <cellStyle name="Hyperlink" xfId="3314" builtinId="8" hidden="1"/>
    <cellStyle name="Hyperlink" xfId="3316" builtinId="8" hidden="1"/>
    <cellStyle name="Hyperlink" xfId="3318" builtinId="8" hidden="1"/>
    <cellStyle name="Hyperlink" xfId="3320" builtinId="8" hidden="1"/>
    <cellStyle name="Hyperlink" xfId="3322" builtinId="8" hidden="1"/>
    <cellStyle name="Hyperlink" xfId="3324" builtinId="8" hidden="1"/>
    <cellStyle name="Hyperlink" xfId="3326" builtinId="8" hidden="1"/>
    <cellStyle name="Hyperlink" xfId="3328" builtinId="8" hidden="1"/>
    <cellStyle name="Hyperlink" xfId="3330" builtinId="8" hidden="1"/>
    <cellStyle name="Hyperlink" xfId="3332" builtinId="8" hidden="1"/>
    <cellStyle name="Hyperlink" xfId="3334" builtinId="8" hidden="1"/>
    <cellStyle name="Hyperlink" xfId="3336" builtinId="8" hidden="1"/>
    <cellStyle name="Hyperlink" xfId="3338" builtinId="8" hidden="1"/>
    <cellStyle name="Hyperlink" xfId="3340" builtinId="8" hidden="1"/>
    <cellStyle name="Hyperlink" xfId="3342" builtinId="8" hidden="1"/>
    <cellStyle name="Hyperlink" xfId="3344" builtinId="8" hidden="1"/>
    <cellStyle name="Hyperlink" xfId="3346" builtinId="8" hidden="1"/>
    <cellStyle name="Hyperlink" xfId="3348" builtinId="8" hidden="1"/>
    <cellStyle name="Hyperlink" xfId="3350" builtinId="8" hidden="1"/>
    <cellStyle name="Hyperlink" xfId="3352" builtinId="8" hidden="1"/>
    <cellStyle name="Hyperlink" xfId="3354" builtinId="8" hidden="1"/>
    <cellStyle name="Hyperlink" xfId="3356" builtinId="8" hidden="1"/>
    <cellStyle name="Hyperlink" xfId="3358" builtinId="8" hidden="1"/>
    <cellStyle name="Hyperlink" xfId="3360" builtinId="8" hidden="1"/>
    <cellStyle name="Hyperlink" xfId="3362" builtinId="8" hidden="1"/>
    <cellStyle name="Hyperlink" xfId="3364" builtinId="8" hidden="1"/>
    <cellStyle name="Hyperlink" xfId="3366" builtinId="8" hidden="1"/>
    <cellStyle name="Hyperlink" xfId="3368" builtinId="8" hidden="1"/>
    <cellStyle name="Hyperlink" xfId="3370" builtinId="8" hidden="1"/>
    <cellStyle name="Hyperlink" xfId="3372" builtinId="8" hidden="1"/>
    <cellStyle name="Hyperlink" xfId="3374" builtinId="8" hidden="1"/>
    <cellStyle name="Hyperlink" xfId="3376" builtinId="8" hidden="1"/>
    <cellStyle name="Hyperlink" xfId="3378" builtinId="8" hidden="1"/>
    <cellStyle name="Hyperlink" xfId="3380" builtinId="8" hidden="1"/>
    <cellStyle name="Hyperlink" xfId="3382" builtinId="8" hidden="1"/>
    <cellStyle name="Hyperlink" xfId="3384" builtinId="8" hidden="1"/>
    <cellStyle name="Hyperlink" xfId="3386" builtinId="8" hidden="1"/>
    <cellStyle name="Hyperlink" xfId="3388" builtinId="8" hidden="1"/>
    <cellStyle name="Hyperlink" xfId="3390" builtinId="8" hidden="1"/>
    <cellStyle name="Hyperlink" xfId="3392" builtinId="8" hidden="1"/>
    <cellStyle name="Hyperlink" xfId="3394" builtinId="8" hidden="1"/>
    <cellStyle name="Hyperlink" xfId="3396" builtinId="8" hidden="1"/>
    <cellStyle name="Hyperlink" xfId="3398" builtinId="8" hidden="1"/>
    <cellStyle name="Hyperlink" xfId="3400" builtinId="8" hidden="1"/>
    <cellStyle name="Hyperlink" xfId="3402" builtinId="8" hidden="1"/>
    <cellStyle name="Hyperlink" xfId="3404" builtinId="8" hidden="1"/>
    <cellStyle name="Hyperlink" xfId="3406" builtinId="8" hidden="1"/>
    <cellStyle name="Hyperlink" xfId="3408" builtinId="8" hidden="1"/>
    <cellStyle name="Hyperlink" xfId="3410" builtinId="8" hidden="1"/>
    <cellStyle name="Hyperlink" xfId="3412" builtinId="8" hidden="1"/>
    <cellStyle name="Hyperlink" xfId="3414" builtinId="8" hidden="1"/>
    <cellStyle name="Hyperlink" xfId="3416" builtinId="8" hidden="1"/>
    <cellStyle name="Hyperlink" xfId="3418" builtinId="8" hidden="1"/>
    <cellStyle name="Hyperlink" xfId="3420" builtinId="8" hidden="1"/>
    <cellStyle name="Hyperlink" xfId="3422" builtinId="8" hidden="1"/>
    <cellStyle name="Hyperlink" xfId="3424" builtinId="8" hidden="1"/>
    <cellStyle name="Hyperlink" xfId="3426" builtinId="8" hidden="1"/>
    <cellStyle name="Hyperlink" xfId="3428" builtinId="8" hidden="1"/>
    <cellStyle name="Hyperlink" xfId="3430" builtinId="8" hidden="1"/>
    <cellStyle name="Hyperlink" xfId="3432" builtinId="8" hidden="1"/>
    <cellStyle name="Hyperlink" xfId="3434" builtinId="8" hidden="1"/>
    <cellStyle name="Hyperlink" xfId="3436" builtinId="8" hidden="1"/>
    <cellStyle name="Hyperlink" xfId="3438" builtinId="8" hidden="1"/>
    <cellStyle name="Hyperlink" xfId="3440" builtinId="8" hidden="1"/>
    <cellStyle name="Hyperlink" xfId="3442" builtinId="8" hidden="1"/>
    <cellStyle name="Hyperlink" xfId="3444" builtinId="8" hidden="1"/>
    <cellStyle name="Hyperlink" xfId="3446" builtinId="8" hidden="1"/>
    <cellStyle name="Hyperlink" xfId="3448" builtinId="8" hidden="1"/>
    <cellStyle name="Hyperlink" xfId="3450" builtinId="8" hidden="1"/>
    <cellStyle name="Hyperlink" xfId="3452" builtinId="8" hidden="1"/>
    <cellStyle name="Hyperlink" xfId="3454" builtinId="8" hidden="1"/>
    <cellStyle name="Hyperlink" xfId="3456" builtinId="8" hidden="1"/>
    <cellStyle name="Hyperlink" xfId="3458" builtinId="8" hidden="1"/>
    <cellStyle name="Hyperlink" xfId="3460" builtinId="8" hidden="1"/>
    <cellStyle name="Hyperlink" xfId="3462" builtinId="8" hidden="1"/>
    <cellStyle name="Hyperlink" xfId="3464" builtinId="8" hidden="1"/>
    <cellStyle name="Hyperlink" xfId="3466" builtinId="8" hidden="1"/>
    <cellStyle name="Hyperlink" xfId="3468" builtinId="8" hidden="1"/>
    <cellStyle name="Hyperlink" xfId="3470" builtinId="8" hidden="1"/>
    <cellStyle name="Hyperlink" xfId="3472" builtinId="8" hidden="1"/>
    <cellStyle name="Hyperlink" xfId="3474" builtinId="8" hidden="1"/>
    <cellStyle name="Hyperlink" xfId="3476" builtinId="8" hidden="1"/>
    <cellStyle name="Hyperlink" xfId="3478" builtinId="8" hidden="1"/>
    <cellStyle name="Hyperlink" xfId="3480" builtinId="8" hidden="1"/>
    <cellStyle name="Hyperlink" xfId="3482" builtinId="8" hidden="1"/>
    <cellStyle name="Hyperlink" xfId="3484" builtinId="8" hidden="1"/>
    <cellStyle name="Hyperlink" xfId="3486" builtinId="8" hidden="1"/>
    <cellStyle name="Hyperlink" xfId="3488" builtinId="8" hidden="1"/>
    <cellStyle name="Hyperlink" xfId="3490" builtinId="8" hidden="1"/>
    <cellStyle name="Hyperlink" xfId="3492" builtinId="8" hidden="1"/>
    <cellStyle name="Hyperlink" xfId="3494" builtinId="8" hidden="1"/>
    <cellStyle name="Hyperlink" xfId="3496" builtinId="8" hidden="1"/>
    <cellStyle name="Hyperlink" xfId="3498" builtinId="8" hidden="1"/>
    <cellStyle name="Hyperlink" xfId="3500" builtinId="8" hidden="1"/>
    <cellStyle name="Hyperlink" xfId="3502" builtinId="8" hidden="1"/>
    <cellStyle name="Hyperlink" xfId="3504" builtinId="8" hidden="1"/>
    <cellStyle name="Hyperlink" xfId="3506" builtinId="8" hidden="1"/>
    <cellStyle name="Hyperlink" xfId="3508" builtinId="8" hidden="1"/>
    <cellStyle name="Hyperlink" xfId="3510" builtinId="8" hidden="1"/>
    <cellStyle name="Hyperlink" xfId="3512" builtinId="8" hidden="1"/>
    <cellStyle name="Hyperlink" xfId="3514" builtinId="8" hidden="1"/>
    <cellStyle name="Hyperlink" xfId="3516" builtinId="8" hidden="1"/>
    <cellStyle name="Hyperlink" xfId="3518" builtinId="8" hidden="1"/>
    <cellStyle name="Hyperlink" xfId="3520" builtinId="8" hidden="1"/>
    <cellStyle name="Hyperlink" xfId="3522" builtinId="8" hidden="1"/>
    <cellStyle name="Hyperlink" xfId="3524" builtinId="8" hidden="1"/>
    <cellStyle name="Hyperlink" xfId="3526" builtinId="8" hidden="1"/>
    <cellStyle name="Hyperlink" xfId="3528" builtinId="8" hidden="1"/>
    <cellStyle name="Hyperlink" xfId="3530" builtinId="8" hidden="1"/>
    <cellStyle name="Hyperlink" xfId="3532" builtinId="8" hidden="1"/>
    <cellStyle name="Hyperlink" xfId="3534" builtinId="8" hidden="1"/>
    <cellStyle name="Hyperlink" xfId="3536" builtinId="8" hidden="1"/>
    <cellStyle name="Hyperlink" xfId="3538" builtinId="8" hidden="1"/>
    <cellStyle name="Hyperlink" xfId="3540" builtinId="8" hidden="1"/>
    <cellStyle name="Hyperlink" xfId="3542" builtinId="8" hidden="1"/>
    <cellStyle name="Hyperlink" xfId="3544" builtinId="8" hidden="1"/>
    <cellStyle name="Hyperlink" xfId="3546" builtinId="8" hidden="1"/>
    <cellStyle name="Hyperlink" xfId="3548" builtinId="8" hidden="1"/>
    <cellStyle name="Hyperlink" xfId="3550" builtinId="8" hidden="1"/>
    <cellStyle name="Hyperlink" xfId="3552" builtinId="8" hidden="1"/>
    <cellStyle name="Hyperlink" xfId="3554" builtinId="8" hidden="1"/>
    <cellStyle name="Hyperlink" xfId="3556" builtinId="8" hidden="1"/>
    <cellStyle name="Hyperlink" xfId="3558" builtinId="8" hidden="1"/>
    <cellStyle name="Hyperlink" xfId="3560" builtinId="8" hidden="1"/>
    <cellStyle name="Hyperlink" xfId="3562" builtinId="8" hidden="1"/>
    <cellStyle name="Hyperlink" xfId="3564" builtinId="8" hidden="1"/>
    <cellStyle name="Hyperlink" xfId="3566" builtinId="8" hidden="1"/>
    <cellStyle name="Hyperlink" xfId="3568" builtinId="8" hidden="1"/>
    <cellStyle name="Hyperlink" xfId="3570" builtinId="8" hidden="1"/>
    <cellStyle name="Hyperlink" xfId="3572" builtinId="8" hidden="1"/>
    <cellStyle name="Hyperlink" xfId="3574" builtinId="8" hidden="1"/>
    <cellStyle name="Hyperlink" xfId="3576" builtinId="8" hidden="1"/>
    <cellStyle name="Hyperlink" xfId="3578" builtinId="8" hidden="1"/>
    <cellStyle name="Hyperlink" xfId="3580" builtinId="8" hidden="1"/>
    <cellStyle name="Hyperlink" xfId="3582" builtinId="8" hidden="1"/>
    <cellStyle name="Hyperlink" xfId="3584" builtinId="8" hidden="1"/>
    <cellStyle name="Hyperlink" xfId="3586" builtinId="8" hidden="1"/>
    <cellStyle name="Hyperlink" xfId="3588" builtinId="8" hidden="1"/>
    <cellStyle name="Hyperlink" xfId="3590" builtinId="8" hidden="1"/>
    <cellStyle name="Hyperlink" xfId="3592" builtinId="8" hidden="1"/>
    <cellStyle name="Hyperlink" xfId="3594" builtinId="8" hidden="1"/>
    <cellStyle name="Hyperlink" xfId="3596" builtinId="8" hidden="1"/>
    <cellStyle name="Hyperlink" xfId="3598" builtinId="8" hidden="1"/>
    <cellStyle name="Hyperlink" xfId="3600" builtinId="8" hidden="1"/>
    <cellStyle name="Hyperlink" xfId="3602" builtinId="8" hidden="1"/>
    <cellStyle name="Hyperlink" xfId="3604" builtinId="8" hidden="1"/>
    <cellStyle name="Hyperlink" xfId="3606" builtinId="8" hidden="1"/>
    <cellStyle name="Hyperlink" xfId="3608" builtinId="8" hidden="1"/>
    <cellStyle name="Hyperlink" xfId="3610" builtinId="8" hidden="1"/>
    <cellStyle name="Hyperlink" xfId="3612" builtinId="8" hidden="1"/>
    <cellStyle name="Hyperlink" xfId="3614" builtinId="8" hidden="1"/>
    <cellStyle name="Hyperlink" xfId="3616" builtinId="8" hidden="1"/>
    <cellStyle name="Hyperlink" xfId="3618" builtinId="8" hidden="1"/>
    <cellStyle name="Hyperlink" xfId="3620" builtinId="8" hidden="1"/>
    <cellStyle name="Hyperlink" xfId="3622" builtinId="8" hidden="1"/>
    <cellStyle name="Hyperlink" xfId="3624" builtinId="8" hidden="1"/>
    <cellStyle name="Hyperlink" xfId="3626" builtinId="8" hidden="1"/>
    <cellStyle name="Hyperlink" xfId="3628" builtinId="8" hidden="1"/>
    <cellStyle name="Hyperlink" xfId="3630" builtinId="8" hidden="1"/>
    <cellStyle name="Hyperlink" xfId="3632" builtinId="8" hidden="1"/>
    <cellStyle name="Hyperlink" xfId="3634" builtinId="8" hidden="1"/>
    <cellStyle name="Hyperlink" xfId="3636" builtinId="8" hidden="1"/>
    <cellStyle name="Hyperlink" xfId="3638" builtinId="8" hidden="1"/>
    <cellStyle name="Hyperlink" xfId="3640" builtinId="8" hidden="1"/>
    <cellStyle name="Hyperlink" xfId="3642" builtinId="8" hidden="1"/>
    <cellStyle name="Hyperlink" xfId="3644" builtinId="8" hidden="1"/>
    <cellStyle name="Hyperlink" xfId="3646" builtinId="8" hidden="1"/>
    <cellStyle name="Hyperlink" xfId="3648" builtinId="8" hidden="1"/>
    <cellStyle name="Hyperlink" xfId="3650" builtinId="8" hidden="1"/>
    <cellStyle name="Hyperlink" xfId="3652" builtinId="8" hidden="1"/>
    <cellStyle name="Hyperlink" xfId="3654" builtinId="8" hidden="1"/>
    <cellStyle name="Hyperlink" xfId="3656" builtinId="8" hidden="1"/>
    <cellStyle name="Hyperlink" xfId="3658" builtinId="8" hidden="1"/>
    <cellStyle name="Hyperlink" xfId="3660" builtinId="8" hidden="1"/>
    <cellStyle name="Hyperlink" xfId="3662" builtinId="8" hidden="1"/>
    <cellStyle name="Hyperlink" xfId="3664" builtinId="8" hidden="1"/>
    <cellStyle name="Hyperlink" xfId="3666" builtinId="8" hidden="1"/>
    <cellStyle name="Hyperlink" xfId="3668" builtinId="8" hidden="1"/>
    <cellStyle name="Hyperlink" xfId="3670" builtinId="8" hidden="1"/>
    <cellStyle name="Hyperlink" xfId="3672" builtinId="8" hidden="1"/>
    <cellStyle name="Hyperlink" xfId="3674" builtinId="8" hidden="1"/>
    <cellStyle name="Hyperlink" xfId="3676" builtinId="8" hidden="1"/>
    <cellStyle name="Hyperlink" xfId="3678" builtinId="8" hidden="1"/>
    <cellStyle name="Hyperlink" xfId="3680" builtinId="8" hidden="1"/>
    <cellStyle name="Hyperlink" xfId="3682" builtinId="8" hidden="1"/>
    <cellStyle name="Hyperlink" xfId="3684" builtinId="8" hidden="1"/>
    <cellStyle name="Hyperlink" xfId="3686" builtinId="8" hidden="1"/>
    <cellStyle name="Hyperlink" xfId="3688" builtinId="8" hidden="1"/>
    <cellStyle name="Hyperlink" xfId="3690" builtinId="8" hidden="1"/>
    <cellStyle name="Hyperlink" xfId="3692" builtinId="8" hidden="1"/>
    <cellStyle name="Hyperlink" xfId="3694" builtinId="8" hidden="1"/>
    <cellStyle name="Hyperlink" xfId="3696" builtinId="8" hidden="1"/>
    <cellStyle name="Hyperlink" xfId="3698" builtinId="8" hidden="1"/>
    <cellStyle name="Hyperlink" xfId="3700" builtinId="8" hidden="1"/>
    <cellStyle name="Hyperlink" xfId="3702" builtinId="8" hidden="1"/>
    <cellStyle name="Hyperlink" xfId="3704" builtinId="8" hidden="1"/>
    <cellStyle name="Hyperlink" xfId="3706" builtinId="8" hidden="1"/>
    <cellStyle name="Hyperlink" xfId="3708" builtinId="8" hidden="1"/>
    <cellStyle name="Hyperlink" xfId="3710" builtinId="8" hidden="1"/>
    <cellStyle name="Hyperlink" xfId="3712" builtinId="8" hidden="1"/>
    <cellStyle name="Hyperlink" xfId="3714" builtinId="8" hidden="1"/>
    <cellStyle name="Hyperlink" xfId="3716" builtinId="8" hidden="1"/>
    <cellStyle name="Hyperlink" xfId="3718" builtinId="8" hidden="1"/>
    <cellStyle name="Hyperlink" xfId="3720" builtinId="8" hidden="1"/>
    <cellStyle name="Hyperlink" xfId="3722" builtinId="8" hidden="1"/>
    <cellStyle name="Hyperlink" xfId="3724" builtinId="8" hidden="1"/>
    <cellStyle name="Hyperlink" xfId="3726" builtinId="8" hidden="1"/>
    <cellStyle name="Hyperlink" xfId="3728" builtinId="8" hidden="1"/>
    <cellStyle name="Hyperlink" xfId="3730" builtinId="8" hidden="1"/>
    <cellStyle name="Hyperlink" xfId="3732" builtinId="8" hidden="1"/>
    <cellStyle name="Hyperlink" xfId="3734" builtinId="8" hidden="1"/>
    <cellStyle name="Hyperlink" xfId="3736" builtinId="8" hidden="1"/>
    <cellStyle name="Hyperlink" xfId="3738" builtinId="8" hidden="1"/>
    <cellStyle name="Hyperlink" xfId="3740" builtinId="8" hidden="1"/>
    <cellStyle name="Hyperlink" xfId="3742" builtinId="8" hidden="1"/>
    <cellStyle name="Hyperlink" xfId="3744" builtinId="8" hidden="1"/>
    <cellStyle name="Hyperlink" xfId="3746" builtinId="8" hidden="1"/>
    <cellStyle name="Hyperlink" xfId="3748" builtinId="8" hidden="1"/>
    <cellStyle name="Hyperlink" xfId="3750" builtinId="8" hidden="1"/>
    <cellStyle name="Hyperlink" xfId="3752" builtinId="8" hidden="1"/>
    <cellStyle name="Hyperlink" xfId="3754" builtinId="8" hidden="1"/>
    <cellStyle name="Hyperlink" xfId="3756" builtinId="8" hidden="1"/>
    <cellStyle name="Hyperlink" xfId="3758" builtinId="8" hidden="1"/>
    <cellStyle name="Hyperlink" xfId="3760" builtinId="8" hidden="1"/>
    <cellStyle name="Hyperlink" xfId="3762" builtinId="8" hidden="1"/>
    <cellStyle name="Hyperlink" xfId="3764" builtinId="8" hidden="1"/>
    <cellStyle name="Hyperlink" xfId="3766" builtinId="8" hidden="1"/>
    <cellStyle name="Hyperlink" xfId="3768" builtinId="8" hidden="1"/>
    <cellStyle name="Hyperlink" xfId="3770" builtinId="8" hidden="1"/>
    <cellStyle name="Hyperlink" xfId="3772" builtinId="8" hidden="1"/>
    <cellStyle name="Hyperlink" xfId="3774" builtinId="8" hidden="1"/>
    <cellStyle name="Hyperlink" xfId="3776" builtinId="8" hidden="1"/>
    <cellStyle name="Hyperlink" xfId="3778" builtinId="8" hidden="1"/>
    <cellStyle name="Hyperlink" xfId="3780" builtinId="8" hidden="1"/>
    <cellStyle name="Hyperlink" xfId="3782" builtinId="8" hidden="1"/>
    <cellStyle name="Hyperlink" xfId="3784" builtinId="8" hidden="1"/>
    <cellStyle name="Hyperlink" xfId="3786" builtinId="8" hidden="1"/>
    <cellStyle name="Hyperlink" xfId="3788" builtinId="8" hidden="1"/>
    <cellStyle name="Hyperlink" xfId="3790" builtinId="8" hidden="1"/>
    <cellStyle name="Hyperlink" xfId="3792" builtinId="8" hidden="1"/>
    <cellStyle name="Hyperlink" xfId="3794" builtinId="8" hidden="1"/>
    <cellStyle name="Hyperlink" xfId="3796" builtinId="8" hidden="1"/>
    <cellStyle name="Hyperlink" xfId="3798" builtinId="8" hidden="1"/>
    <cellStyle name="Hyperlink" xfId="3800" builtinId="8" hidden="1"/>
    <cellStyle name="Hyperlink" xfId="3802" builtinId="8" hidden="1"/>
    <cellStyle name="Hyperlink" xfId="3804" builtinId="8" hidden="1"/>
    <cellStyle name="Hyperlink" xfId="3806" builtinId="8" hidden="1"/>
    <cellStyle name="Hyperlink" xfId="3808" builtinId="8" hidden="1"/>
    <cellStyle name="Hyperlink" xfId="3810" builtinId="8" hidden="1"/>
    <cellStyle name="Hyperlink" xfId="3812" builtinId="8" hidden="1"/>
    <cellStyle name="Hyperlink" xfId="3814" builtinId="8" hidden="1"/>
    <cellStyle name="Hyperlink" xfId="3816" builtinId="8" hidden="1"/>
    <cellStyle name="Hyperlink" xfId="3818" builtinId="8" hidden="1"/>
    <cellStyle name="Hyperlink" xfId="3820" builtinId="8" hidden="1"/>
    <cellStyle name="Hyperlink" xfId="3822" builtinId="8" hidden="1"/>
    <cellStyle name="Hyperlink" xfId="3824" builtinId="8" hidden="1"/>
    <cellStyle name="Hyperlink" xfId="3826" builtinId="8" hidden="1"/>
    <cellStyle name="Hyperlink" xfId="3828" builtinId="8" hidden="1"/>
    <cellStyle name="Hyperlink" xfId="3830" builtinId="8" hidden="1"/>
    <cellStyle name="Hyperlink" xfId="3832" builtinId="8" hidden="1"/>
    <cellStyle name="Hyperlink" xfId="3834" builtinId="8" hidden="1"/>
    <cellStyle name="Hyperlink" xfId="3836" builtinId="8" hidden="1"/>
    <cellStyle name="Hyperlink" xfId="3838" builtinId="8" hidden="1"/>
    <cellStyle name="Hyperlink" xfId="3840" builtinId="8" hidden="1"/>
    <cellStyle name="Hyperlink" xfId="3842" builtinId="8" hidden="1"/>
    <cellStyle name="Hyperlink" xfId="3844" builtinId="8" hidden="1"/>
    <cellStyle name="Hyperlink" xfId="3846" builtinId="8" hidden="1"/>
    <cellStyle name="Hyperlink" xfId="3848" builtinId="8" hidden="1"/>
    <cellStyle name="Hyperlink" xfId="3850" builtinId="8" hidden="1"/>
    <cellStyle name="Hyperlink" xfId="3852" builtinId="8" hidden="1"/>
    <cellStyle name="Hyperlink" xfId="3854" builtinId="8" hidden="1"/>
    <cellStyle name="Hyperlink" xfId="3856" builtinId="8" hidden="1"/>
    <cellStyle name="Hyperlink" xfId="3858" builtinId="8" hidden="1"/>
    <cellStyle name="Hyperlink" xfId="3860" builtinId="8" hidden="1"/>
    <cellStyle name="Hyperlink" xfId="3862" builtinId="8" hidden="1"/>
    <cellStyle name="Hyperlink" xfId="3864" builtinId="8" hidden="1"/>
    <cellStyle name="Hyperlink" xfId="3866" builtinId="8" hidden="1"/>
    <cellStyle name="Hyperlink" xfId="3868" builtinId="8" hidden="1"/>
    <cellStyle name="Hyperlink" xfId="3870" builtinId="8" hidden="1"/>
    <cellStyle name="Hyperlink" xfId="3872" builtinId="8" hidden="1"/>
    <cellStyle name="Hyperlink" xfId="3874" builtinId="8" hidden="1"/>
    <cellStyle name="Hyperlink" xfId="3876" builtinId="8" hidden="1"/>
    <cellStyle name="Hyperlink" xfId="3878" builtinId="8" hidden="1"/>
    <cellStyle name="Hyperlink" xfId="3880" builtinId="8" hidden="1"/>
    <cellStyle name="Hyperlink" xfId="3882" builtinId="8" hidden="1"/>
    <cellStyle name="Hyperlink" xfId="3884" builtinId="8" hidden="1"/>
    <cellStyle name="Hyperlink" xfId="3886" builtinId="8" hidden="1"/>
    <cellStyle name="Hyperlink" xfId="3888" builtinId="8" hidden="1"/>
    <cellStyle name="Hyperlink" xfId="3890" builtinId="8" hidden="1"/>
    <cellStyle name="Hyperlink" xfId="3892" builtinId="8" hidden="1"/>
    <cellStyle name="Hyperlink" xfId="3894" builtinId="8" hidden="1"/>
    <cellStyle name="Hyperlink" xfId="3896" builtinId="8" hidden="1"/>
    <cellStyle name="Hyperlink" xfId="3898" builtinId="8" hidden="1"/>
    <cellStyle name="Hyperlink" xfId="3900" builtinId="8" hidden="1"/>
    <cellStyle name="Hyperlink" xfId="3902" builtinId="8" hidden="1"/>
    <cellStyle name="Hyperlink" xfId="3904" builtinId="8" hidden="1"/>
    <cellStyle name="Hyperlink" xfId="3906" builtinId="8" hidden="1"/>
    <cellStyle name="Hyperlink" xfId="3908" builtinId="8" hidden="1"/>
    <cellStyle name="Hyperlink" xfId="3910" builtinId="8" hidden="1"/>
    <cellStyle name="Hyperlink" xfId="3912" builtinId="8" hidden="1"/>
    <cellStyle name="Hyperlink" xfId="3914" builtinId="8" hidden="1"/>
    <cellStyle name="Hyperlink" xfId="3916" builtinId="8" hidden="1"/>
    <cellStyle name="Hyperlink" xfId="3918" builtinId="8" hidden="1"/>
    <cellStyle name="Hyperlink" xfId="3920" builtinId="8" hidden="1"/>
    <cellStyle name="Hyperlink" xfId="3922" builtinId="8" hidden="1"/>
    <cellStyle name="Hyperlink" xfId="3924" builtinId="8" hidden="1"/>
    <cellStyle name="Hyperlink" xfId="3926" builtinId="8" hidden="1"/>
    <cellStyle name="Hyperlink" xfId="3928" builtinId="8" hidden="1"/>
    <cellStyle name="Hyperlink" xfId="3930" builtinId="8" hidden="1"/>
    <cellStyle name="Hyperlink" xfId="3932" builtinId="8" hidden="1"/>
    <cellStyle name="Hyperlink" xfId="3934" builtinId="8" hidden="1"/>
    <cellStyle name="Hyperlink" xfId="3936" builtinId="8" hidden="1"/>
    <cellStyle name="Hyperlink" xfId="3938" builtinId="8" hidden="1"/>
    <cellStyle name="Hyperlink" xfId="3940" builtinId="8" hidden="1"/>
    <cellStyle name="Hyperlink" xfId="3942" builtinId="8" hidden="1"/>
    <cellStyle name="Hyperlink" xfId="3944" builtinId="8" hidden="1"/>
    <cellStyle name="Hyperlink" xfId="3946" builtinId="8" hidden="1"/>
    <cellStyle name="Hyperlink" xfId="3948" builtinId="8" hidden="1"/>
    <cellStyle name="Hyperlink" xfId="3950" builtinId="8" hidden="1"/>
    <cellStyle name="Hyperlink" xfId="3952" builtinId="8" hidden="1"/>
    <cellStyle name="Hyperlink" xfId="3954" builtinId="8" hidden="1"/>
    <cellStyle name="Hyperlink" xfId="3956" builtinId="8" hidden="1"/>
    <cellStyle name="Hyperlink" xfId="3958" builtinId="8" hidden="1"/>
    <cellStyle name="Hyperlink" xfId="3960" builtinId="8" hidden="1"/>
    <cellStyle name="Hyperlink" xfId="3962" builtinId="8" hidden="1"/>
    <cellStyle name="Hyperlink" xfId="3964" builtinId="8" hidden="1"/>
    <cellStyle name="Hyperlink" xfId="3966" builtinId="8" hidden="1"/>
    <cellStyle name="Hyperlink" xfId="3968" builtinId="8" hidden="1"/>
    <cellStyle name="Hyperlink" xfId="3970" builtinId="8" hidden="1"/>
    <cellStyle name="Hyperlink" xfId="3972" builtinId="8" hidden="1"/>
    <cellStyle name="Hyperlink" xfId="3974" builtinId="8" hidden="1"/>
    <cellStyle name="Hyperlink" xfId="3976" builtinId="8" hidden="1"/>
    <cellStyle name="Hyperlink" xfId="3978" builtinId="8" hidden="1"/>
    <cellStyle name="Hyperlink" xfId="3980" builtinId="8" hidden="1"/>
    <cellStyle name="Hyperlink" xfId="3982" builtinId="8" hidden="1"/>
    <cellStyle name="Hyperlink" xfId="3984" builtinId="8" hidden="1"/>
    <cellStyle name="Hyperlink" xfId="3986" builtinId="8" hidden="1"/>
    <cellStyle name="Hyperlink" xfId="3988" builtinId="8" hidden="1"/>
    <cellStyle name="Hyperlink" xfId="3990" builtinId="8" hidden="1"/>
    <cellStyle name="Hyperlink" xfId="3992" builtinId="8" hidden="1"/>
    <cellStyle name="Hyperlink" xfId="3994" builtinId="8" hidden="1"/>
    <cellStyle name="Hyperlink" xfId="3996" builtinId="8" hidden="1"/>
    <cellStyle name="Hyperlink" xfId="3998" builtinId="8" hidden="1"/>
    <cellStyle name="Hyperlink" xfId="4000" builtinId="8" hidden="1"/>
    <cellStyle name="Hyperlink" xfId="4002" builtinId="8" hidden="1"/>
    <cellStyle name="Hyperlink" xfId="4004" builtinId="8" hidden="1"/>
    <cellStyle name="Hyperlink" xfId="4006" builtinId="8" hidden="1"/>
    <cellStyle name="Hyperlink" xfId="4008" builtinId="8" hidden="1"/>
    <cellStyle name="Hyperlink" xfId="4010" builtinId="8" hidden="1"/>
    <cellStyle name="Hyperlink" xfId="4012" builtinId="8" hidden="1"/>
    <cellStyle name="Hyperlink" xfId="4014" builtinId="8" hidden="1"/>
    <cellStyle name="Hyperlink" xfId="4016" builtinId="8" hidden="1"/>
    <cellStyle name="Hyperlink" xfId="4018" builtinId="8" hidden="1"/>
    <cellStyle name="Hyperlink" xfId="4020" builtinId="8" hidden="1"/>
    <cellStyle name="Hyperlink" xfId="4022" builtinId="8" hidden="1"/>
    <cellStyle name="Hyperlink" xfId="4024" builtinId="8" hidden="1"/>
    <cellStyle name="Hyperlink" xfId="4026" builtinId="8" hidden="1"/>
    <cellStyle name="Hyperlink" xfId="4028" builtinId="8" hidden="1"/>
    <cellStyle name="Hyperlink" xfId="4030" builtinId="8" hidden="1"/>
    <cellStyle name="Hyperlink" xfId="4032" builtinId="8" hidden="1"/>
    <cellStyle name="Hyperlink" xfId="4034" builtinId="8" hidden="1"/>
    <cellStyle name="Hyperlink" xfId="4036" builtinId="8" hidden="1"/>
    <cellStyle name="Hyperlink" xfId="4038" builtinId="8" hidden="1"/>
    <cellStyle name="Hyperlink" xfId="4040" builtinId="8" hidden="1"/>
    <cellStyle name="Hyperlink" xfId="4042" builtinId="8" hidden="1"/>
    <cellStyle name="Hyperlink" xfId="4044" builtinId="8" hidden="1"/>
    <cellStyle name="Hyperlink" xfId="4046" builtinId="8" hidden="1"/>
    <cellStyle name="Hyperlink" xfId="4048" builtinId="8" hidden="1"/>
    <cellStyle name="Hyperlink" xfId="4050" builtinId="8" hidden="1"/>
    <cellStyle name="Hyperlink" xfId="4052" builtinId="8" hidden="1"/>
    <cellStyle name="Hyperlink" xfId="4054" builtinId="8" hidden="1"/>
    <cellStyle name="Hyperlink" xfId="4056" builtinId="8" hidden="1"/>
    <cellStyle name="Hyperlink" xfId="4058" builtinId="8" hidden="1"/>
    <cellStyle name="Hyperlink" xfId="4060" builtinId="8" hidden="1"/>
    <cellStyle name="Hyperlink" xfId="4062" builtinId="8" hidden="1"/>
    <cellStyle name="Hyperlink" xfId="4064" builtinId="8" hidden="1"/>
    <cellStyle name="Hyperlink" xfId="4066" builtinId="8" hidden="1"/>
    <cellStyle name="Hyperlink" xfId="4068" builtinId="8" hidden="1"/>
    <cellStyle name="Hyperlink" xfId="4070" builtinId="8" hidden="1"/>
    <cellStyle name="Hyperlink" xfId="4072" builtinId="8" hidden="1"/>
    <cellStyle name="Hyperlink" xfId="4074" builtinId="8" hidden="1"/>
    <cellStyle name="Hyperlink" xfId="4076" builtinId="8" hidden="1"/>
    <cellStyle name="Hyperlink" xfId="4078" builtinId="8" hidden="1"/>
    <cellStyle name="Hyperlink" xfId="4080" builtinId="8" hidden="1"/>
    <cellStyle name="Hyperlink" xfId="4082" builtinId="8" hidden="1"/>
    <cellStyle name="Hyperlink" xfId="4084" builtinId="8" hidden="1"/>
    <cellStyle name="Hyperlink" xfId="4086" builtinId="8" hidden="1"/>
    <cellStyle name="Hyperlink" xfId="4088" builtinId="8" hidden="1"/>
    <cellStyle name="Hyperlink" xfId="4090" builtinId="8" hidden="1"/>
    <cellStyle name="Hyperlink" xfId="4092" builtinId="8" hidden="1"/>
    <cellStyle name="Hyperlink" xfId="4094" builtinId="8" hidden="1"/>
    <cellStyle name="Hyperlink" xfId="4096" builtinId="8" hidden="1"/>
    <cellStyle name="Hyperlink" xfId="4098" builtinId="8" hidden="1"/>
    <cellStyle name="Hyperlink" xfId="4100" builtinId="8" hidden="1"/>
    <cellStyle name="Hyperlink" xfId="4102" builtinId="8" hidden="1"/>
    <cellStyle name="Hyperlink" xfId="4104" builtinId="8" hidden="1"/>
    <cellStyle name="Hyperlink" xfId="4106" builtinId="8" hidden="1"/>
    <cellStyle name="Hyperlink" xfId="4108" builtinId="8" hidden="1"/>
    <cellStyle name="Hyperlink" xfId="4110" builtinId="8" hidden="1"/>
    <cellStyle name="Hyperlink" xfId="4112" builtinId="8" hidden="1"/>
    <cellStyle name="Hyperlink" xfId="4114" builtinId="8" hidden="1"/>
    <cellStyle name="Hyperlink" xfId="4116" builtinId="8" hidden="1"/>
    <cellStyle name="Hyperlink" xfId="4118" builtinId="8" hidden="1"/>
    <cellStyle name="Hyperlink" xfId="4120" builtinId="8" hidden="1"/>
    <cellStyle name="Hyperlink" xfId="4122" builtinId="8" hidden="1"/>
    <cellStyle name="Hyperlink" xfId="4124" builtinId="8" hidden="1"/>
    <cellStyle name="Hyperlink" xfId="4126" builtinId="8" hidden="1"/>
    <cellStyle name="Hyperlink" xfId="4128" builtinId="8" hidden="1"/>
    <cellStyle name="Hyperlink" xfId="4130" builtinId="8" hidden="1"/>
    <cellStyle name="Hyperlink" xfId="4132" builtinId="8" hidden="1"/>
    <cellStyle name="Hyperlink" xfId="4134" builtinId="8" hidden="1"/>
    <cellStyle name="Hyperlink" xfId="4136" builtinId="8" hidden="1"/>
    <cellStyle name="Hyperlink" xfId="4138" builtinId="8" hidden="1"/>
    <cellStyle name="Hyperlink" xfId="4140" builtinId="8" hidden="1"/>
    <cellStyle name="Hyperlink" xfId="4142" builtinId="8" hidden="1"/>
    <cellStyle name="Hyperlink" xfId="4144" builtinId="8" hidden="1"/>
    <cellStyle name="Hyperlink" xfId="4146" builtinId="8" hidden="1"/>
    <cellStyle name="Hyperlink" xfId="4148" builtinId="8" hidden="1"/>
    <cellStyle name="Hyperlink" xfId="4150" builtinId="8" hidden="1"/>
    <cellStyle name="Hyperlink" xfId="4152" builtinId="8" hidden="1"/>
    <cellStyle name="Hyperlink" xfId="4154" builtinId="8" hidden="1"/>
    <cellStyle name="Hyperlink" xfId="4156" builtinId="8" hidden="1"/>
    <cellStyle name="Hyperlink" xfId="4158" builtinId="8" hidden="1"/>
    <cellStyle name="Hyperlink" xfId="4160" builtinId="8" hidden="1"/>
    <cellStyle name="Hyperlink" xfId="4162" builtinId="8" hidden="1"/>
    <cellStyle name="Hyperlink" xfId="4164" builtinId="8" hidden="1"/>
    <cellStyle name="Hyperlink" xfId="4166" builtinId="8" hidden="1"/>
    <cellStyle name="Hyperlink" xfId="4168" builtinId="8" hidden="1"/>
    <cellStyle name="Hyperlink" xfId="4170" builtinId="8" hidden="1"/>
    <cellStyle name="Hyperlink" xfId="4172" builtinId="8" hidden="1"/>
    <cellStyle name="Hyperlink" xfId="4174" builtinId="8" hidden="1"/>
    <cellStyle name="Hyperlink" xfId="4176" builtinId="8" hidden="1"/>
    <cellStyle name="Hyperlink" xfId="4178" builtinId="8" hidden="1"/>
    <cellStyle name="Hyperlink" xfId="4180" builtinId="8" hidden="1"/>
    <cellStyle name="Hyperlink" xfId="4182" builtinId="8" hidden="1"/>
    <cellStyle name="Hyperlink" xfId="4184" builtinId="8" hidden="1"/>
    <cellStyle name="Hyperlink" xfId="4186" builtinId="8" hidden="1"/>
    <cellStyle name="Hyperlink" xfId="4188" builtinId="8" hidden="1"/>
    <cellStyle name="Hyperlink" xfId="4190" builtinId="8" hidden="1"/>
    <cellStyle name="Hyperlink" xfId="4192" builtinId="8" hidden="1"/>
    <cellStyle name="Hyperlink" xfId="4194" builtinId="8" hidden="1"/>
    <cellStyle name="Hyperlink" xfId="4196" builtinId="8" hidden="1"/>
    <cellStyle name="Hyperlink" xfId="4198" builtinId="8" hidden="1"/>
    <cellStyle name="Hyperlink" xfId="4200" builtinId="8" hidden="1"/>
    <cellStyle name="Hyperlink" xfId="4202" builtinId="8" hidden="1"/>
    <cellStyle name="Hyperlink" xfId="4204" builtinId="8" hidden="1"/>
    <cellStyle name="Hyperlink" xfId="4206" builtinId="8" hidden="1"/>
    <cellStyle name="Hyperlink" xfId="4208" builtinId="8" hidden="1"/>
    <cellStyle name="Hyperlink" xfId="4210" builtinId="8" hidden="1"/>
    <cellStyle name="Hyperlink" xfId="4212" builtinId="8" hidden="1"/>
    <cellStyle name="Hyperlink" xfId="4214" builtinId="8" hidden="1"/>
    <cellStyle name="Hyperlink" xfId="4216" builtinId="8" hidden="1"/>
    <cellStyle name="Hyperlink" xfId="4218" builtinId="8" hidden="1"/>
    <cellStyle name="Hyperlink" xfId="4220" builtinId="8" hidden="1"/>
    <cellStyle name="Hyperlink" xfId="4222" builtinId="8" hidden="1"/>
    <cellStyle name="Hyperlink" xfId="4224" builtinId="8" hidden="1"/>
    <cellStyle name="Hyperlink" xfId="4226" builtinId="8" hidden="1"/>
    <cellStyle name="Hyperlink" xfId="4228" builtinId="8" hidden="1"/>
    <cellStyle name="Hyperlink" xfId="4230" builtinId="8" hidden="1"/>
    <cellStyle name="Hyperlink" xfId="4232" builtinId="8" hidden="1"/>
    <cellStyle name="Hyperlink" xfId="4234" builtinId="8" hidden="1"/>
    <cellStyle name="Hyperlink" xfId="4236" builtinId="8" hidden="1"/>
    <cellStyle name="Hyperlink" xfId="4238" builtinId="8" hidden="1"/>
    <cellStyle name="Hyperlink" xfId="4240" builtinId="8" hidden="1"/>
    <cellStyle name="Hyperlink" xfId="4242" builtinId="8" hidden="1"/>
    <cellStyle name="Hyperlink" xfId="4244" builtinId="8" hidden="1"/>
    <cellStyle name="Hyperlink" xfId="4246" builtinId="8" hidden="1"/>
    <cellStyle name="Hyperlink" xfId="4248" builtinId="8" hidden="1"/>
    <cellStyle name="Hyperlink" xfId="4250" builtinId="8" hidden="1"/>
    <cellStyle name="Hyperlink" xfId="4252" builtinId="8" hidden="1"/>
    <cellStyle name="Hyperlink" xfId="4254" builtinId="8" hidden="1"/>
    <cellStyle name="Hyperlink" xfId="4256" builtinId="8" hidden="1"/>
    <cellStyle name="Hyperlink" xfId="4258" builtinId="8" hidden="1"/>
    <cellStyle name="Hyperlink" xfId="4260" builtinId="8" hidden="1"/>
    <cellStyle name="Hyperlink" xfId="4262" builtinId="8" hidden="1"/>
    <cellStyle name="Hyperlink" xfId="4264" builtinId="8" hidden="1"/>
    <cellStyle name="Hyperlink" xfId="4266" builtinId="8" hidden="1"/>
    <cellStyle name="Hyperlink" xfId="4268" builtinId="8" hidden="1"/>
    <cellStyle name="Hyperlink" xfId="4270" builtinId="8" hidden="1"/>
    <cellStyle name="Hyperlink" xfId="4272" builtinId="8" hidden="1"/>
    <cellStyle name="Hyperlink" xfId="4274" builtinId="8" hidden="1"/>
    <cellStyle name="Hyperlink" xfId="4276" builtinId="8" hidden="1"/>
    <cellStyle name="Hyperlink" xfId="4278" builtinId="8" hidden="1"/>
    <cellStyle name="Hyperlink" xfId="4280" builtinId="8" hidden="1"/>
    <cellStyle name="Hyperlink" xfId="4282" builtinId="8" hidden="1"/>
    <cellStyle name="Hyperlink" xfId="4284" builtinId="8" hidden="1"/>
    <cellStyle name="Hyperlink" xfId="4286" builtinId="8" hidden="1"/>
    <cellStyle name="Hyperlink" xfId="4288" builtinId="8" hidden="1"/>
    <cellStyle name="Hyperlink" xfId="4290" builtinId="8" hidden="1"/>
    <cellStyle name="Hyperlink" xfId="4292" builtinId="8" hidden="1"/>
    <cellStyle name="Hyperlink" xfId="4294" builtinId="8" hidden="1"/>
    <cellStyle name="Hyperlink" xfId="4296" builtinId="8" hidden="1"/>
    <cellStyle name="Hyperlink" xfId="4298" builtinId="8" hidden="1"/>
    <cellStyle name="Hyperlink" xfId="4300" builtinId="8" hidden="1"/>
    <cellStyle name="Hyperlink" xfId="4302" builtinId="8" hidden="1"/>
    <cellStyle name="Hyperlink" xfId="4304" builtinId="8" hidden="1"/>
    <cellStyle name="Hyperlink" xfId="4306" builtinId="8" hidden="1"/>
    <cellStyle name="Hyperlink" xfId="4308" builtinId="8" hidden="1"/>
    <cellStyle name="Hyperlink" xfId="4310" builtinId="8" hidden="1"/>
    <cellStyle name="Hyperlink" xfId="4312" builtinId="8" hidden="1"/>
    <cellStyle name="Hyperlink" xfId="4314" builtinId="8" hidden="1"/>
    <cellStyle name="Hyperlink" xfId="4316" builtinId="8" hidden="1"/>
    <cellStyle name="Hyperlink" xfId="4318" builtinId="8" hidden="1"/>
    <cellStyle name="Hyperlink" xfId="4320" builtinId="8" hidden="1"/>
    <cellStyle name="Hyperlink" xfId="4322" builtinId="8" hidden="1"/>
    <cellStyle name="Hyperlink" xfId="4324" builtinId="8" hidden="1"/>
    <cellStyle name="Hyperlink" xfId="4326" builtinId="8" hidden="1"/>
    <cellStyle name="Hyperlink" xfId="4328" builtinId="8" hidden="1"/>
    <cellStyle name="Hyperlink" xfId="4330" builtinId="8" hidden="1"/>
    <cellStyle name="Hyperlink" xfId="4332" builtinId="8" hidden="1"/>
    <cellStyle name="Hyperlink" xfId="4334" builtinId="8" hidden="1"/>
    <cellStyle name="Hyperlink" xfId="4336" builtinId="8" hidden="1"/>
    <cellStyle name="Hyperlink" xfId="4338" builtinId="8" hidden="1"/>
    <cellStyle name="Hyperlink" xfId="4340" builtinId="8" hidden="1"/>
    <cellStyle name="Hyperlink" xfId="4342" builtinId="8" hidden="1"/>
    <cellStyle name="Hyperlink" xfId="4344" builtinId="8" hidden="1"/>
    <cellStyle name="Hyperlink" xfId="4346" builtinId="8" hidden="1"/>
    <cellStyle name="Hyperlink" xfId="4348" builtinId="8" hidden="1"/>
    <cellStyle name="Hyperlink" xfId="4350" builtinId="8" hidden="1"/>
    <cellStyle name="Hyperlink" xfId="4352" builtinId="8" hidden="1"/>
    <cellStyle name="Hyperlink" xfId="4354" builtinId="8" hidden="1"/>
    <cellStyle name="Hyperlink" xfId="4356" builtinId="8" hidden="1"/>
    <cellStyle name="Hyperlink" xfId="4358" builtinId="8" hidden="1"/>
    <cellStyle name="Hyperlink" xfId="4360" builtinId="8" hidden="1"/>
    <cellStyle name="Hyperlink" xfId="4362" builtinId="8" hidden="1"/>
    <cellStyle name="Hyperlink" xfId="4364" builtinId="8" hidden="1"/>
    <cellStyle name="Hyperlink" xfId="4366" builtinId="8" hidden="1"/>
    <cellStyle name="Hyperlink" xfId="4368" builtinId="8" hidden="1"/>
    <cellStyle name="Hyperlink" xfId="4370" builtinId="8" hidden="1"/>
    <cellStyle name="Hyperlink" xfId="4372" builtinId="8" hidden="1"/>
    <cellStyle name="Hyperlink" xfId="4374" builtinId="8" hidden="1"/>
    <cellStyle name="Hyperlink" xfId="4376" builtinId="8" hidden="1"/>
    <cellStyle name="Hyperlink" xfId="4378" builtinId="8" hidden="1"/>
    <cellStyle name="Hyperlink" xfId="4380" builtinId="8" hidden="1"/>
    <cellStyle name="Hyperlink" xfId="4382" builtinId="8" hidden="1"/>
    <cellStyle name="Hyperlink" xfId="4384" builtinId="8" hidden="1"/>
    <cellStyle name="Hyperlink" xfId="4386" builtinId="8" hidden="1"/>
    <cellStyle name="Hyperlink" xfId="4388" builtinId="8" hidden="1"/>
    <cellStyle name="Hyperlink" xfId="4390" builtinId="8" hidden="1"/>
    <cellStyle name="Hyperlink" xfId="4392" builtinId="8" hidden="1"/>
    <cellStyle name="Hyperlink" xfId="4394" builtinId="8" hidden="1"/>
    <cellStyle name="Hyperlink" xfId="4396" builtinId="8" hidden="1"/>
    <cellStyle name="Hyperlink" xfId="4398" builtinId="8" hidden="1"/>
    <cellStyle name="Hyperlink" xfId="4400" builtinId="8" hidden="1"/>
    <cellStyle name="Hyperlink" xfId="4402" builtinId="8" hidden="1"/>
    <cellStyle name="Hyperlink" xfId="4404" builtinId="8" hidden="1"/>
    <cellStyle name="Hyperlink" xfId="4406" builtinId="8" hidden="1"/>
    <cellStyle name="Hyperlink" xfId="4408" builtinId="8" hidden="1"/>
    <cellStyle name="Hyperlink" xfId="4410" builtinId="8" hidden="1"/>
    <cellStyle name="Hyperlink" xfId="4412" builtinId="8" hidden="1"/>
    <cellStyle name="Hyperlink" xfId="4414" builtinId="8" hidden="1"/>
    <cellStyle name="Hyperlink" xfId="4416" builtinId="8" hidden="1"/>
    <cellStyle name="Hyperlink" xfId="4418" builtinId="8" hidden="1"/>
    <cellStyle name="Hyperlink" xfId="4420" builtinId="8" hidden="1"/>
    <cellStyle name="Hyperlink" xfId="4422" builtinId="8" hidden="1"/>
    <cellStyle name="Hyperlink" xfId="4424" builtinId="8" hidden="1"/>
    <cellStyle name="Hyperlink" xfId="4426" builtinId="8" hidden="1"/>
    <cellStyle name="Hyperlink" xfId="4428" builtinId="8" hidden="1"/>
    <cellStyle name="Hyperlink" xfId="4430" builtinId="8" hidden="1"/>
    <cellStyle name="Hyperlink" xfId="4432" builtinId="8" hidden="1"/>
    <cellStyle name="Hyperlink" xfId="4434" builtinId="8" hidden="1"/>
    <cellStyle name="Hyperlink" xfId="4436" builtinId="8" hidden="1"/>
    <cellStyle name="Hyperlink" xfId="4438" builtinId="8" hidden="1"/>
    <cellStyle name="Hyperlink" xfId="4440" builtinId="8" hidden="1"/>
    <cellStyle name="Hyperlink" xfId="4442" builtinId="8" hidden="1"/>
    <cellStyle name="Hyperlink" xfId="4444" builtinId="8" hidden="1"/>
    <cellStyle name="Hyperlink" xfId="4446" builtinId="8" hidden="1"/>
    <cellStyle name="Hyperlink" xfId="4448" builtinId="8" hidden="1"/>
    <cellStyle name="Hyperlink" xfId="4450" builtinId="8" hidden="1"/>
    <cellStyle name="Hyperlink" xfId="4452" builtinId="8" hidden="1"/>
    <cellStyle name="Hyperlink" xfId="4454" builtinId="8" hidden="1"/>
    <cellStyle name="Hyperlink" xfId="4456" builtinId="8" hidden="1"/>
    <cellStyle name="Hyperlink" xfId="4458" builtinId="8" hidden="1"/>
    <cellStyle name="Hyperlink" xfId="4460" builtinId="8" hidden="1"/>
    <cellStyle name="Hyperlink" xfId="4462" builtinId="8" hidden="1"/>
    <cellStyle name="Hyperlink" xfId="4464" builtinId="8" hidden="1"/>
    <cellStyle name="Hyperlink" xfId="4466" builtinId="8" hidden="1"/>
    <cellStyle name="Hyperlink" xfId="4468" builtinId="8" hidden="1"/>
    <cellStyle name="Hyperlink" xfId="4470" builtinId="8" hidden="1"/>
    <cellStyle name="Hyperlink" xfId="4472" builtinId="8" hidden="1"/>
    <cellStyle name="Hyperlink" xfId="4474" builtinId="8" hidden="1"/>
    <cellStyle name="Hyperlink" xfId="4476" builtinId="8" hidden="1"/>
    <cellStyle name="Hyperlink" xfId="4478" builtinId="8" hidden="1"/>
    <cellStyle name="Hyperlink" xfId="4480" builtinId="8" hidden="1"/>
    <cellStyle name="Hyperlink" xfId="4482" builtinId="8" hidden="1"/>
    <cellStyle name="Hyperlink" xfId="4484" builtinId="8" hidden="1"/>
    <cellStyle name="Hyperlink" xfId="4486" builtinId="8" hidden="1"/>
    <cellStyle name="Hyperlink" xfId="4488" builtinId="8" hidden="1"/>
    <cellStyle name="Hyperlink" xfId="4490" builtinId="8" hidden="1"/>
    <cellStyle name="Hyperlink" xfId="4492" builtinId="8" hidden="1"/>
    <cellStyle name="Hyperlink" xfId="4494" builtinId="8" hidden="1"/>
    <cellStyle name="Hyperlink" xfId="4496" builtinId="8" hidden="1"/>
    <cellStyle name="Hyperlink" xfId="4498" builtinId="8" hidden="1"/>
    <cellStyle name="Hyperlink" xfId="4500" builtinId="8" hidden="1"/>
    <cellStyle name="Hyperlink" xfId="4502" builtinId="8" hidden="1"/>
    <cellStyle name="Hyperlink" xfId="4504" builtinId="8" hidden="1"/>
    <cellStyle name="Hyperlink" xfId="4506" builtinId="8" hidden="1"/>
    <cellStyle name="Hyperlink" xfId="4508" builtinId="8" hidden="1"/>
    <cellStyle name="Hyperlink" xfId="4510" builtinId="8" hidden="1"/>
    <cellStyle name="Hyperlink" xfId="4512" builtinId="8" hidden="1"/>
    <cellStyle name="Hyperlink" xfId="4514" builtinId="8" hidden="1"/>
    <cellStyle name="Hyperlink" xfId="4516" builtinId="8" hidden="1"/>
    <cellStyle name="Hyperlink" xfId="4518" builtinId="8" hidden="1"/>
    <cellStyle name="Hyperlink" xfId="4520" builtinId="8" hidden="1"/>
    <cellStyle name="Hyperlink" xfId="4522" builtinId="8" hidden="1"/>
    <cellStyle name="Hyperlink" xfId="4524" builtinId="8" hidden="1"/>
    <cellStyle name="Hyperlink" xfId="4526" builtinId="8" hidden="1"/>
    <cellStyle name="Hyperlink" xfId="4528" builtinId="8" hidden="1"/>
    <cellStyle name="Hyperlink" xfId="4530" builtinId="8" hidden="1"/>
    <cellStyle name="Hyperlink" xfId="4532" builtinId="8" hidden="1"/>
    <cellStyle name="Hyperlink" xfId="4534" builtinId="8" hidden="1"/>
    <cellStyle name="Hyperlink" xfId="4536" builtinId="8" hidden="1"/>
    <cellStyle name="Hyperlink" xfId="4538" builtinId="8" hidden="1"/>
    <cellStyle name="Hyperlink" xfId="4540" builtinId="8" hidden="1"/>
    <cellStyle name="Hyperlink" xfId="4542" builtinId="8" hidden="1"/>
    <cellStyle name="Hyperlink" xfId="4544" builtinId="8" hidden="1"/>
    <cellStyle name="Hyperlink" xfId="4546" builtinId="8" hidden="1"/>
    <cellStyle name="Hyperlink" xfId="4548" builtinId="8" hidden="1"/>
    <cellStyle name="Hyperlink" xfId="4550" builtinId="8" hidden="1"/>
    <cellStyle name="Hyperlink" xfId="4552" builtinId="8" hidden="1"/>
    <cellStyle name="Hyperlink" xfId="4554" builtinId="8" hidden="1"/>
    <cellStyle name="Hyperlink" xfId="4556" builtinId="8" hidden="1"/>
    <cellStyle name="Hyperlink" xfId="4558" builtinId="8" hidden="1"/>
    <cellStyle name="Hyperlink" xfId="4560" builtinId="8" hidden="1"/>
    <cellStyle name="Hyperlink" xfId="4562" builtinId="8" hidden="1"/>
    <cellStyle name="Hyperlink" xfId="4564" builtinId="8" hidden="1"/>
    <cellStyle name="Hyperlink" xfId="4566" builtinId="8" hidden="1"/>
    <cellStyle name="Hyperlink" xfId="4568" builtinId="8" hidden="1"/>
    <cellStyle name="Hyperlink" xfId="4570" builtinId="8" hidden="1"/>
    <cellStyle name="Hyperlink" xfId="4572" builtinId="8" hidden="1"/>
    <cellStyle name="Hyperlink" xfId="4574" builtinId="8" hidden="1"/>
    <cellStyle name="Hyperlink" xfId="4576" builtinId="8" hidden="1"/>
    <cellStyle name="Hyperlink" xfId="4578" builtinId="8" hidden="1"/>
    <cellStyle name="Hyperlink" xfId="4580" builtinId="8" hidden="1"/>
    <cellStyle name="Hyperlink" xfId="4582" builtinId="8" hidden="1"/>
    <cellStyle name="Hyperlink" xfId="4584" builtinId="8" hidden="1"/>
    <cellStyle name="Hyperlink" xfId="4586" builtinId="8" hidden="1"/>
    <cellStyle name="Hyperlink" xfId="4588" builtinId="8" hidden="1"/>
    <cellStyle name="Hyperlink" xfId="4590" builtinId="8" hidden="1"/>
    <cellStyle name="Hyperlink" xfId="4592" builtinId="8" hidden="1"/>
    <cellStyle name="Hyperlink" xfId="4594" builtinId="8" hidden="1"/>
    <cellStyle name="Hyperlink" xfId="4596" builtinId="8" hidden="1"/>
    <cellStyle name="Hyperlink" xfId="4598" builtinId="8" hidden="1"/>
    <cellStyle name="Hyperlink" xfId="4600" builtinId="8" hidden="1"/>
    <cellStyle name="Hyperlink" xfId="4602" builtinId="8" hidden="1"/>
    <cellStyle name="Hyperlink" xfId="4604" builtinId="8" hidden="1"/>
    <cellStyle name="Hyperlink" xfId="4606" builtinId="8" hidden="1"/>
    <cellStyle name="Hyperlink" xfId="4608" builtinId="8" hidden="1"/>
    <cellStyle name="Hyperlink" xfId="4610" builtinId="8" hidden="1"/>
    <cellStyle name="Hyperlink" xfId="4612" builtinId="8" hidden="1"/>
    <cellStyle name="Hyperlink" xfId="4614" builtinId="8" hidden="1"/>
    <cellStyle name="Hyperlink" xfId="4616" builtinId="8" hidden="1"/>
    <cellStyle name="Hyperlink" xfId="4618" builtinId="8" hidden="1"/>
    <cellStyle name="Hyperlink" xfId="4620" builtinId="8" hidden="1"/>
    <cellStyle name="Hyperlink" xfId="4622" builtinId="8" hidden="1"/>
    <cellStyle name="Hyperlink" xfId="4624" builtinId="8" hidden="1"/>
    <cellStyle name="Hyperlink" xfId="4626" builtinId="8" hidden="1"/>
    <cellStyle name="Hyperlink" xfId="4628" builtinId="8" hidden="1"/>
    <cellStyle name="Hyperlink" xfId="4630" builtinId="8" hidden="1"/>
    <cellStyle name="Hyperlink" xfId="4632" builtinId="8" hidden="1"/>
    <cellStyle name="Hyperlink" xfId="4634" builtinId="8" hidden="1"/>
    <cellStyle name="Hyperlink" xfId="4636" builtinId="8" hidden="1"/>
    <cellStyle name="Hyperlink" xfId="4638" builtinId="8" hidden="1"/>
    <cellStyle name="Hyperlink" xfId="4640" builtinId="8" hidden="1"/>
    <cellStyle name="Hyperlink" xfId="4642" builtinId="8" hidden="1"/>
    <cellStyle name="Hyperlink" xfId="4644" builtinId="8" hidden="1"/>
    <cellStyle name="Hyperlink" xfId="4646" builtinId="8" hidden="1"/>
    <cellStyle name="Hyperlink" xfId="4648" builtinId="8" hidden="1"/>
    <cellStyle name="Hyperlink" xfId="4650" builtinId="8" hidden="1"/>
    <cellStyle name="Hyperlink" xfId="4655" builtinId="8" hidden="1"/>
    <cellStyle name="Hyperlink" xfId="4657" builtinId="8" hidden="1"/>
    <cellStyle name="Input" xfId="1" builtinId="20"/>
    <cellStyle name="Normal" xfId="0" builtinId="0"/>
    <cellStyle name="Percent" xfId="673" builtinId="5"/>
    <cellStyle name="Percent 2" xfId="22" xr:uid="{00000000-0005-0000-0000-000031120000}"/>
    <cellStyle name="Percent 3" xfId="4654" xr:uid="{00000000-0005-0000-0000-000032120000}"/>
  </cellStyles>
  <dxfs count="191">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fill>
        <patternFill patternType="solid">
          <fgColor indexed="64"/>
          <bgColor rgb="FFCCFFCC"/>
        </patternFill>
      </fill>
    </dxf>
    <dxf>
      <font>
        <color rgb="FF9C0006"/>
      </font>
      <fill>
        <patternFill>
          <bgColor rgb="FFFFC7CE"/>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fill>
        <patternFill patternType="solid">
          <fgColor indexed="64"/>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fill>
        <patternFill patternType="solid">
          <fgColor indexed="64"/>
          <bgColor rgb="FFCC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
      <font>
        <b/>
        <i val="0"/>
        <color auto="1"/>
      </font>
      <fill>
        <patternFill patternType="solid">
          <fgColor indexed="64"/>
          <bgColor rgb="FFCCFFCC"/>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B20FD/JBO%20-%20Stamp%20Collecting%20Master%20Workshee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shBoard"/>
      <sheetName val="Greatest 100 List"/>
      <sheetName val="JBO Want"/>
      <sheetName val="JBO Collection Goal"/>
      <sheetName val="JBO Owned"/>
      <sheetName val="US Stamps -Master Data Sheet"/>
      <sheetName val="SCORE"/>
      <sheetName val="Grading Chart"/>
    </sheetNames>
    <sheetDataSet>
      <sheetData sheetId="0" refreshError="1"/>
      <sheetData sheetId="1" refreshError="1"/>
      <sheetData sheetId="2">
        <row r="2">
          <cell r="B2">
            <v>1</v>
          </cell>
        </row>
        <row r="3">
          <cell r="B3" t="str">
            <v>1-Pen</v>
          </cell>
        </row>
        <row r="4">
          <cell r="B4">
            <v>2</v>
          </cell>
        </row>
        <row r="5">
          <cell r="B5" t="str">
            <v>2-Pen</v>
          </cell>
        </row>
        <row r="6">
          <cell r="B6">
            <v>3</v>
          </cell>
        </row>
        <row r="7">
          <cell r="B7">
            <v>4</v>
          </cell>
        </row>
        <row r="8">
          <cell r="B8">
            <v>5</v>
          </cell>
        </row>
        <row r="9">
          <cell r="B9" t="str">
            <v>5A</v>
          </cell>
        </row>
        <row r="10">
          <cell r="B10">
            <v>6</v>
          </cell>
        </row>
        <row r="11">
          <cell r="B11">
            <v>7</v>
          </cell>
        </row>
        <row r="12">
          <cell r="B12">
            <v>8</v>
          </cell>
        </row>
        <row r="13">
          <cell r="B13" t="str">
            <v>8A</v>
          </cell>
        </row>
        <row r="14">
          <cell r="B14">
            <v>9</v>
          </cell>
        </row>
        <row r="15">
          <cell r="B15">
            <v>10</v>
          </cell>
        </row>
        <row r="16">
          <cell r="B16" t="str">
            <v>10A</v>
          </cell>
        </row>
        <row r="17">
          <cell r="B17">
            <v>11</v>
          </cell>
        </row>
        <row r="18">
          <cell r="B18" t="str">
            <v>11A</v>
          </cell>
        </row>
        <row r="19">
          <cell r="B19">
            <v>12</v>
          </cell>
        </row>
        <row r="20">
          <cell r="B20">
            <v>13</v>
          </cell>
        </row>
        <row r="21">
          <cell r="B21">
            <v>14</v>
          </cell>
        </row>
        <row r="22">
          <cell r="B22">
            <v>15</v>
          </cell>
        </row>
        <row r="23">
          <cell r="B23">
            <v>16</v>
          </cell>
        </row>
        <row r="24">
          <cell r="B24">
            <v>17</v>
          </cell>
        </row>
        <row r="25">
          <cell r="B25" t="str">
            <v>231C</v>
          </cell>
        </row>
        <row r="26">
          <cell r="B26">
            <v>239</v>
          </cell>
        </row>
        <row r="27">
          <cell r="B27">
            <v>240</v>
          </cell>
        </row>
        <row r="28">
          <cell r="B28">
            <v>241</v>
          </cell>
        </row>
        <row r="29">
          <cell r="B29">
            <v>242</v>
          </cell>
        </row>
        <row r="30">
          <cell r="B30">
            <v>243</v>
          </cell>
        </row>
        <row r="31">
          <cell r="B31">
            <v>244</v>
          </cell>
        </row>
        <row r="32">
          <cell r="B32">
            <v>245</v>
          </cell>
        </row>
        <row r="33">
          <cell r="B33">
            <v>291</v>
          </cell>
        </row>
        <row r="34">
          <cell r="B34">
            <v>292</v>
          </cell>
        </row>
        <row r="35">
          <cell r="B35">
            <v>293</v>
          </cell>
        </row>
        <row r="36">
          <cell r="B36">
            <v>298</v>
          </cell>
        </row>
        <row r="37">
          <cell r="B37">
            <v>325</v>
          </cell>
        </row>
        <row r="38">
          <cell r="B38">
            <v>330</v>
          </cell>
        </row>
        <row r="39">
          <cell r="B39">
            <v>368</v>
          </cell>
        </row>
        <row r="40">
          <cell r="B40">
            <v>369</v>
          </cell>
        </row>
        <row r="41">
          <cell r="B41">
            <v>371</v>
          </cell>
        </row>
        <row r="42">
          <cell r="B42">
            <v>373</v>
          </cell>
        </row>
        <row r="43">
          <cell r="B43">
            <v>400</v>
          </cell>
        </row>
        <row r="44">
          <cell r="B44">
            <v>403</v>
          </cell>
        </row>
        <row r="45">
          <cell r="B45">
            <v>404</v>
          </cell>
        </row>
        <row r="46">
          <cell r="B46">
            <v>505</v>
          </cell>
        </row>
        <row r="47">
          <cell r="B47">
            <v>550</v>
          </cell>
        </row>
        <row r="48">
          <cell r="B48">
            <v>619</v>
          </cell>
        </row>
        <row r="49">
          <cell r="B49">
            <v>630</v>
          </cell>
        </row>
        <row r="50">
          <cell r="B50" t="str">
            <v>630V</v>
          </cell>
        </row>
        <row r="51">
          <cell r="B51">
            <v>659</v>
          </cell>
        </row>
        <row r="52">
          <cell r="B52">
            <v>661</v>
          </cell>
        </row>
        <row r="53">
          <cell r="B53">
            <v>662</v>
          </cell>
        </row>
        <row r="54">
          <cell r="B54">
            <v>663</v>
          </cell>
        </row>
        <row r="55">
          <cell r="B55">
            <v>664</v>
          </cell>
        </row>
        <row r="56">
          <cell r="B56">
            <v>665</v>
          </cell>
        </row>
        <row r="57">
          <cell r="B57">
            <v>666</v>
          </cell>
        </row>
        <row r="58">
          <cell r="B58">
            <v>667</v>
          </cell>
        </row>
        <row r="59">
          <cell r="B59">
            <v>668</v>
          </cell>
        </row>
        <row r="60">
          <cell r="B60">
            <v>669</v>
          </cell>
        </row>
        <row r="61">
          <cell r="B61">
            <v>670</v>
          </cell>
        </row>
        <row r="62">
          <cell r="B62">
            <v>671</v>
          </cell>
        </row>
        <row r="63">
          <cell r="B63">
            <v>672</v>
          </cell>
        </row>
        <row r="64">
          <cell r="B64">
            <v>673</v>
          </cell>
        </row>
        <row r="65">
          <cell r="B65">
            <v>674</v>
          </cell>
        </row>
        <row r="66">
          <cell r="B66">
            <v>675</v>
          </cell>
        </row>
        <row r="67">
          <cell r="B67">
            <v>676</v>
          </cell>
        </row>
        <row r="68">
          <cell r="B68">
            <v>677</v>
          </cell>
        </row>
        <row r="69">
          <cell r="B69">
            <v>678</v>
          </cell>
        </row>
        <row r="70">
          <cell r="B70">
            <v>679</v>
          </cell>
        </row>
        <row r="71">
          <cell r="B71">
            <v>731</v>
          </cell>
        </row>
        <row r="72">
          <cell r="B72">
            <v>750</v>
          </cell>
        </row>
        <row r="73">
          <cell r="B73">
            <v>751</v>
          </cell>
        </row>
        <row r="74">
          <cell r="B74">
            <v>766</v>
          </cell>
        </row>
        <row r="75">
          <cell r="B75" t="str">
            <v>766a</v>
          </cell>
        </row>
        <row r="76">
          <cell r="B76" t="str">
            <v>766 sheet</v>
          </cell>
        </row>
        <row r="77">
          <cell r="B77">
            <v>767</v>
          </cell>
        </row>
        <row r="78">
          <cell r="B78" t="str">
            <v>767a</v>
          </cell>
        </row>
        <row r="79">
          <cell r="B79" t="str">
            <v>767 sheet</v>
          </cell>
        </row>
        <row r="80">
          <cell r="B80">
            <v>768</v>
          </cell>
        </row>
        <row r="81">
          <cell r="B81" t="str">
            <v>768a</v>
          </cell>
        </row>
        <row r="82">
          <cell r="B82" t="str">
            <v>768 sheet</v>
          </cell>
        </row>
        <row r="83">
          <cell r="B83">
            <v>769</v>
          </cell>
        </row>
        <row r="84">
          <cell r="B84" t="str">
            <v>769a</v>
          </cell>
        </row>
        <row r="85">
          <cell r="B85" t="str">
            <v>769 sheet</v>
          </cell>
        </row>
        <row r="86">
          <cell r="B86">
            <v>770</v>
          </cell>
        </row>
        <row r="87">
          <cell r="B87" t="str">
            <v>770a</v>
          </cell>
        </row>
        <row r="88">
          <cell r="B88" t="str">
            <v>770 sheet</v>
          </cell>
        </row>
        <row r="89">
          <cell r="B89" t="str">
            <v>C1</v>
          </cell>
        </row>
        <row r="90">
          <cell r="B90" t="str">
            <v>C2</v>
          </cell>
        </row>
        <row r="91">
          <cell r="B91" t="str">
            <v>C3</v>
          </cell>
        </row>
        <row r="92">
          <cell r="B92" t="str">
            <v>C5</v>
          </cell>
        </row>
        <row r="93">
          <cell r="B93" t="str">
            <v>C8</v>
          </cell>
        </row>
        <row r="94">
          <cell r="B94" t="str">
            <v>C10</v>
          </cell>
        </row>
        <row r="95">
          <cell r="B95" t="str">
            <v>C13</v>
          </cell>
        </row>
        <row r="96">
          <cell r="B96" t="str">
            <v>C14</v>
          </cell>
        </row>
      </sheetData>
      <sheetData sheetId="3" refreshError="1"/>
      <sheetData sheetId="4" refreshError="1"/>
      <sheetData sheetId="5" refreshError="1"/>
      <sheetData sheetId="6">
        <row r="4">
          <cell r="C4" t="str">
            <v>Gem</v>
          </cell>
          <cell r="D4" t="str">
            <v>Superb</v>
          </cell>
          <cell r="E4" t="str">
            <v>XF-Superb</v>
          </cell>
          <cell r="F4" t="str">
            <v>Extremely Fine</v>
          </cell>
          <cell r="G4" t="str">
            <v>VF-XF</v>
          </cell>
          <cell r="H4" t="str">
            <v>Very Fine</v>
          </cell>
          <cell r="I4" t="str">
            <v>Fine-VF</v>
          </cell>
          <cell r="J4" t="str">
            <v>Fine</v>
          </cell>
          <cell r="K4" t="str">
            <v>Very Good</v>
          </cell>
          <cell r="L4" t="str">
            <v>Good</v>
          </cell>
        </row>
        <row r="5">
          <cell r="B5" t="str">
            <v>Faultless</v>
          </cell>
        </row>
        <row r="6">
          <cell r="B6" t="str">
            <v>Extreme Minor Fault</v>
          </cell>
        </row>
        <row r="7">
          <cell r="B7" t="str">
            <v>Very Minor Fault</v>
          </cell>
        </row>
        <row r="8">
          <cell r="B8" t="str">
            <v>Minor Fault</v>
          </cell>
        </row>
        <row r="9">
          <cell r="B9" t="str">
            <v>Fault</v>
          </cell>
        </row>
        <row r="10">
          <cell r="B10" t="str">
            <v>Major Fault</v>
          </cell>
        </row>
        <row r="11">
          <cell r="B11" t="str">
            <v>Severe Fault</v>
          </cell>
        </row>
        <row r="12">
          <cell r="B12" t="str">
            <v>Ungradable</v>
          </cell>
        </row>
        <row r="14">
          <cell r="B14" t="str">
            <v>Light</v>
          </cell>
        </row>
        <row r="15">
          <cell r="B15" t="str">
            <v>Neat/ Clean</v>
          </cell>
        </row>
        <row r="16">
          <cell r="B16" t="str">
            <v>Heavy</v>
          </cell>
        </row>
        <row r="17">
          <cell r="B17" t="str">
            <v>Very Heavy</v>
          </cell>
        </row>
        <row r="18">
          <cell r="B18" t="str">
            <v>Obliterated</v>
          </cell>
        </row>
        <row r="19">
          <cell r="B19" t="str">
            <v>Pen Cancel</v>
          </cell>
        </row>
        <row r="20">
          <cell r="B20" t="str">
            <v>Worse Color</v>
          </cell>
        </row>
        <row r="21">
          <cell r="B21" t="str">
            <v>Better Color</v>
          </cell>
        </row>
      </sheetData>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198"/>
  <sheetViews>
    <sheetView tabSelected="1" workbookViewId="0">
      <pane ySplit="1" topLeftCell="A2" activePane="bottomLeft" state="frozen"/>
      <selection pane="bottomLeft" activeCell="A2" sqref="A2"/>
    </sheetView>
  </sheetViews>
  <sheetFormatPr baseColWidth="10" defaultRowHeight="16" x14ac:dyDescent="0.2"/>
  <cols>
    <col min="1" max="1" width="7" style="64" customWidth="1"/>
    <col min="2" max="3" width="12" style="74" bestFit="1" customWidth="1"/>
    <col min="4" max="4" width="7.1640625" style="63" customWidth="1"/>
    <col min="5" max="5" width="109.83203125" style="36" bestFit="1" customWidth="1"/>
    <col min="6" max="6" width="17" style="87" customWidth="1"/>
    <col min="7" max="7" width="12" style="84" bestFit="1" customWidth="1"/>
    <col min="8" max="10" width="11" style="77" bestFit="1" customWidth="1"/>
    <col min="11" max="11" width="11.83203125" style="82" bestFit="1" customWidth="1"/>
    <col min="12" max="12" width="9.33203125" style="64" bestFit="1" customWidth="1"/>
    <col min="13" max="13" width="17.33203125" style="32" bestFit="1" customWidth="1"/>
    <col min="14" max="14" width="17.1640625" style="32" bestFit="1" customWidth="1"/>
    <col min="15" max="15" width="36.5" style="36" bestFit="1" customWidth="1"/>
    <col min="16" max="16" width="6" style="80" bestFit="1" customWidth="1"/>
    <col min="17" max="17" width="35.6640625" style="80" bestFit="1" customWidth="1"/>
    <col min="18" max="18" width="30.33203125" style="36" bestFit="1" customWidth="1"/>
    <col min="19" max="19" width="14" style="80" bestFit="1" customWidth="1"/>
    <col min="20" max="20" width="17.1640625" style="80" bestFit="1" customWidth="1"/>
    <col min="21" max="21" width="33.1640625" style="80" bestFit="1" customWidth="1"/>
    <col min="22" max="22" width="33.83203125" style="36" bestFit="1" customWidth="1"/>
    <col min="23" max="23" width="17.33203125" style="32" bestFit="1" customWidth="1"/>
    <col min="24" max="24" width="7.1640625" style="110" bestFit="1" customWidth="1"/>
    <col min="25" max="25" width="15.83203125" style="36" bestFit="1" customWidth="1"/>
    <col min="26" max="27" width="10.83203125" style="134"/>
  </cols>
  <sheetData>
    <row r="1" spans="1:27" s="3" customFormat="1" x14ac:dyDescent="0.2">
      <c r="A1" s="107" t="s">
        <v>2483</v>
      </c>
      <c r="B1" s="107" t="s">
        <v>4</v>
      </c>
      <c r="C1" s="107" t="s">
        <v>2542</v>
      </c>
      <c r="D1" s="107" t="s">
        <v>1596</v>
      </c>
      <c r="E1" s="58" t="s">
        <v>1951</v>
      </c>
      <c r="F1" s="108" t="s">
        <v>2513</v>
      </c>
      <c r="G1" s="82" t="s">
        <v>2542</v>
      </c>
      <c r="H1" s="77" t="s">
        <v>2541</v>
      </c>
      <c r="I1" s="77" t="s">
        <v>2538</v>
      </c>
      <c r="J1" s="77" t="s">
        <v>2539</v>
      </c>
      <c r="K1" s="82" t="s">
        <v>2540</v>
      </c>
      <c r="L1" s="82" t="s">
        <v>2537</v>
      </c>
      <c r="M1" s="32" t="s">
        <v>1594</v>
      </c>
      <c r="N1" s="32" t="s">
        <v>1618</v>
      </c>
      <c r="O1" s="109" t="s">
        <v>1619</v>
      </c>
      <c r="P1" s="80" t="s">
        <v>1994</v>
      </c>
      <c r="Q1" s="80" t="s">
        <v>1951</v>
      </c>
      <c r="R1" s="36" t="s">
        <v>1950</v>
      </c>
      <c r="S1" s="80" t="s">
        <v>2015</v>
      </c>
      <c r="T1" s="80" t="s">
        <v>2118</v>
      </c>
      <c r="U1" s="80" t="s">
        <v>2146</v>
      </c>
      <c r="V1" s="32"/>
      <c r="W1" s="32" t="s">
        <v>1616</v>
      </c>
      <c r="X1" s="110" t="s">
        <v>1617</v>
      </c>
      <c r="Y1" s="32" t="s">
        <v>996</v>
      </c>
      <c r="Z1" s="133"/>
      <c r="AA1" s="133"/>
    </row>
    <row r="2" spans="1:27" s="3" customFormat="1" x14ac:dyDescent="0.2">
      <c r="A2" s="100">
        <v>1</v>
      </c>
      <c r="B2" s="101">
        <v>1</v>
      </c>
      <c r="C2" s="101">
        <v>1</v>
      </c>
      <c r="D2" s="100">
        <v>1</v>
      </c>
      <c r="E2" s="102" t="str">
        <f t="shared" ref="E2:E65" si="0">CONCATENATE(N2," - ",O2," - ",P2," ",R2,", ",Q2,V2,", ",S2,"   ",T2)</f>
        <v xml:space="preserve">1847 - First Issue - 5c  Reddish Brown,  Benjamin Franklin, Imperf   </v>
      </c>
      <c r="F2" s="103" t="s">
        <v>2519</v>
      </c>
      <c r="G2" s="104">
        <v>400</v>
      </c>
      <c r="H2" s="105">
        <v>400</v>
      </c>
      <c r="I2" s="105">
        <v>2400</v>
      </c>
      <c r="J2" s="105">
        <v>6750</v>
      </c>
      <c r="K2" s="104">
        <v>400</v>
      </c>
      <c r="L2" s="100">
        <v>1</v>
      </c>
      <c r="M2" s="112" t="s">
        <v>590</v>
      </c>
      <c r="N2" s="32">
        <v>1847</v>
      </c>
      <c r="O2" s="111" t="s">
        <v>9</v>
      </c>
      <c r="P2" s="80" t="s">
        <v>1952</v>
      </c>
      <c r="Q2" s="80" t="s">
        <v>1793</v>
      </c>
      <c r="R2" s="36" t="s">
        <v>2013</v>
      </c>
      <c r="S2" s="80" t="s">
        <v>2138</v>
      </c>
      <c r="T2" s="80"/>
      <c r="U2" s="80"/>
      <c r="V2" s="80" t="str">
        <f t="shared" ref="V2:V65" si="1">IF(U2&gt;0,CONCATENATE(", ",U2),"")</f>
        <v/>
      </c>
      <c r="W2" s="32" t="s">
        <v>590</v>
      </c>
      <c r="X2" s="110">
        <v>1</v>
      </c>
      <c r="Y2" s="35" t="s">
        <v>843</v>
      </c>
      <c r="Z2" s="133">
        <v>1</v>
      </c>
      <c r="AA2" s="133">
        <f>IF(G2&gt;0,1,0)</f>
        <v>1</v>
      </c>
    </row>
    <row r="3" spans="1:27" s="3" customFormat="1" x14ac:dyDescent="0.2">
      <c r="A3" s="100">
        <v>2</v>
      </c>
      <c r="B3" s="101">
        <v>2</v>
      </c>
      <c r="C3" s="101">
        <v>2</v>
      </c>
      <c r="D3" s="100">
        <v>2</v>
      </c>
      <c r="E3" s="102" t="str">
        <f t="shared" si="0"/>
        <v xml:space="preserve">1847 - First Issue - 10c  Black,  George Washington, Imperf   </v>
      </c>
      <c r="F3" s="106" t="s">
        <v>2511</v>
      </c>
      <c r="G3" s="104">
        <v>850</v>
      </c>
      <c r="H3" s="105">
        <v>850</v>
      </c>
      <c r="I3" s="105">
        <v>15000</v>
      </c>
      <c r="J3" s="105">
        <v>35000</v>
      </c>
      <c r="K3" s="104">
        <v>850</v>
      </c>
      <c r="L3" s="100">
        <v>3</v>
      </c>
      <c r="M3" s="112" t="s">
        <v>590</v>
      </c>
      <c r="N3" s="32">
        <v>1847</v>
      </c>
      <c r="O3" s="111" t="s">
        <v>9</v>
      </c>
      <c r="P3" s="80" t="s">
        <v>1953</v>
      </c>
      <c r="Q3" s="80" t="s">
        <v>1794</v>
      </c>
      <c r="R3" s="36" t="s">
        <v>2014</v>
      </c>
      <c r="S3" s="80" t="s">
        <v>2138</v>
      </c>
      <c r="T3" s="80"/>
      <c r="U3" s="80"/>
      <c r="V3" s="80" t="str">
        <f t="shared" si="1"/>
        <v/>
      </c>
      <c r="W3" s="32" t="s">
        <v>590</v>
      </c>
      <c r="X3" s="110">
        <v>2</v>
      </c>
      <c r="Y3" s="35" t="s">
        <v>844</v>
      </c>
      <c r="Z3" s="133">
        <v>1</v>
      </c>
      <c r="AA3" s="133">
        <f t="shared" ref="AA3:AA66" si="2">IF(G3&gt;0,1,0)</f>
        <v>1</v>
      </c>
    </row>
    <row r="4" spans="1:27" s="3" customFormat="1" x14ac:dyDescent="0.2">
      <c r="A4" s="100">
        <v>3</v>
      </c>
      <c r="B4" s="101">
        <v>3</v>
      </c>
      <c r="C4" s="101" t="s">
        <v>1593</v>
      </c>
      <c r="D4" s="100">
        <v>1</v>
      </c>
      <c r="E4" s="102" t="str">
        <f t="shared" si="0"/>
        <v xml:space="preserve">1875 Reprint - First Issue - 5c  Reddish Brown,  Franklin, Imperf   </v>
      </c>
      <c r="F4" s="103" t="s">
        <v>2520</v>
      </c>
      <c r="G4" s="104"/>
      <c r="H4" s="105">
        <v>0</v>
      </c>
      <c r="I4" s="105">
        <v>850</v>
      </c>
      <c r="J4" s="105">
        <v>0</v>
      </c>
      <c r="K4" s="104">
        <v>850</v>
      </c>
      <c r="L4" s="100">
        <v>2</v>
      </c>
      <c r="M4" s="112" t="s">
        <v>590</v>
      </c>
      <c r="N4" s="32" t="s">
        <v>2062</v>
      </c>
      <c r="O4" s="111" t="s">
        <v>9</v>
      </c>
      <c r="P4" s="80" t="s">
        <v>1952</v>
      </c>
      <c r="Q4" s="80" t="s">
        <v>1634</v>
      </c>
      <c r="R4" s="36" t="s">
        <v>2013</v>
      </c>
      <c r="S4" s="80" t="s">
        <v>2138</v>
      </c>
      <c r="T4" s="80"/>
      <c r="U4" s="80"/>
      <c r="V4" s="80" t="str">
        <f t="shared" si="1"/>
        <v/>
      </c>
      <c r="W4" s="35"/>
      <c r="X4" s="110">
        <v>1</v>
      </c>
      <c r="Y4" s="35"/>
      <c r="Z4" s="133">
        <v>1</v>
      </c>
      <c r="AA4" s="133">
        <f t="shared" si="2"/>
        <v>0</v>
      </c>
    </row>
    <row r="5" spans="1:27" s="3" customFormat="1" x14ac:dyDescent="0.2">
      <c r="A5" s="100">
        <v>4</v>
      </c>
      <c r="B5" s="101">
        <v>4</v>
      </c>
      <c r="C5" s="101" t="s">
        <v>1593</v>
      </c>
      <c r="D5" s="100">
        <v>2</v>
      </c>
      <c r="E5" s="102" t="str">
        <f t="shared" si="0"/>
        <v xml:space="preserve">1875 Reprint - First Issue - 10c  Black,  Washington, Imperf   </v>
      </c>
      <c r="F5" s="106" t="s">
        <v>2512</v>
      </c>
      <c r="G5" s="104"/>
      <c r="H5" s="105">
        <v>0</v>
      </c>
      <c r="I5" s="105">
        <v>1050</v>
      </c>
      <c r="J5" s="105">
        <v>0</v>
      </c>
      <c r="K5" s="104">
        <v>1050</v>
      </c>
      <c r="L5" s="100">
        <v>4</v>
      </c>
      <c r="M5" s="112" t="s">
        <v>590</v>
      </c>
      <c r="N5" s="32" t="s">
        <v>2062</v>
      </c>
      <c r="O5" s="111" t="s">
        <v>9</v>
      </c>
      <c r="P5" s="80" t="s">
        <v>1953</v>
      </c>
      <c r="Q5" s="80" t="s">
        <v>1635</v>
      </c>
      <c r="R5" s="36" t="s">
        <v>2014</v>
      </c>
      <c r="S5" s="80" t="s">
        <v>2138</v>
      </c>
      <c r="T5" s="80"/>
      <c r="U5" s="80"/>
      <c r="V5" s="80" t="str">
        <f t="shared" si="1"/>
        <v/>
      </c>
      <c r="W5" s="32" t="s">
        <v>1593</v>
      </c>
      <c r="X5" s="110">
        <v>2</v>
      </c>
      <c r="Y5" s="35"/>
      <c r="Z5" s="133">
        <v>1</v>
      </c>
      <c r="AA5" s="133">
        <f t="shared" si="2"/>
        <v>0</v>
      </c>
    </row>
    <row r="6" spans="1:27" s="3" customFormat="1" x14ac:dyDescent="0.2">
      <c r="A6" s="100">
        <v>5</v>
      </c>
      <c r="B6" s="101">
        <v>5</v>
      </c>
      <c r="C6" s="101"/>
      <c r="D6" s="100">
        <v>3</v>
      </c>
      <c r="E6" s="102" t="str">
        <f t="shared" si="0"/>
        <v xml:space="preserve">1851-56 - Imperforate Issue - 1c  Blue,  Franklin, Type I, Imperf   </v>
      </c>
      <c r="F6" s="103" t="s">
        <v>2523</v>
      </c>
      <c r="G6" s="104"/>
      <c r="H6" s="105">
        <v>145000</v>
      </c>
      <c r="I6" s="105">
        <v>0</v>
      </c>
      <c r="J6" s="105">
        <v>225000</v>
      </c>
      <c r="K6" s="104">
        <v>145000</v>
      </c>
      <c r="L6" s="100">
        <v>5</v>
      </c>
      <c r="M6" s="112" t="s">
        <v>590</v>
      </c>
      <c r="N6" s="32" t="s">
        <v>2170</v>
      </c>
      <c r="O6" s="111" t="s">
        <v>14</v>
      </c>
      <c r="P6" s="80" t="s">
        <v>1954</v>
      </c>
      <c r="Q6" s="80" t="s">
        <v>1634</v>
      </c>
      <c r="R6" s="36" t="s">
        <v>2018</v>
      </c>
      <c r="S6" s="80" t="s">
        <v>2138</v>
      </c>
      <c r="T6" s="80"/>
      <c r="U6" s="80" t="s">
        <v>2016</v>
      </c>
      <c r="V6" s="80" t="str">
        <f t="shared" si="1"/>
        <v>, Type I</v>
      </c>
      <c r="W6" s="32" t="s">
        <v>590</v>
      </c>
      <c r="X6" s="110">
        <v>3</v>
      </c>
      <c r="Y6" s="35" t="s">
        <v>845</v>
      </c>
      <c r="Z6" s="133">
        <v>1</v>
      </c>
      <c r="AA6" s="133">
        <f t="shared" si="2"/>
        <v>0</v>
      </c>
    </row>
    <row r="7" spans="1:27" s="3" customFormat="1" x14ac:dyDescent="0.2">
      <c r="A7" s="100">
        <v>6</v>
      </c>
      <c r="B7" s="101" t="s">
        <v>16</v>
      </c>
      <c r="C7" s="101" t="s">
        <v>1593</v>
      </c>
      <c r="D7" s="100">
        <v>3</v>
      </c>
      <c r="E7" s="102" t="str">
        <f t="shared" si="0"/>
        <v xml:space="preserve">1851-56 - Imperforate Issue - 1c  Blue,  Franklin, Type Ia, Imperf   </v>
      </c>
      <c r="F7" s="106" t="s">
        <v>2514</v>
      </c>
      <c r="G7" s="104"/>
      <c r="H7" s="105">
        <v>9000</v>
      </c>
      <c r="I7" s="105">
        <v>12000</v>
      </c>
      <c r="J7" s="105">
        <v>32500</v>
      </c>
      <c r="K7" s="104">
        <v>9000</v>
      </c>
      <c r="L7" s="100">
        <v>6</v>
      </c>
      <c r="M7" s="112" t="s">
        <v>590</v>
      </c>
      <c r="N7" s="32" t="s">
        <v>2170</v>
      </c>
      <c r="O7" s="111" t="s">
        <v>14</v>
      </c>
      <c r="P7" s="80" t="s">
        <v>1954</v>
      </c>
      <c r="Q7" s="80" t="s">
        <v>1634</v>
      </c>
      <c r="R7" s="36" t="s">
        <v>2018</v>
      </c>
      <c r="S7" s="80" t="s">
        <v>2138</v>
      </c>
      <c r="T7" s="80"/>
      <c r="U7" s="80" t="s">
        <v>2017</v>
      </c>
      <c r="V7" s="80" t="str">
        <f t="shared" si="1"/>
        <v>, Type Ia</v>
      </c>
      <c r="W7" s="32" t="s">
        <v>1593</v>
      </c>
      <c r="X7" s="110">
        <v>3</v>
      </c>
      <c r="Y7" s="35"/>
      <c r="Z7" s="133">
        <v>1</v>
      </c>
      <c r="AA7" s="133">
        <f t="shared" si="2"/>
        <v>0</v>
      </c>
    </row>
    <row r="8" spans="1:27" s="3" customFormat="1" x14ac:dyDescent="0.2">
      <c r="A8" s="100">
        <v>7</v>
      </c>
      <c r="B8" s="101">
        <v>6</v>
      </c>
      <c r="C8" s="101" t="s">
        <v>1593</v>
      </c>
      <c r="D8" s="100">
        <v>3</v>
      </c>
      <c r="E8" s="102" t="str">
        <f t="shared" si="0"/>
        <v xml:space="preserve">1851-56 - Imperforate Issue - 1c  Blue,  Franklin, Type Ib, Imperf   </v>
      </c>
      <c r="F8" s="106" t="s">
        <v>2514</v>
      </c>
      <c r="G8" s="104"/>
      <c r="H8" s="105">
        <v>11000</v>
      </c>
      <c r="I8" s="105">
        <v>20000</v>
      </c>
      <c r="J8" s="105">
        <v>45000</v>
      </c>
      <c r="K8" s="104">
        <v>11000</v>
      </c>
      <c r="L8" s="100">
        <v>7</v>
      </c>
      <c r="M8" s="112" t="s">
        <v>590</v>
      </c>
      <c r="N8" s="32" t="s">
        <v>2170</v>
      </c>
      <c r="O8" s="111" t="s">
        <v>14</v>
      </c>
      <c r="P8" s="80" t="s">
        <v>1954</v>
      </c>
      <c r="Q8" s="80" t="s">
        <v>1634</v>
      </c>
      <c r="R8" s="36" t="s">
        <v>2018</v>
      </c>
      <c r="S8" s="80" t="s">
        <v>2138</v>
      </c>
      <c r="T8" s="80"/>
      <c r="U8" s="80" t="s">
        <v>2078</v>
      </c>
      <c r="V8" s="80" t="str">
        <f t="shared" si="1"/>
        <v>, Type Ib</v>
      </c>
      <c r="W8" s="32" t="s">
        <v>1593</v>
      </c>
      <c r="X8" s="110">
        <v>3</v>
      </c>
      <c r="Y8" s="35"/>
      <c r="Z8" s="133">
        <v>1</v>
      </c>
      <c r="AA8" s="133">
        <f t="shared" si="2"/>
        <v>0</v>
      </c>
    </row>
    <row r="9" spans="1:27" s="3" customFormat="1" x14ac:dyDescent="0.2">
      <c r="A9" s="100">
        <v>8</v>
      </c>
      <c r="B9" s="101" t="s">
        <v>17</v>
      </c>
      <c r="C9" s="101" t="s">
        <v>1593</v>
      </c>
      <c r="D9" s="100">
        <v>3</v>
      </c>
      <c r="E9" s="102" t="str">
        <f t="shared" si="0"/>
        <v xml:space="preserve">1851-56 - Imperforate Issue - 1c  Blue,  Franklin, Type Ic, Imperf   </v>
      </c>
      <c r="F9" s="106" t="s">
        <v>2514</v>
      </c>
      <c r="G9" s="104"/>
      <c r="H9" s="105">
        <v>3250</v>
      </c>
      <c r="I9" s="105">
        <v>3000</v>
      </c>
      <c r="J9" s="105">
        <v>7000</v>
      </c>
      <c r="K9" s="104">
        <v>3250</v>
      </c>
      <c r="L9" s="100">
        <v>8</v>
      </c>
      <c r="M9" s="112" t="s">
        <v>590</v>
      </c>
      <c r="N9" s="32" t="s">
        <v>2170</v>
      </c>
      <c r="O9" s="111" t="s">
        <v>14</v>
      </c>
      <c r="P9" s="80" t="s">
        <v>1954</v>
      </c>
      <c r="Q9" s="80" t="s">
        <v>1634</v>
      </c>
      <c r="R9" s="36" t="s">
        <v>2018</v>
      </c>
      <c r="S9" s="80" t="s">
        <v>2138</v>
      </c>
      <c r="T9" s="80"/>
      <c r="U9" s="80" t="s">
        <v>2079</v>
      </c>
      <c r="V9" s="80" t="str">
        <f t="shared" si="1"/>
        <v>, Type Ic</v>
      </c>
      <c r="W9" s="32" t="s">
        <v>1593</v>
      </c>
      <c r="X9" s="110">
        <v>3</v>
      </c>
      <c r="Y9" s="35"/>
      <c r="Z9" s="133">
        <v>1</v>
      </c>
      <c r="AA9" s="133">
        <f t="shared" si="2"/>
        <v>0</v>
      </c>
    </row>
    <row r="10" spans="1:27" s="3" customFormat="1" x14ac:dyDescent="0.2">
      <c r="A10" s="100">
        <v>9</v>
      </c>
      <c r="B10" s="101">
        <v>7</v>
      </c>
      <c r="C10" s="101" t="s">
        <v>1593</v>
      </c>
      <c r="D10" s="100">
        <v>3</v>
      </c>
      <c r="E10" s="102" t="str">
        <f t="shared" si="0"/>
        <v xml:space="preserve">1851-56 - Imperforate Issue - 1c  Blue,  Franklin, Type II, Imperf   </v>
      </c>
      <c r="F10" s="106" t="s">
        <v>2514</v>
      </c>
      <c r="G10" s="104"/>
      <c r="H10" s="105">
        <v>135</v>
      </c>
      <c r="I10" s="105">
        <v>375</v>
      </c>
      <c r="J10" s="105">
        <v>1050</v>
      </c>
      <c r="K10" s="104">
        <v>135</v>
      </c>
      <c r="L10" s="100">
        <v>9</v>
      </c>
      <c r="M10" s="112" t="s">
        <v>590</v>
      </c>
      <c r="N10" s="32" t="s">
        <v>2170</v>
      </c>
      <c r="O10" s="111" t="s">
        <v>14</v>
      </c>
      <c r="P10" s="80" t="s">
        <v>1954</v>
      </c>
      <c r="Q10" s="80" t="s">
        <v>1634</v>
      </c>
      <c r="R10" s="36" t="s">
        <v>2018</v>
      </c>
      <c r="S10" s="80" t="s">
        <v>2138</v>
      </c>
      <c r="T10" s="80"/>
      <c r="U10" s="80" t="s">
        <v>2080</v>
      </c>
      <c r="V10" s="80" t="str">
        <f t="shared" si="1"/>
        <v>, Type II</v>
      </c>
      <c r="W10" s="32" t="s">
        <v>1593</v>
      </c>
      <c r="X10" s="110">
        <v>3</v>
      </c>
      <c r="Y10" s="35"/>
      <c r="Z10" s="133">
        <v>1</v>
      </c>
      <c r="AA10" s="133">
        <f t="shared" si="2"/>
        <v>0</v>
      </c>
    </row>
    <row r="11" spans="1:27" s="3" customFormat="1" x14ac:dyDescent="0.2">
      <c r="A11" s="100">
        <v>10</v>
      </c>
      <c r="B11" s="101">
        <v>8</v>
      </c>
      <c r="C11" s="101" t="s">
        <v>1593</v>
      </c>
      <c r="D11" s="100">
        <v>3</v>
      </c>
      <c r="E11" s="102" t="str">
        <f t="shared" si="0"/>
        <v xml:space="preserve">1851-56 - Imperforate Issue - 1c  Blue,  Franklin, Type III, Imperf   </v>
      </c>
      <c r="F11" s="106" t="s">
        <v>2514</v>
      </c>
      <c r="G11" s="104"/>
      <c r="H11" s="105">
        <v>2250</v>
      </c>
      <c r="I11" s="105">
        <v>7500</v>
      </c>
      <c r="J11" s="105">
        <v>25000</v>
      </c>
      <c r="K11" s="104">
        <v>2250</v>
      </c>
      <c r="L11" s="100">
        <v>10</v>
      </c>
      <c r="M11" s="112" t="s">
        <v>590</v>
      </c>
      <c r="N11" s="32" t="s">
        <v>2170</v>
      </c>
      <c r="O11" s="111" t="s">
        <v>14</v>
      </c>
      <c r="P11" s="80" t="s">
        <v>1954</v>
      </c>
      <c r="Q11" s="80" t="s">
        <v>1634</v>
      </c>
      <c r="R11" s="36" t="s">
        <v>2018</v>
      </c>
      <c r="S11" s="80" t="s">
        <v>2138</v>
      </c>
      <c r="T11" s="80"/>
      <c r="U11" s="80" t="s">
        <v>2081</v>
      </c>
      <c r="V11" s="80" t="str">
        <f t="shared" si="1"/>
        <v>, Type III</v>
      </c>
      <c r="W11" s="32" t="s">
        <v>1593</v>
      </c>
      <c r="X11" s="110">
        <v>3</v>
      </c>
      <c r="Y11" s="35"/>
      <c r="Z11" s="133">
        <v>1</v>
      </c>
      <c r="AA11" s="133">
        <f t="shared" si="2"/>
        <v>0</v>
      </c>
    </row>
    <row r="12" spans="1:27" s="3" customFormat="1" x14ac:dyDescent="0.2">
      <c r="A12" s="100">
        <v>11</v>
      </c>
      <c r="B12" s="101" t="s">
        <v>18</v>
      </c>
      <c r="C12" s="101" t="s">
        <v>1593</v>
      </c>
      <c r="D12" s="100">
        <v>3</v>
      </c>
      <c r="E12" s="102" t="str">
        <f t="shared" si="0"/>
        <v xml:space="preserve">1851-56 - Imperforate Issue - 1c  Blue,  Franklin, Type IIIA, Imperf   </v>
      </c>
      <c r="F12" s="106" t="s">
        <v>2514</v>
      </c>
      <c r="G12" s="104"/>
      <c r="H12" s="105">
        <v>850</v>
      </c>
      <c r="I12" s="105">
        <v>2250</v>
      </c>
      <c r="J12" s="105">
        <v>6000</v>
      </c>
      <c r="K12" s="104">
        <v>850</v>
      </c>
      <c r="L12" s="100">
        <v>11</v>
      </c>
      <c r="M12" s="112" t="s">
        <v>590</v>
      </c>
      <c r="N12" s="32" t="s">
        <v>2170</v>
      </c>
      <c r="O12" s="111" t="s">
        <v>14</v>
      </c>
      <c r="P12" s="80" t="s">
        <v>1954</v>
      </c>
      <c r="Q12" s="80" t="s">
        <v>1634</v>
      </c>
      <c r="R12" s="36" t="s">
        <v>2018</v>
      </c>
      <c r="S12" s="80" t="s">
        <v>2138</v>
      </c>
      <c r="T12" s="80"/>
      <c r="U12" s="80" t="s">
        <v>2082</v>
      </c>
      <c r="V12" s="80" t="str">
        <f t="shared" si="1"/>
        <v>, Type IIIA</v>
      </c>
      <c r="W12" s="32" t="s">
        <v>1593</v>
      </c>
      <c r="X12" s="110">
        <v>3</v>
      </c>
      <c r="Y12" s="35"/>
      <c r="Z12" s="133">
        <v>1</v>
      </c>
      <c r="AA12" s="133">
        <f t="shared" si="2"/>
        <v>0</v>
      </c>
    </row>
    <row r="13" spans="1:27" s="3" customFormat="1" x14ac:dyDescent="0.2">
      <c r="A13" s="100">
        <v>12</v>
      </c>
      <c r="B13" s="101">
        <v>9</v>
      </c>
      <c r="C13" s="101">
        <v>3</v>
      </c>
      <c r="D13" s="100">
        <v>3</v>
      </c>
      <c r="E13" s="102" t="str">
        <f t="shared" si="0"/>
        <v xml:space="preserve">1851-56 - Imperforate Issue - 1c  Blue,  Franklin, Type IV, Imperf   </v>
      </c>
      <c r="F13" s="106" t="s">
        <v>2514</v>
      </c>
      <c r="G13" s="104">
        <v>95</v>
      </c>
      <c r="H13" s="105">
        <v>95</v>
      </c>
      <c r="I13" s="105">
        <v>250</v>
      </c>
      <c r="J13" s="105">
        <v>750</v>
      </c>
      <c r="K13" s="104">
        <v>95</v>
      </c>
      <c r="L13" s="100">
        <v>12</v>
      </c>
      <c r="M13" s="112" t="s">
        <v>590</v>
      </c>
      <c r="N13" s="32" t="s">
        <v>2170</v>
      </c>
      <c r="O13" s="111" t="s">
        <v>14</v>
      </c>
      <c r="P13" s="80" t="s">
        <v>1954</v>
      </c>
      <c r="Q13" s="80" t="s">
        <v>1634</v>
      </c>
      <c r="R13" s="36" t="s">
        <v>2018</v>
      </c>
      <c r="S13" s="80" t="s">
        <v>2138</v>
      </c>
      <c r="T13" s="80"/>
      <c r="U13" s="80" t="s">
        <v>2083</v>
      </c>
      <c r="V13" s="80" t="str">
        <f t="shared" si="1"/>
        <v>, Type IV</v>
      </c>
      <c r="W13" s="32" t="s">
        <v>1593</v>
      </c>
      <c r="X13" s="110">
        <v>3</v>
      </c>
      <c r="Y13" s="35"/>
      <c r="Z13" s="133">
        <v>1</v>
      </c>
      <c r="AA13" s="133">
        <f t="shared" si="2"/>
        <v>1</v>
      </c>
    </row>
    <row r="14" spans="1:27" s="3" customFormat="1" x14ac:dyDescent="0.2">
      <c r="A14" s="100">
        <v>13</v>
      </c>
      <c r="B14" s="101">
        <v>10</v>
      </c>
      <c r="C14" s="101"/>
      <c r="D14" s="100">
        <v>4</v>
      </c>
      <c r="E14" s="102" t="str">
        <f t="shared" si="0"/>
        <v xml:space="preserve">1851-56 - Imperforate Issue - 3c  Orange Brown,  Washington, Type I, Imperf   </v>
      </c>
      <c r="F14" s="106" t="s">
        <v>2514</v>
      </c>
      <c r="G14" s="104"/>
      <c r="H14" s="105">
        <v>200</v>
      </c>
      <c r="I14" s="105">
        <v>1500</v>
      </c>
      <c r="J14" s="105">
        <v>4000</v>
      </c>
      <c r="K14" s="104">
        <v>200</v>
      </c>
      <c r="L14" s="100">
        <v>13</v>
      </c>
      <c r="M14" s="112" t="s">
        <v>590</v>
      </c>
      <c r="N14" s="32" t="s">
        <v>2170</v>
      </c>
      <c r="O14" s="111" t="s">
        <v>14</v>
      </c>
      <c r="P14" s="80" t="s">
        <v>1955</v>
      </c>
      <c r="Q14" s="80" t="s">
        <v>1635</v>
      </c>
      <c r="R14" s="36" t="s">
        <v>2019</v>
      </c>
      <c r="S14" s="80" t="s">
        <v>2138</v>
      </c>
      <c r="T14" s="80"/>
      <c r="U14" s="80" t="s">
        <v>2016</v>
      </c>
      <c r="V14" s="80" t="str">
        <f t="shared" si="1"/>
        <v>, Type I</v>
      </c>
      <c r="W14" s="32" t="s">
        <v>590</v>
      </c>
      <c r="X14" s="110">
        <v>4</v>
      </c>
      <c r="Y14" s="35" t="s">
        <v>847</v>
      </c>
      <c r="Z14" s="133">
        <v>1</v>
      </c>
      <c r="AA14" s="133">
        <f t="shared" si="2"/>
        <v>0</v>
      </c>
    </row>
    <row r="15" spans="1:27" s="3" customFormat="1" x14ac:dyDescent="0.2">
      <c r="A15" s="100">
        <v>14</v>
      </c>
      <c r="B15" s="101" t="s">
        <v>20</v>
      </c>
      <c r="C15" s="101" t="s">
        <v>1593</v>
      </c>
      <c r="D15" s="100">
        <v>4</v>
      </c>
      <c r="E15" s="102" t="str">
        <f t="shared" si="0"/>
        <v xml:space="preserve">1851-56 - Imperforate Issue - 3c  Orange Brown,  Washington, Type II, Imperf   </v>
      </c>
      <c r="F15" s="106" t="s">
        <v>2514</v>
      </c>
      <c r="G15" s="104"/>
      <c r="H15" s="105">
        <v>160</v>
      </c>
      <c r="I15" s="105">
        <v>1250</v>
      </c>
      <c r="J15" s="105">
        <v>3250</v>
      </c>
      <c r="K15" s="104">
        <v>160</v>
      </c>
      <c r="L15" s="100">
        <v>14</v>
      </c>
      <c r="M15" s="112" t="s">
        <v>590</v>
      </c>
      <c r="N15" s="32" t="s">
        <v>2170</v>
      </c>
      <c r="O15" s="111" t="s">
        <v>14</v>
      </c>
      <c r="P15" s="80" t="s">
        <v>1955</v>
      </c>
      <c r="Q15" s="80" t="s">
        <v>1635</v>
      </c>
      <c r="R15" s="36" t="s">
        <v>2019</v>
      </c>
      <c r="S15" s="80" t="s">
        <v>2138</v>
      </c>
      <c r="T15" s="80"/>
      <c r="U15" s="80" t="s">
        <v>2080</v>
      </c>
      <c r="V15" s="80" t="str">
        <f t="shared" si="1"/>
        <v>, Type II</v>
      </c>
      <c r="W15" s="32" t="s">
        <v>1593</v>
      </c>
      <c r="X15" s="110">
        <v>4</v>
      </c>
      <c r="Y15" s="35"/>
      <c r="Z15" s="133">
        <v>1</v>
      </c>
      <c r="AA15" s="133">
        <f t="shared" si="2"/>
        <v>0</v>
      </c>
    </row>
    <row r="16" spans="1:27" s="3" customFormat="1" x14ac:dyDescent="0.2">
      <c r="A16" s="100">
        <v>15</v>
      </c>
      <c r="B16" s="101">
        <v>11</v>
      </c>
      <c r="C16" s="101">
        <v>4</v>
      </c>
      <c r="D16" s="100">
        <v>4</v>
      </c>
      <c r="E16" s="102" t="str">
        <f t="shared" si="0"/>
        <v xml:space="preserve">1851-56 - Imperforate Issue - 3c  Dull Red,  Washington, Type I, Imperf   </v>
      </c>
      <c r="F16" s="106" t="s">
        <v>2514</v>
      </c>
      <c r="G16" s="104">
        <v>15</v>
      </c>
      <c r="H16" s="105">
        <v>15</v>
      </c>
      <c r="I16" s="105">
        <v>85</v>
      </c>
      <c r="J16" s="105">
        <v>275</v>
      </c>
      <c r="K16" s="104">
        <v>15</v>
      </c>
      <c r="L16" s="100">
        <v>15</v>
      </c>
      <c r="M16" s="112" t="s">
        <v>590</v>
      </c>
      <c r="N16" s="32" t="s">
        <v>2170</v>
      </c>
      <c r="O16" s="111" t="s">
        <v>14</v>
      </c>
      <c r="P16" s="80" t="s">
        <v>1955</v>
      </c>
      <c r="Q16" s="80" t="s">
        <v>1635</v>
      </c>
      <c r="R16" s="36" t="s">
        <v>2020</v>
      </c>
      <c r="S16" s="80" t="s">
        <v>2138</v>
      </c>
      <c r="T16" s="80"/>
      <c r="U16" s="80" t="s">
        <v>2016</v>
      </c>
      <c r="V16" s="80" t="str">
        <f t="shared" si="1"/>
        <v>, Type I</v>
      </c>
      <c r="W16" s="32" t="s">
        <v>1593</v>
      </c>
      <c r="X16" s="110">
        <v>4</v>
      </c>
      <c r="Y16" s="35"/>
      <c r="Z16" s="133">
        <v>1</v>
      </c>
      <c r="AA16" s="133">
        <f t="shared" si="2"/>
        <v>1</v>
      </c>
    </row>
    <row r="17" spans="1:27" s="3" customFormat="1" x14ac:dyDescent="0.2">
      <c r="A17" s="100">
        <v>16</v>
      </c>
      <c r="B17" s="101" t="s">
        <v>21</v>
      </c>
      <c r="C17" s="101" t="s">
        <v>1593</v>
      </c>
      <c r="D17" s="100">
        <v>4</v>
      </c>
      <c r="E17" s="102" t="str">
        <f t="shared" si="0"/>
        <v xml:space="preserve">1851-56 - Imperforate Issue - 3c  Dull Red,  Washington, Type II, Imperf   </v>
      </c>
      <c r="F17" s="106" t="s">
        <v>2514</v>
      </c>
      <c r="G17" s="104"/>
      <c r="H17" s="105">
        <v>15</v>
      </c>
      <c r="I17" s="105">
        <v>85</v>
      </c>
      <c r="J17" s="105">
        <v>275</v>
      </c>
      <c r="K17" s="104">
        <v>15</v>
      </c>
      <c r="L17" s="100">
        <v>16</v>
      </c>
      <c r="M17" s="112" t="s">
        <v>590</v>
      </c>
      <c r="N17" s="32" t="s">
        <v>2170</v>
      </c>
      <c r="O17" s="111" t="s">
        <v>14</v>
      </c>
      <c r="P17" s="80" t="s">
        <v>1955</v>
      </c>
      <c r="Q17" s="80" t="s">
        <v>1635</v>
      </c>
      <c r="R17" s="36" t="s">
        <v>2020</v>
      </c>
      <c r="S17" s="80" t="s">
        <v>2138</v>
      </c>
      <c r="T17" s="80"/>
      <c r="U17" s="80" t="s">
        <v>2080</v>
      </c>
      <c r="V17" s="80" t="str">
        <f t="shared" si="1"/>
        <v>, Type II</v>
      </c>
      <c r="W17" s="32" t="s">
        <v>1593</v>
      </c>
      <c r="X17" s="110">
        <v>4</v>
      </c>
      <c r="Y17" s="35"/>
      <c r="Z17" s="133">
        <v>1</v>
      </c>
      <c r="AA17" s="133">
        <f t="shared" si="2"/>
        <v>0</v>
      </c>
    </row>
    <row r="18" spans="1:27" s="3" customFormat="1" x14ac:dyDescent="0.2">
      <c r="A18" s="100">
        <v>17</v>
      </c>
      <c r="B18" s="101">
        <v>12</v>
      </c>
      <c r="C18" s="101">
        <v>5</v>
      </c>
      <c r="D18" s="100">
        <v>5</v>
      </c>
      <c r="E18" s="102" t="str">
        <f t="shared" si="0"/>
        <v xml:space="preserve">1851-56 - Imperforate Issue - 5c  Brown,  Thomas Jefferson, Type , Imperf   </v>
      </c>
      <c r="F18" s="106" t="s">
        <v>2514</v>
      </c>
      <c r="G18" s="104">
        <v>700</v>
      </c>
      <c r="H18" s="105">
        <v>700</v>
      </c>
      <c r="I18" s="105">
        <v>11000</v>
      </c>
      <c r="J18" s="105">
        <v>30000</v>
      </c>
      <c r="K18" s="104">
        <v>700</v>
      </c>
      <c r="L18" s="100">
        <v>17</v>
      </c>
      <c r="M18" s="112" t="s">
        <v>590</v>
      </c>
      <c r="N18" s="32" t="s">
        <v>2170</v>
      </c>
      <c r="O18" s="111" t="s">
        <v>14</v>
      </c>
      <c r="P18" s="80" t="s">
        <v>1952</v>
      </c>
      <c r="Q18" s="80" t="s">
        <v>1796</v>
      </c>
      <c r="R18" s="36" t="s">
        <v>2021</v>
      </c>
      <c r="S18" s="80" t="s">
        <v>2138</v>
      </c>
      <c r="T18" s="80"/>
      <c r="U18" s="80" t="s">
        <v>2084</v>
      </c>
      <c r="V18" s="80" t="str">
        <f t="shared" si="1"/>
        <v xml:space="preserve">, Type </v>
      </c>
      <c r="W18" s="32" t="s">
        <v>590</v>
      </c>
      <c r="X18" s="110">
        <v>5</v>
      </c>
      <c r="Y18" s="35" t="s">
        <v>848</v>
      </c>
      <c r="Z18" s="133">
        <v>1</v>
      </c>
      <c r="AA18" s="133">
        <f t="shared" si="2"/>
        <v>1</v>
      </c>
    </row>
    <row r="19" spans="1:27" s="3" customFormat="1" x14ac:dyDescent="0.2">
      <c r="A19" s="100">
        <v>18</v>
      </c>
      <c r="B19" s="101">
        <v>13</v>
      </c>
      <c r="C19" s="101"/>
      <c r="D19" s="100">
        <v>6</v>
      </c>
      <c r="E19" s="102" t="str">
        <f t="shared" si="0"/>
        <v xml:space="preserve">1851-56 - Imperforate Issue - 10c  Green,  Washington, Type I, Imperf   </v>
      </c>
      <c r="F19" s="106" t="s">
        <v>2514</v>
      </c>
      <c r="G19" s="104"/>
      <c r="H19" s="105">
        <v>900</v>
      </c>
      <c r="I19" s="105">
        <v>8500</v>
      </c>
      <c r="J19" s="105">
        <v>19000</v>
      </c>
      <c r="K19" s="104">
        <v>900</v>
      </c>
      <c r="L19" s="100">
        <v>18</v>
      </c>
      <c r="M19" s="112" t="s">
        <v>590</v>
      </c>
      <c r="N19" s="32" t="s">
        <v>2170</v>
      </c>
      <c r="O19" s="111" t="s">
        <v>14</v>
      </c>
      <c r="P19" s="80" t="s">
        <v>1953</v>
      </c>
      <c r="Q19" s="80" t="s">
        <v>1635</v>
      </c>
      <c r="R19" s="36" t="s">
        <v>2022</v>
      </c>
      <c r="S19" s="80" t="s">
        <v>2138</v>
      </c>
      <c r="T19" s="80"/>
      <c r="U19" s="80" t="s">
        <v>2016</v>
      </c>
      <c r="V19" s="80" t="str">
        <f t="shared" si="1"/>
        <v>, Type I</v>
      </c>
      <c r="W19" s="32" t="s">
        <v>590</v>
      </c>
      <c r="X19" s="110">
        <v>6</v>
      </c>
      <c r="Y19" s="35" t="s">
        <v>850</v>
      </c>
      <c r="Z19" s="133">
        <v>1</v>
      </c>
      <c r="AA19" s="133">
        <f t="shared" si="2"/>
        <v>0</v>
      </c>
    </row>
    <row r="20" spans="1:27" s="3" customFormat="1" x14ac:dyDescent="0.2">
      <c r="A20" s="100">
        <v>19</v>
      </c>
      <c r="B20" s="101">
        <v>14</v>
      </c>
      <c r="C20" s="101"/>
      <c r="D20" s="100">
        <v>6</v>
      </c>
      <c r="E20" s="102" t="str">
        <f t="shared" si="0"/>
        <v xml:space="preserve">1851-56 - Imperforate Issue - 10c  Green,  Washington, Type II, Imperf   </v>
      </c>
      <c r="F20" s="106" t="s">
        <v>2514</v>
      </c>
      <c r="G20" s="104"/>
      <c r="H20" s="105">
        <v>160</v>
      </c>
      <c r="I20" s="105">
        <v>1800</v>
      </c>
      <c r="J20" s="105">
        <v>5000</v>
      </c>
      <c r="K20" s="104">
        <v>160</v>
      </c>
      <c r="L20" s="100">
        <v>19</v>
      </c>
      <c r="M20" s="112" t="s">
        <v>590</v>
      </c>
      <c r="N20" s="32" t="s">
        <v>2170</v>
      </c>
      <c r="O20" s="111" t="s">
        <v>14</v>
      </c>
      <c r="P20" s="80" t="s">
        <v>1953</v>
      </c>
      <c r="Q20" s="80" t="s">
        <v>1635</v>
      </c>
      <c r="R20" s="36" t="s">
        <v>2022</v>
      </c>
      <c r="S20" s="80" t="s">
        <v>2138</v>
      </c>
      <c r="T20" s="80"/>
      <c r="U20" s="80" t="s">
        <v>2080</v>
      </c>
      <c r="V20" s="80" t="str">
        <f t="shared" si="1"/>
        <v>, Type II</v>
      </c>
      <c r="W20" s="32" t="s">
        <v>1593</v>
      </c>
      <c r="X20" s="110">
        <v>6</v>
      </c>
      <c r="Y20" s="35"/>
      <c r="Z20" s="133">
        <v>1</v>
      </c>
      <c r="AA20" s="133">
        <f t="shared" si="2"/>
        <v>0</v>
      </c>
    </row>
    <row r="21" spans="1:27" s="3" customFormat="1" x14ac:dyDescent="0.2">
      <c r="A21" s="100">
        <v>20</v>
      </c>
      <c r="B21" s="101">
        <v>15</v>
      </c>
      <c r="C21" s="101">
        <v>6</v>
      </c>
      <c r="D21" s="100">
        <v>6</v>
      </c>
      <c r="E21" s="102" t="str">
        <f t="shared" si="0"/>
        <v xml:space="preserve">1851-56 - Imperforate Issue - 10c  Green,  Washington, Type III, Imperf   </v>
      </c>
      <c r="F21" s="106" t="s">
        <v>2514</v>
      </c>
      <c r="G21" s="104">
        <v>160</v>
      </c>
      <c r="H21" s="105">
        <v>160</v>
      </c>
      <c r="I21" s="105">
        <v>1800</v>
      </c>
      <c r="J21" s="105">
        <v>5000</v>
      </c>
      <c r="K21" s="104">
        <v>160</v>
      </c>
      <c r="L21" s="100">
        <v>20</v>
      </c>
      <c r="M21" s="112" t="s">
        <v>590</v>
      </c>
      <c r="N21" s="32" t="s">
        <v>2170</v>
      </c>
      <c r="O21" s="111" t="s">
        <v>14</v>
      </c>
      <c r="P21" s="80" t="s">
        <v>1953</v>
      </c>
      <c r="Q21" s="80" t="s">
        <v>1635</v>
      </c>
      <c r="R21" s="36" t="s">
        <v>2022</v>
      </c>
      <c r="S21" s="80" t="s">
        <v>2138</v>
      </c>
      <c r="T21" s="80"/>
      <c r="U21" s="80" t="s">
        <v>2081</v>
      </c>
      <c r="V21" s="80" t="str">
        <f t="shared" si="1"/>
        <v>, Type III</v>
      </c>
      <c r="W21" s="32" t="s">
        <v>1593</v>
      </c>
      <c r="X21" s="110">
        <v>6</v>
      </c>
      <c r="Y21" s="35"/>
      <c r="Z21" s="133">
        <v>1</v>
      </c>
      <c r="AA21" s="133">
        <f t="shared" si="2"/>
        <v>1</v>
      </c>
    </row>
    <row r="22" spans="1:27" s="3" customFormat="1" x14ac:dyDescent="0.2">
      <c r="A22" s="100">
        <v>21</v>
      </c>
      <c r="B22" s="101">
        <v>16</v>
      </c>
      <c r="C22" s="101" t="s">
        <v>1593</v>
      </c>
      <c r="D22" s="100">
        <v>6</v>
      </c>
      <c r="E22" s="102" t="str">
        <f t="shared" si="0"/>
        <v xml:space="preserve">1851-56 - Imperforate Issue - 10c  Green,  Washington, Type IV, Imperf   </v>
      </c>
      <c r="F22" s="106" t="s">
        <v>2514</v>
      </c>
      <c r="G22" s="104"/>
      <c r="H22" s="105">
        <v>1650</v>
      </c>
      <c r="I22" s="105">
        <v>15000</v>
      </c>
      <c r="J22" s="105">
        <v>35000</v>
      </c>
      <c r="K22" s="104">
        <v>1650</v>
      </c>
      <c r="L22" s="100">
        <v>21</v>
      </c>
      <c r="M22" s="112" t="s">
        <v>590</v>
      </c>
      <c r="N22" s="32" t="s">
        <v>2170</v>
      </c>
      <c r="O22" s="111" t="s">
        <v>14</v>
      </c>
      <c r="P22" s="80" t="s">
        <v>1953</v>
      </c>
      <c r="Q22" s="80" t="s">
        <v>1635</v>
      </c>
      <c r="R22" s="36" t="s">
        <v>2022</v>
      </c>
      <c r="S22" s="80" t="s">
        <v>2138</v>
      </c>
      <c r="T22" s="80"/>
      <c r="U22" s="80" t="s">
        <v>2083</v>
      </c>
      <c r="V22" s="80" t="str">
        <f t="shared" si="1"/>
        <v>, Type IV</v>
      </c>
      <c r="W22" s="32" t="s">
        <v>1593</v>
      </c>
      <c r="X22" s="110">
        <v>6</v>
      </c>
      <c r="Y22" s="35"/>
      <c r="Z22" s="133">
        <v>1</v>
      </c>
      <c r="AA22" s="133">
        <f t="shared" si="2"/>
        <v>0</v>
      </c>
    </row>
    <row r="23" spans="1:27" s="3" customFormat="1" x14ac:dyDescent="0.2">
      <c r="A23" s="100">
        <v>22</v>
      </c>
      <c r="B23" s="101">
        <v>17</v>
      </c>
      <c r="C23" s="101">
        <v>7</v>
      </c>
      <c r="D23" s="100">
        <v>7</v>
      </c>
      <c r="E23" s="102" t="str">
        <f t="shared" si="0"/>
        <v xml:space="preserve">1851-56 - Imperforate Issue - 12c  Black,  Washington, Type I, Imperf   </v>
      </c>
      <c r="F23" s="106" t="s">
        <v>2514</v>
      </c>
      <c r="G23" s="104">
        <v>250</v>
      </c>
      <c r="H23" s="105">
        <v>250</v>
      </c>
      <c r="I23" s="105">
        <v>2200</v>
      </c>
      <c r="J23" s="105">
        <v>6250</v>
      </c>
      <c r="K23" s="104">
        <v>250</v>
      </c>
      <c r="L23" s="100">
        <v>22</v>
      </c>
      <c r="M23" s="112" t="s">
        <v>590</v>
      </c>
      <c r="N23" s="32" t="s">
        <v>2170</v>
      </c>
      <c r="O23" s="111" t="s">
        <v>14</v>
      </c>
      <c r="P23" s="80" t="s">
        <v>1956</v>
      </c>
      <c r="Q23" s="80" t="s">
        <v>1635</v>
      </c>
      <c r="R23" s="36" t="s">
        <v>2014</v>
      </c>
      <c r="S23" s="80" t="s">
        <v>2138</v>
      </c>
      <c r="T23" s="80"/>
      <c r="U23" s="80" t="s">
        <v>2016</v>
      </c>
      <c r="V23" s="80" t="str">
        <f t="shared" si="1"/>
        <v>, Type I</v>
      </c>
      <c r="W23" s="32" t="s">
        <v>590</v>
      </c>
      <c r="X23" s="110">
        <v>7</v>
      </c>
      <c r="Y23" s="35" t="s">
        <v>849</v>
      </c>
      <c r="Z23" s="133">
        <v>1</v>
      </c>
      <c r="AA23" s="133">
        <f t="shared" si="2"/>
        <v>1</v>
      </c>
    </row>
    <row r="24" spans="1:27" s="3" customFormat="1" x14ac:dyDescent="0.2">
      <c r="A24" s="100">
        <v>23</v>
      </c>
      <c r="B24" s="101">
        <v>18</v>
      </c>
      <c r="C24" s="101"/>
      <c r="D24" s="100">
        <v>8</v>
      </c>
      <c r="E24" s="102" t="str">
        <f t="shared" si="0"/>
        <v xml:space="preserve">1857-61 - First Perforated Issue - 1c  Blue,  Franklin, Type I, Perf 15.5   </v>
      </c>
      <c r="F24" s="103" t="s">
        <v>2524</v>
      </c>
      <c r="G24" s="104"/>
      <c r="H24" s="105">
        <v>550</v>
      </c>
      <c r="I24" s="105">
        <v>800</v>
      </c>
      <c r="J24" s="105">
        <v>2100</v>
      </c>
      <c r="K24" s="104">
        <v>550</v>
      </c>
      <c r="L24" s="100">
        <v>23</v>
      </c>
      <c r="M24" s="112" t="s">
        <v>590</v>
      </c>
      <c r="N24" s="32" t="s">
        <v>2171</v>
      </c>
      <c r="O24" s="111" t="s">
        <v>2010</v>
      </c>
      <c r="P24" s="80" t="s">
        <v>1954</v>
      </c>
      <c r="Q24" s="80" t="s">
        <v>1634</v>
      </c>
      <c r="R24" s="36" t="s">
        <v>2018</v>
      </c>
      <c r="S24" s="80" t="s">
        <v>2119</v>
      </c>
      <c r="T24" s="80"/>
      <c r="U24" s="80" t="s">
        <v>2016</v>
      </c>
      <c r="V24" s="80" t="str">
        <f t="shared" si="1"/>
        <v>, Type I</v>
      </c>
      <c r="W24" s="32" t="s">
        <v>590</v>
      </c>
      <c r="X24" s="110">
        <v>8</v>
      </c>
      <c r="Y24" s="35" t="s">
        <v>846</v>
      </c>
      <c r="Z24" s="133">
        <v>1</v>
      </c>
      <c r="AA24" s="133">
        <f t="shared" si="2"/>
        <v>0</v>
      </c>
    </row>
    <row r="25" spans="1:27" s="3" customFormat="1" x14ac:dyDescent="0.2">
      <c r="A25" s="100">
        <v>24</v>
      </c>
      <c r="B25" s="101">
        <v>19</v>
      </c>
      <c r="C25" s="101" t="s">
        <v>1593</v>
      </c>
      <c r="D25" s="100">
        <v>8</v>
      </c>
      <c r="E25" s="102" t="str">
        <f t="shared" si="0"/>
        <v xml:space="preserve">1857-61 - First Perforated Issue - 1c  Blue,  Franklin, Type Ia, Perf 15.5   </v>
      </c>
      <c r="F25" s="106" t="s">
        <v>2515</v>
      </c>
      <c r="G25" s="104"/>
      <c r="H25" s="105">
        <v>13000</v>
      </c>
      <c r="I25" s="105">
        <v>30000</v>
      </c>
      <c r="J25" s="105">
        <v>55000</v>
      </c>
      <c r="K25" s="104">
        <v>13000</v>
      </c>
      <c r="L25" s="100">
        <v>24</v>
      </c>
      <c r="M25" s="112" t="s">
        <v>590</v>
      </c>
      <c r="N25" s="32" t="s">
        <v>2171</v>
      </c>
      <c r="O25" s="111" t="s">
        <v>2010</v>
      </c>
      <c r="P25" s="80" t="s">
        <v>1954</v>
      </c>
      <c r="Q25" s="80" t="s">
        <v>1634</v>
      </c>
      <c r="R25" s="36" t="s">
        <v>2018</v>
      </c>
      <c r="S25" s="80" t="s">
        <v>2119</v>
      </c>
      <c r="T25" s="80"/>
      <c r="U25" s="80" t="s">
        <v>2017</v>
      </c>
      <c r="V25" s="80" t="str">
        <f t="shared" si="1"/>
        <v>, Type Ia</v>
      </c>
      <c r="W25" s="32" t="s">
        <v>1593</v>
      </c>
      <c r="X25" s="110">
        <v>8</v>
      </c>
      <c r="Y25" s="35"/>
      <c r="Z25" s="133">
        <v>1</v>
      </c>
      <c r="AA25" s="133">
        <f t="shared" si="2"/>
        <v>0</v>
      </c>
    </row>
    <row r="26" spans="1:27" s="3" customFormat="1" x14ac:dyDescent="0.2">
      <c r="A26" s="100">
        <v>25</v>
      </c>
      <c r="B26" s="101" t="s">
        <v>27</v>
      </c>
      <c r="C26" s="101" t="s">
        <v>1593</v>
      </c>
      <c r="D26" s="100">
        <v>8</v>
      </c>
      <c r="E26" s="102" t="str">
        <f t="shared" si="0"/>
        <v xml:space="preserve">1857-61 - First Perforated Issue - 1c  Blue,  Franklin, Type Ic, Perf 15.5   </v>
      </c>
      <c r="F26" s="106" t="s">
        <v>2515</v>
      </c>
      <c r="G26" s="104"/>
      <c r="H26" s="105">
        <v>2500</v>
      </c>
      <c r="I26" s="105">
        <v>1750</v>
      </c>
      <c r="J26" s="105">
        <v>4250</v>
      </c>
      <c r="K26" s="104">
        <v>2500</v>
      </c>
      <c r="L26" s="100">
        <v>25</v>
      </c>
      <c r="M26" s="112" t="s">
        <v>590</v>
      </c>
      <c r="N26" s="32" t="s">
        <v>2171</v>
      </c>
      <c r="O26" s="111" t="s">
        <v>2010</v>
      </c>
      <c r="P26" s="80" t="s">
        <v>1954</v>
      </c>
      <c r="Q26" s="80" t="s">
        <v>1634</v>
      </c>
      <c r="R26" s="36" t="s">
        <v>2018</v>
      </c>
      <c r="S26" s="80" t="s">
        <v>2119</v>
      </c>
      <c r="T26" s="80"/>
      <c r="U26" s="80" t="s">
        <v>2079</v>
      </c>
      <c r="V26" s="80" t="str">
        <f t="shared" si="1"/>
        <v>, Type Ic</v>
      </c>
      <c r="W26" s="32" t="s">
        <v>1593</v>
      </c>
      <c r="X26" s="110">
        <v>8</v>
      </c>
      <c r="Y26" s="35"/>
      <c r="Z26" s="133">
        <v>1</v>
      </c>
      <c r="AA26" s="133">
        <f t="shared" si="2"/>
        <v>0</v>
      </c>
    </row>
    <row r="27" spans="1:27" s="3" customFormat="1" x14ac:dyDescent="0.2">
      <c r="A27" s="100">
        <v>26</v>
      </c>
      <c r="B27" s="101">
        <v>20</v>
      </c>
      <c r="C27" s="101" t="s">
        <v>1593</v>
      </c>
      <c r="D27" s="100">
        <v>8</v>
      </c>
      <c r="E27" s="102" t="str">
        <f t="shared" si="0"/>
        <v xml:space="preserve">1857-61 - First Perforated Issue - 1c  Blue,  Franklin, Type II, Perf 15.5   </v>
      </c>
      <c r="F27" s="106" t="s">
        <v>2515</v>
      </c>
      <c r="G27" s="104"/>
      <c r="H27" s="105">
        <v>275</v>
      </c>
      <c r="I27" s="105">
        <v>375</v>
      </c>
      <c r="J27" s="105">
        <v>900</v>
      </c>
      <c r="K27" s="104">
        <v>275</v>
      </c>
      <c r="L27" s="100">
        <v>26</v>
      </c>
      <c r="M27" s="112" t="s">
        <v>590</v>
      </c>
      <c r="N27" s="32" t="s">
        <v>2171</v>
      </c>
      <c r="O27" s="111" t="s">
        <v>2010</v>
      </c>
      <c r="P27" s="80" t="s">
        <v>1954</v>
      </c>
      <c r="Q27" s="80" t="s">
        <v>1634</v>
      </c>
      <c r="R27" s="36" t="s">
        <v>2018</v>
      </c>
      <c r="S27" s="80" t="s">
        <v>2119</v>
      </c>
      <c r="T27" s="80"/>
      <c r="U27" s="80" t="s">
        <v>2080</v>
      </c>
      <c r="V27" s="80" t="str">
        <f t="shared" si="1"/>
        <v>, Type II</v>
      </c>
      <c r="W27" s="32" t="s">
        <v>1593</v>
      </c>
      <c r="X27" s="110">
        <v>8</v>
      </c>
      <c r="Y27" s="35"/>
      <c r="Z27" s="133">
        <v>1</v>
      </c>
      <c r="AA27" s="133">
        <f t="shared" si="2"/>
        <v>0</v>
      </c>
    </row>
    <row r="28" spans="1:27" s="3" customFormat="1" x14ac:dyDescent="0.2">
      <c r="A28" s="100">
        <v>27</v>
      </c>
      <c r="B28" s="101">
        <v>21</v>
      </c>
      <c r="C28" s="101" t="s">
        <v>1593</v>
      </c>
      <c r="D28" s="100">
        <v>8</v>
      </c>
      <c r="E28" s="102" t="str">
        <f t="shared" si="0"/>
        <v xml:space="preserve">1857-61 - First Perforated Issue - 1c  Blue,  Franklin, Type III, Perf 15.5   </v>
      </c>
      <c r="F28" s="106" t="s">
        <v>2515</v>
      </c>
      <c r="G28" s="104"/>
      <c r="H28" s="105">
        <v>1800</v>
      </c>
      <c r="I28" s="105">
        <v>6500</v>
      </c>
      <c r="J28" s="105">
        <v>17500</v>
      </c>
      <c r="K28" s="104">
        <v>1800</v>
      </c>
      <c r="L28" s="100">
        <v>27</v>
      </c>
      <c r="M28" s="112" t="s">
        <v>590</v>
      </c>
      <c r="N28" s="32" t="s">
        <v>2171</v>
      </c>
      <c r="O28" s="111" t="s">
        <v>2010</v>
      </c>
      <c r="P28" s="80" t="s">
        <v>1954</v>
      </c>
      <c r="Q28" s="80" t="s">
        <v>1634</v>
      </c>
      <c r="R28" s="36" t="s">
        <v>2018</v>
      </c>
      <c r="S28" s="80" t="s">
        <v>2119</v>
      </c>
      <c r="T28" s="80"/>
      <c r="U28" s="80" t="s">
        <v>2081</v>
      </c>
      <c r="V28" s="80" t="str">
        <f t="shared" si="1"/>
        <v>, Type III</v>
      </c>
      <c r="W28" s="32" t="s">
        <v>1593</v>
      </c>
      <c r="X28" s="110">
        <v>8</v>
      </c>
      <c r="Y28" s="35"/>
      <c r="Z28" s="133">
        <v>1</v>
      </c>
      <c r="AA28" s="133">
        <f t="shared" si="2"/>
        <v>0</v>
      </c>
    </row>
    <row r="29" spans="1:27" s="3" customFormat="1" x14ac:dyDescent="0.2">
      <c r="A29" s="100">
        <v>28</v>
      </c>
      <c r="B29" s="101">
        <v>22</v>
      </c>
      <c r="C29" s="101" t="s">
        <v>1593</v>
      </c>
      <c r="D29" s="100">
        <v>8</v>
      </c>
      <c r="E29" s="102" t="str">
        <f t="shared" si="0"/>
        <v xml:space="preserve">1857-61 - First Perforated Issue - 1c  Blue,  Franklin, Type IIIA, Perf 15.5   </v>
      </c>
      <c r="F29" s="106" t="s">
        <v>2515</v>
      </c>
      <c r="G29" s="104"/>
      <c r="H29" s="105">
        <v>500</v>
      </c>
      <c r="I29" s="105">
        <v>850</v>
      </c>
      <c r="J29" s="105">
        <v>2400</v>
      </c>
      <c r="K29" s="104">
        <v>500</v>
      </c>
      <c r="L29" s="100">
        <v>28</v>
      </c>
      <c r="M29" s="112" t="s">
        <v>590</v>
      </c>
      <c r="N29" s="32" t="s">
        <v>2171</v>
      </c>
      <c r="O29" s="111" t="s">
        <v>2010</v>
      </c>
      <c r="P29" s="80" t="s">
        <v>1954</v>
      </c>
      <c r="Q29" s="80" t="s">
        <v>1634</v>
      </c>
      <c r="R29" s="36" t="s">
        <v>2018</v>
      </c>
      <c r="S29" s="80" t="s">
        <v>2119</v>
      </c>
      <c r="T29" s="80"/>
      <c r="U29" s="80" t="s">
        <v>2082</v>
      </c>
      <c r="V29" s="80" t="str">
        <f t="shared" si="1"/>
        <v>, Type IIIA</v>
      </c>
      <c r="W29" s="32" t="s">
        <v>1593</v>
      </c>
      <c r="X29" s="110">
        <v>8</v>
      </c>
      <c r="Y29" s="35"/>
      <c r="Z29" s="133">
        <v>1</v>
      </c>
      <c r="AA29" s="133">
        <f t="shared" si="2"/>
        <v>0</v>
      </c>
    </row>
    <row r="30" spans="1:27" s="3" customFormat="1" x14ac:dyDescent="0.2">
      <c r="A30" s="100">
        <v>29</v>
      </c>
      <c r="B30" s="101">
        <v>23</v>
      </c>
      <c r="C30" s="101" t="s">
        <v>1593</v>
      </c>
      <c r="D30" s="100">
        <v>8</v>
      </c>
      <c r="E30" s="102" t="str">
        <f t="shared" si="0"/>
        <v xml:space="preserve">1857-61 - First Perforated Issue - 1c  Blue,  Franklin, Type IV, Perf 15.5   </v>
      </c>
      <c r="F30" s="106" t="s">
        <v>2515</v>
      </c>
      <c r="G30" s="104"/>
      <c r="H30" s="105">
        <v>1150</v>
      </c>
      <c r="I30" s="105">
        <v>6250</v>
      </c>
      <c r="J30" s="105">
        <v>16500</v>
      </c>
      <c r="K30" s="104">
        <v>1150</v>
      </c>
      <c r="L30" s="100">
        <v>29</v>
      </c>
      <c r="M30" s="112" t="s">
        <v>590</v>
      </c>
      <c r="N30" s="32" t="s">
        <v>2171</v>
      </c>
      <c r="O30" s="111" t="s">
        <v>2010</v>
      </c>
      <c r="P30" s="80" t="s">
        <v>1954</v>
      </c>
      <c r="Q30" s="80" t="s">
        <v>1634</v>
      </c>
      <c r="R30" s="36" t="s">
        <v>2018</v>
      </c>
      <c r="S30" s="80" t="s">
        <v>2119</v>
      </c>
      <c r="T30" s="80"/>
      <c r="U30" s="80" t="s">
        <v>2083</v>
      </c>
      <c r="V30" s="80" t="str">
        <f t="shared" si="1"/>
        <v>, Type IV</v>
      </c>
      <c r="W30" s="32" t="s">
        <v>1593</v>
      </c>
      <c r="X30" s="110">
        <v>8</v>
      </c>
      <c r="Y30" s="35"/>
      <c r="Z30" s="133">
        <v>1</v>
      </c>
      <c r="AA30" s="133">
        <f t="shared" si="2"/>
        <v>0</v>
      </c>
    </row>
    <row r="31" spans="1:27" s="3" customFormat="1" x14ac:dyDescent="0.2">
      <c r="A31" s="100">
        <v>30</v>
      </c>
      <c r="B31" s="101">
        <v>24</v>
      </c>
      <c r="C31" s="101">
        <v>8</v>
      </c>
      <c r="D31" s="100">
        <v>8</v>
      </c>
      <c r="E31" s="102" t="str">
        <f t="shared" si="0"/>
        <v xml:space="preserve">1857-61 - First Perforated Issue - 1c  Blue,  Franklin, Type V, Perf 15.5   </v>
      </c>
      <c r="F31" s="106" t="s">
        <v>2515</v>
      </c>
      <c r="G31" s="104">
        <v>40</v>
      </c>
      <c r="H31" s="105">
        <v>40</v>
      </c>
      <c r="I31" s="105">
        <v>55</v>
      </c>
      <c r="J31" s="105">
        <v>140</v>
      </c>
      <c r="K31" s="104">
        <v>40</v>
      </c>
      <c r="L31" s="100">
        <v>30</v>
      </c>
      <c r="M31" s="112" t="s">
        <v>590</v>
      </c>
      <c r="N31" s="32" t="s">
        <v>2171</v>
      </c>
      <c r="O31" s="111" t="s">
        <v>2010</v>
      </c>
      <c r="P31" s="80" t="s">
        <v>1954</v>
      </c>
      <c r="Q31" s="80" t="s">
        <v>1634</v>
      </c>
      <c r="R31" s="36" t="s">
        <v>2018</v>
      </c>
      <c r="S31" s="80" t="s">
        <v>2119</v>
      </c>
      <c r="T31" s="80"/>
      <c r="U31" s="80" t="s">
        <v>2085</v>
      </c>
      <c r="V31" s="80" t="str">
        <f t="shared" si="1"/>
        <v>, Type V</v>
      </c>
      <c r="W31" s="32" t="s">
        <v>1593</v>
      </c>
      <c r="X31" s="110">
        <v>8</v>
      </c>
      <c r="Y31" s="35"/>
      <c r="Z31" s="133">
        <v>1</v>
      </c>
      <c r="AA31" s="133">
        <f t="shared" si="2"/>
        <v>1</v>
      </c>
    </row>
    <row r="32" spans="1:27" s="3" customFormat="1" x14ac:dyDescent="0.2">
      <c r="A32" s="100">
        <v>31</v>
      </c>
      <c r="B32" s="101">
        <v>25</v>
      </c>
      <c r="C32" s="101"/>
      <c r="D32" s="100">
        <v>9</v>
      </c>
      <c r="E32" s="102" t="str">
        <f t="shared" si="0"/>
        <v xml:space="preserve">1857-61 - First Perforated Issue - 3c  Rose,  Washington, Type I, Perf 15.5   </v>
      </c>
      <c r="F32" s="106" t="s">
        <v>2515</v>
      </c>
      <c r="G32" s="104"/>
      <c r="H32" s="105">
        <v>225</v>
      </c>
      <c r="I32" s="105">
        <v>1250</v>
      </c>
      <c r="J32" s="105">
        <v>4000</v>
      </c>
      <c r="K32" s="104">
        <v>225</v>
      </c>
      <c r="L32" s="100">
        <v>32</v>
      </c>
      <c r="M32" s="112" t="s">
        <v>590</v>
      </c>
      <c r="N32" s="32" t="s">
        <v>2171</v>
      </c>
      <c r="O32" s="111" t="s">
        <v>2010</v>
      </c>
      <c r="P32" s="80" t="s">
        <v>1955</v>
      </c>
      <c r="Q32" s="80" t="s">
        <v>1635</v>
      </c>
      <c r="R32" s="36" t="s">
        <v>2023</v>
      </c>
      <c r="S32" s="80" t="s">
        <v>2119</v>
      </c>
      <c r="T32" s="80"/>
      <c r="U32" s="80" t="s">
        <v>2016</v>
      </c>
      <c r="V32" s="80" t="str">
        <f t="shared" si="1"/>
        <v>, Type I</v>
      </c>
      <c r="W32" s="32" t="s">
        <v>590</v>
      </c>
      <c r="X32" s="110">
        <v>9</v>
      </c>
      <c r="Y32" s="35" t="s">
        <v>857</v>
      </c>
      <c r="Z32" s="133">
        <v>1</v>
      </c>
      <c r="AA32" s="133">
        <f t="shared" si="2"/>
        <v>0</v>
      </c>
    </row>
    <row r="33" spans="1:27" s="3" customFormat="1" x14ac:dyDescent="0.2">
      <c r="A33" s="100">
        <v>32</v>
      </c>
      <c r="B33" s="101" t="s">
        <v>30</v>
      </c>
      <c r="C33" s="101" t="s">
        <v>1593</v>
      </c>
      <c r="D33" s="100">
        <v>9</v>
      </c>
      <c r="E33" s="102" t="str">
        <f t="shared" si="0"/>
        <v xml:space="preserve">1857-61 - First Perforated Issue - 3c  Rose,  Washington, Type II, Perf 15.5   </v>
      </c>
      <c r="F33" s="106" t="s">
        <v>2515</v>
      </c>
      <c r="G33" s="104"/>
      <c r="H33" s="105">
        <v>900</v>
      </c>
      <c r="I33" s="105">
        <v>4000</v>
      </c>
      <c r="J33" s="105">
        <v>9000</v>
      </c>
      <c r="K33" s="104">
        <v>900</v>
      </c>
      <c r="L33" s="100">
        <v>33</v>
      </c>
      <c r="M33" s="112" t="s">
        <v>590</v>
      </c>
      <c r="N33" s="32" t="s">
        <v>2171</v>
      </c>
      <c r="O33" s="111" t="s">
        <v>2010</v>
      </c>
      <c r="P33" s="80" t="s">
        <v>1955</v>
      </c>
      <c r="Q33" s="80" t="s">
        <v>1635</v>
      </c>
      <c r="R33" s="36" t="s">
        <v>2023</v>
      </c>
      <c r="S33" s="80" t="s">
        <v>2119</v>
      </c>
      <c r="T33" s="80"/>
      <c r="U33" s="80" t="s">
        <v>2080</v>
      </c>
      <c r="V33" s="80" t="str">
        <f t="shared" si="1"/>
        <v>, Type II</v>
      </c>
      <c r="W33" s="32" t="s">
        <v>1593</v>
      </c>
      <c r="X33" s="110">
        <v>9</v>
      </c>
      <c r="Y33" s="35"/>
      <c r="Z33" s="133">
        <v>1</v>
      </c>
      <c r="AA33" s="133">
        <f t="shared" si="2"/>
        <v>0</v>
      </c>
    </row>
    <row r="34" spans="1:27" s="3" customFormat="1" x14ac:dyDescent="0.2">
      <c r="A34" s="100">
        <v>33</v>
      </c>
      <c r="B34" s="101">
        <v>26</v>
      </c>
      <c r="C34" s="101">
        <v>9</v>
      </c>
      <c r="D34" s="100">
        <v>9</v>
      </c>
      <c r="E34" s="102" t="str">
        <f t="shared" si="0"/>
        <v xml:space="preserve">1857-61 - First Perforated Issue - 3c  Dull Red,  Washington, Type III, Perf 15.5   </v>
      </c>
      <c r="F34" s="106" t="s">
        <v>2515</v>
      </c>
      <c r="G34" s="104">
        <v>9</v>
      </c>
      <c r="H34" s="105">
        <v>9</v>
      </c>
      <c r="I34" s="105">
        <v>22.5</v>
      </c>
      <c r="J34" s="105">
        <v>65</v>
      </c>
      <c r="K34" s="104">
        <v>9</v>
      </c>
      <c r="L34" s="100">
        <v>34</v>
      </c>
      <c r="M34" s="112" t="s">
        <v>590</v>
      </c>
      <c r="N34" s="32" t="s">
        <v>2171</v>
      </c>
      <c r="O34" s="111" t="s">
        <v>2010</v>
      </c>
      <c r="P34" s="80" t="s">
        <v>1955</v>
      </c>
      <c r="Q34" s="80" t="s">
        <v>1635</v>
      </c>
      <c r="R34" s="36" t="s">
        <v>2020</v>
      </c>
      <c r="S34" s="80" t="s">
        <v>2119</v>
      </c>
      <c r="T34" s="80"/>
      <c r="U34" s="80" t="s">
        <v>2081</v>
      </c>
      <c r="V34" s="80" t="str">
        <f t="shared" si="1"/>
        <v>, Type III</v>
      </c>
      <c r="W34" s="32" t="s">
        <v>1593</v>
      </c>
      <c r="X34" s="110">
        <v>9</v>
      </c>
      <c r="Y34" s="35"/>
      <c r="Z34" s="133">
        <v>1</v>
      </c>
      <c r="AA34" s="133">
        <f t="shared" si="2"/>
        <v>1</v>
      </c>
    </row>
    <row r="35" spans="1:27" s="3" customFormat="1" x14ac:dyDescent="0.2">
      <c r="A35" s="100">
        <v>34</v>
      </c>
      <c r="B35" s="101" t="s">
        <v>31</v>
      </c>
      <c r="C35" s="101" t="s">
        <v>1593</v>
      </c>
      <c r="D35" s="100">
        <v>9</v>
      </c>
      <c r="E35" s="102" t="str">
        <f t="shared" si="0"/>
        <v xml:space="preserve">1857-61 - First Perforated Issue - 3c  Dull Red,  Washington, Type IV, Perf 15.5   </v>
      </c>
      <c r="F35" s="106" t="s">
        <v>2515</v>
      </c>
      <c r="G35" s="104"/>
      <c r="H35" s="105">
        <v>150</v>
      </c>
      <c r="I35" s="105">
        <v>225</v>
      </c>
      <c r="J35" s="105">
        <v>600</v>
      </c>
      <c r="K35" s="104">
        <v>150</v>
      </c>
      <c r="L35" s="100">
        <v>35</v>
      </c>
      <c r="M35" s="112" t="s">
        <v>590</v>
      </c>
      <c r="N35" s="32" t="s">
        <v>2171</v>
      </c>
      <c r="O35" s="111" t="s">
        <v>2010</v>
      </c>
      <c r="P35" s="80" t="s">
        <v>1955</v>
      </c>
      <c r="Q35" s="80" t="s">
        <v>1635</v>
      </c>
      <c r="R35" s="36" t="s">
        <v>2020</v>
      </c>
      <c r="S35" s="80" t="s">
        <v>2119</v>
      </c>
      <c r="T35" s="80"/>
      <c r="U35" s="80" t="s">
        <v>2083</v>
      </c>
      <c r="V35" s="80" t="str">
        <f t="shared" si="1"/>
        <v>, Type IV</v>
      </c>
      <c r="W35" s="32" t="s">
        <v>1593</v>
      </c>
      <c r="X35" s="110">
        <v>9</v>
      </c>
      <c r="Y35" s="35"/>
      <c r="Z35" s="133">
        <v>1</v>
      </c>
      <c r="AA35" s="133">
        <f t="shared" si="2"/>
        <v>0</v>
      </c>
    </row>
    <row r="36" spans="1:27" s="3" customFormat="1" x14ac:dyDescent="0.2">
      <c r="A36" s="100">
        <v>35</v>
      </c>
      <c r="B36" s="101">
        <v>27</v>
      </c>
      <c r="C36" s="101"/>
      <c r="D36" s="100">
        <v>10</v>
      </c>
      <c r="E36" s="102" t="str">
        <f t="shared" si="0"/>
        <v xml:space="preserve">1857-61 - First Perforated Issue - 5c  Brick Red,  Jefferson, Type I, Perf 15.5   </v>
      </c>
      <c r="F36" s="106" t="s">
        <v>2515</v>
      </c>
      <c r="G36" s="104"/>
      <c r="H36" s="105">
        <v>1600</v>
      </c>
      <c r="I36" s="105">
        <v>20000</v>
      </c>
      <c r="J36" s="105">
        <v>80000</v>
      </c>
      <c r="K36" s="104">
        <v>1600</v>
      </c>
      <c r="L36" s="100">
        <v>37</v>
      </c>
      <c r="M36" s="112" t="s">
        <v>590</v>
      </c>
      <c r="N36" s="32" t="s">
        <v>2171</v>
      </c>
      <c r="O36" s="111" t="s">
        <v>2010</v>
      </c>
      <c r="P36" s="80" t="s">
        <v>1952</v>
      </c>
      <c r="Q36" s="80" t="s">
        <v>1636</v>
      </c>
      <c r="R36" s="36" t="s">
        <v>2024</v>
      </c>
      <c r="S36" s="80" t="s">
        <v>2119</v>
      </c>
      <c r="T36" s="80"/>
      <c r="U36" s="80" t="s">
        <v>2016</v>
      </c>
      <c r="V36" s="80" t="str">
        <f t="shared" si="1"/>
        <v>, Type I</v>
      </c>
      <c r="W36" s="32" t="s">
        <v>590</v>
      </c>
      <c r="X36" s="110">
        <v>10</v>
      </c>
      <c r="Y36" s="35" t="s">
        <v>856</v>
      </c>
      <c r="Z36" s="133">
        <v>1</v>
      </c>
      <c r="AA36" s="133">
        <f t="shared" si="2"/>
        <v>0</v>
      </c>
    </row>
    <row r="37" spans="1:27" s="3" customFormat="1" x14ac:dyDescent="0.2">
      <c r="A37" s="100">
        <v>36</v>
      </c>
      <c r="B37" s="101">
        <v>28</v>
      </c>
      <c r="C37" s="101" t="s">
        <v>1593</v>
      </c>
      <c r="D37" s="100">
        <v>10</v>
      </c>
      <c r="E37" s="102" t="str">
        <f t="shared" si="0"/>
        <v xml:space="preserve">1857-61 - First Perforated Issue - 5c  Red Brown,  Jefferson, Type I, Perf 15.5   </v>
      </c>
      <c r="F37" s="106" t="s">
        <v>2515</v>
      </c>
      <c r="G37" s="104"/>
      <c r="H37" s="105">
        <v>1050</v>
      </c>
      <c r="I37" s="105">
        <v>15000</v>
      </c>
      <c r="J37" s="105">
        <v>60000</v>
      </c>
      <c r="K37" s="104">
        <v>1050</v>
      </c>
      <c r="L37" s="100">
        <v>38</v>
      </c>
      <c r="M37" s="112" t="s">
        <v>590</v>
      </c>
      <c r="N37" s="32" t="s">
        <v>2171</v>
      </c>
      <c r="O37" s="111" t="s">
        <v>2010</v>
      </c>
      <c r="P37" s="80" t="s">
        <v>1952</v>
      </c>
      <c r="Q37" s="80" t="s">
        <v>1636</v>
      </c>
      <c r="R37" s="36" t="s">
        <v>2025</v>
      </c>
      <c r="S37" s="80" t="s">
        <v>2119</v>
      </c>
      <c r="T37" s="80"/>
      <c r="U37" s="80" t="s">
        <v>2016</v>
      </c>
      <c r="V37" s="80" t="str">
        <f t="shared" si="1"/>
        <v>, Type I</v>
      </c>
      <c r="W37" s="32" t="s">
        <v>1593</v>
      </c>
      <c r="X37" s="110">
        <v>10</v>
      </c>
      <c r="Y37" s="35"/>
      <c r="Z37" s="133">
        <v>1</v>
      </c>
      <c r="AA37" s="133">
        <f t="shared" si="2"/>
        <v>0</v>
      </c>
    </row>
    <row r="38" spans="1:27" s="3" customFormat="1" x14ac:dyDescent="0.2">
      <c r="A38" s="100">
        <v>37</v>
      </c>
      <c r="B38" s="101" t="s">
        <v>35</v>
      </c>
      <c r="C38" s="101" t="s">
        <v>1593</v>
      </c>
      <c r="D38" s="100">
        <v>10</v>
      </c>
      <c r="E38" s="102" t="str">
        <f t="shared" si="0"/>
        <v xml:space="preserve">1857-61 - First Perforated Issue - 5c  Indian Red,  Jefferson, Type I, Perf 15.5   </v>
      </c>
      <c r="F38" s="106" t="s">
        <v>2515</v>
      </c>
      <c r="G38" s="104"/>
      <c r="H38" s="105">
        <v>3500</v>
      </c>
      <c r="I38" s="105">
        <v>40000</v>
      </c>
      <c r="J38" s="105">
        <v>175000</v>
      </c>
      <c r="K38" s="104">
        <v>3500</v>
      </c>
      <c r="L38" s="100">
        <v>39</v>
      </c>
      <c r="M38" s="112" t="s">
        <v>590</v>
      </c>
      <c r="N38" s="32" t="s">
        <v>2171</v>
      </c>
      <c r="O38" s="111" t="s">
        <v>2010</v>
      </c>
      <c r="P38" s="80" t="s">
        <v>1952</v>
      </c>
      <c r="Q38" s="80" t="s">
        <v>1636</v>
      </c>
      <c r="R38" s="36" t="s">
        <v>2026</v>
      </c>
      <c r="S38" s="80" t="s">
        <v>2119</v>
      </c>
      <c r="T38" s="80"/>
      <c r="U38" s="80" t="s">
        <v>2016</v>
      </c>
      <c r="V38" s="80" t="str">
        <f t="shared" si="1"/>
        <v>, Type I</v>
      </c>
      <c r="W38" s="32" t="s">
        <v>1593</v>
      </c>
      <c r="X38" s="110">
        <v>10</v>
      </c>
      <c r="Y38" s="35"/>
      <c r="Z38" s="133">
        <v>1</v>
      </c>
      <c r="AA38" s="133">
        <f t="shared" si="2"/>
        <v>0</v>
      </c>
    </row>
    <row r="39" spans="1:27" s="3" customFormat="1" x14ac:dyDescent="0.2">
      <c r="A39" s="100">
        <v>38</v>
      </c>
      <c r="B39" s="101">
        <v>29</v>
      </c>
      <c r="C39" s="101" t="s">
        <v>1593</v>
      </c>
      <c r="D39" s="100">
        <v>10</v>
      </c>
      <c r="E39" s="102" t="str">
        <f t="shared" si="0"/>
        <v xml:space="preserve">1857-61 - First Perforated Issue - 5c  Brown,  Jefferson, Type I, Perf 15.5   </v>
      </c>
      <c r="F39" s="106" t="s">
        <v>2515</v>
      </c>
      <c r="G39" s="104"/>
      <c r="H39" s="105">
        <v>400</v>
      </c>
      <c r="I39" s="105">
        <v>1750</v>
      </c>
      <c r="J39" s="105">
        <v>5500</v>
      </c>
      <c r="K39" s="104">
        <v>400</v>
      </c>
      <c r="L39" s="100">
        <v>40</v>
      </c>
      <c r="M39" s="112" t="s">
        <v>590</v>
      </c>
      <c r="N39" s="32" t="s">
        <v>2171</v>
      </c>
      <c r="O39" s="111" t="s">
        <v>2010</v>
      </c>
      <c r="P39" s="80" t="s">
        <v>1952</v>
      </c>
      <c r="Q39" s="80" t="s">
        <v>1636</v>
      </c>
      <c r="R39" s="36" t="s">
        <v>2021</v>
      </c>
      <c r="S39" s="80" t="s">
        <v>2119</v>
      </c>
      <c r="T39" s="80"/>
      <c r="U39" s="80" t="s">
        <v>2016</v>
      </c>
      <c r="V39" s="80" t="str">
        <f t="shared" si="1"/>
        <v>, Type I</v>
      </c>
      <c r="W39" s="32" t="s">
        <v>1593</v>
      </c>
      <c r="X39" s="110">
        <v>10</v>
      </c>
      <c r="Y39" s="35"/>
      <c r="Z39" s="133">
        <v>1</v>
      </c>
      <c r="AA39" s="133">
        <f t="shared" si="2"/>
        <v>0</v>
      </c>
    </row>
    <row r="40" spans="1:27" s="3" customFormat="1" x14ac:dyDescent="0.2">
      <c r="A40" s="100">
        <v>39</v>
      </c>
      <c r="B40" s="101">
        <v>30</v>
      </c>
      <c r="C40" s="101" t="s">
        <v>1593</v>
      </c>
      <c r="D40" s="100">
        <v>10</v>
      </c>
      <c r="E40" s="102" t="str">
        <f t="shared" si="0"/>
        <v xml:space="preserve">1857-61 - First Perforated Issue - 5c  Orange Brown,  Jefferson, Type II, Perf 15.5   </v>
      </c>
      <c r="F40" s="106" t="s">
        <v>2515</v>
      </c>
      <c r="G40" s="104"/>
      <c r="H40" s="105">
        <v>1400</v>
      </c>
      <c r="I40" s="105">
        <v>500</v>
      </c>
      <c r="J40" s="105">
        <v>1250</v>
      </c>
      <c r="K40" s="104">
        <v>1400</v>
      </c>
      <c r="L40" s="100">
        <v>41</v>
      </c>
      <c r="M40" s="112" t="s">
        <v>590</v>
      </c>
      <c r="N40" s="32" t="s">
        <v>2171</v>
      </c>
      <c r="O40" s="111" t="s">
        <v>2010</v>
      </c>
      <c r="P40" s="80" t="s">
        <v>1952</v>
      </c>
      <c r="Q40" s="80" t="s">
        <v>1636</v>
      </c>
      <c r="R40" s="36" t="s">
        <v>2019</v>
      </c>
      <c r="S40" s="80" t="s">
        <v>2119</v>
      </c>
      <c r="T40" s="80"/>
      <c r="U40" s="80" t="s">
        <v>2080</v>
      </c>
      <c r="V40" s="80" t="str">
        <f t="shared" si="1"/>
        <v>, Type II</v>
      </c>
      <c r="W40" s="32" t="s">
        <v>1593</v>
      </c>
      <c r="X40" s="110">
        <v>10</v>
      </c>
      <c r="Y40" s="35"/>
      <c r="Z40" s="133">
        <v>1</v>
      </c>
      <c r="AA40" s="133">
        <f t="shared" si="2"/>
        <v>0</v>
      </c>
    </row>
    <row r="41" spans="1:27" s="3" customFormat="1" x14ac:dyDescent="0.2">
      <c r="A41" s="100">
        <v>40</v>
      </c>
      <c r="B41" s="101" t="s">
        <v>32</v>
      </c>
      <c r="C41" s="101">
        <v>10</v>
      </c>
      <c r="D41" s="100">
        <v>10</v>
      </c>
      <c r="E41" s="102" t="str">
        <f t="shared" si="0"/>
        <v xml:space="preserve">1857-61 - First Perforated Issue - 5c  Brown,  Jefferson, Type II, Perf 15.5   </v>
      </c>
      <c r="F41" s="106" t="s">
        <v>2515</v>
      </c>
      <c r="G41" s="104">
        <v>300</v>
      </c>
      <c r="H41" s="105">
        <v>300</v>
      </c>
      <c r="I41" s="105">
        <v>825</v>
      </c>
      <c r="J41" s="105">
        <v>2200</v>
      </c>
      <c r="K41" s="104">
        <v>300</v>
      </c>
      <c r="L41" s="100">
        <v>42</v>
      </c>
      <c r="M41" s="112" t="s">
        <v>590</v>
      </c>
      <c r="N41" s="32" t="s">
        <v>2171</v>
      </c>
      <c r="O41" s="111" t="s">
        <v>2010</v>
      </c>
      <c r="P41" s="80" t="s">
        <v>1952</v>
      </c>
      <c r="Q41" s="80" t="s">
        <v>1636</v>
      </c>
      <c r="R41" s="36" t="s">
        <v>2021</v>
      </c>
      <c r="S41" s="80" t="s">
        <v>2119</v>
      </c>
      <c r="T41" s="80"/>
      <c r="U41" s="80" t="s">
        <v>2080</v>
      </c>
      <c r="V41" s="80" t="str">
        <f t="shared" si="1"/>
        <v>, Type II</v>
      </c>
      <c r="W41" s="32" t="s">
        <v>1593</v>
      </c>
      <c r="X41" s="110">
        <v>10</v>
      </c>
      <c r="Y41" s="35"/>
      <c r="Z41" s="133">
        <v>1</v>
      </c>
      <c r="AA41" s="133">
        <f t="shared" si="2"/>
        <v>1</v>
      </c>
    </row>
    <row r="42" spans="1:27" s="3" customFormat="1" x14ac:dyDescent="0.2">
      <c r="A42" s="100">
        <v>41</v>
      </c>
      <c r="B42" s="101">
        <v>31</v>
      </c>
      <c r="C42" s="101"/>
      <c r="D42" s="100">
        <v>11</v>
      </c>
      <c r="E42" s="102" t="str">
        <f t="shared" si="0"/>
        <v xml:space="preserve">1857-61 - First Perforated Issue - 10c  Green,  Washington, Type I, Perf 15.5   </v>
      </c>
      <c r="F42" s="106" t="s">
        <v>2515</v>
      </c>
      <c r="G42" s="104"/>
      <c r="H42" s="105">
        <v>1200</v>
      </c>
      <c r="I42" s="105">
        <v>11500</v>
      </c>
      <c r="J42" s="105">
        <v>35000</v>
      </c>
      <c r="K42" s="104">
        <v>1200</v>
      </c>
      <c r="L42" s="100">
        <v>44</v>
      </c>
      <c r="M42" s="112" t="s">
        <v>590</v>
      </c>
      <c r="N42" s="32" t="s">
        <v>2171</v>
      </c>
      <c r="O42" s="111" t="s">
        <v>2010</v>
      </c>
      <c r="P42" s="80" t="s">
        <v>1953</v>
      </c>
      <c r="Q42" s="80" t="s">
        <v>1635</v>
      </c>
      <c r="R42" s="36" t="s">
        <v>2022</v>
      </c>
      <c r="S42" s="80" t="s">
        <v>2119</v>
      </c>
      <c r="T42" s="80"/>
      <c r="U42" s="80" t="s">
        <v>2016</v>
      </c>
      <c r="V42" s="80" t="str">
        <f t="shared" si="1"/>
        <v>, Type I</v>
      </c>
      <c r="W42" s="32" t="s">
        <v>590</v>
      </c>
      <c r="X42" s="110">
        <v>11</v>
      </c>
      <c r="Y42" s="35" t="s">
        <v>851</v>
      </c>
      <c r="Z42" s="133">
        <v>1</v>
      </c>
      <c r="AA42" s="133">
        <f t="shared" si="2"/>
        <v>0</v>
      </c>
    </row>
    <row r="43" spans="1:27" s="3" customFormat="1" x14ac:dyDescent="0.2">
      <c r="A43" s="100">
        <v>42</v>
      </c>
      <c r="B43" s="101">
        <v>32</v>
      </c>
      <c r="C43" s="101" t="s">
        <v>1593</v>
      </c>
      <c r="D43" s="100">
        <v>11</v>
      </c>
      <c r="E43" s="102" t="str">
        <f t="shared" si="0"/>
        <v xml:space="preserve">1857-61 - First Perforated Issue - 10c  Green,  Washington, Type II, Perf 15.5   </v>
      </c>
      <c r="F43" s="106" t="s">
        <v>2515</v>
      </c>
      <c r="G43" s="104"/>
      <c r="H43" s="105">
        <v>200</v>
      </c>
      <c r="I43" s="105">
        <v>2150</v>
      </c>
      <c r="J43" s="105">
        <v>6000</v>
      </c>
      <c r="K43" s="104">
        <v>200</v>
      </c>
      <c r="L43" s="100">
        <v>45</v>
      </c>
      <c r="M43" s="112" t="s">
        <v>590</v>
      </c>
      <c r="N43" s="32" t="s">
        <v>2171</v>
      </c>
      <c r="O43" s="111" t="s">
        <v>2010</v>
      </c>
      <c r="P43" s="80" t="s">
        <v>1953</v>
      </c>
      <c r="Q43" s="80" t="s">
        <v>1635</v>
      </c>
      <c r="R43" s="36" t="s">
        <v>2022</v>
      </c>
      <c r="S43" s="80" t="s">
        <v>2119</v>
      </c>
      <c r="T43" s="80"/>
      <c r="U43" s="80" t="s">
        <v>2080</v>
      </c>
      <c r="V43" s="80" t="str">
        <f t="shared" si="1"/>
        <v>, Type II</v>
      </c>
      <c r="W43" s="32" t="s">
        <v>1593</v>
      </c>
      <c r="X43" s="110">
        <v>11</v>
      </c>
      <c r="Y43" s="35"/>
      <c r="Z43" s="133">
        <v>1</v>
      </c>
      <c r="AA43" s="133">
        <f t="shared" si="2"/>
        <v>0</v>
      </c>
    </row>
    <row r="44" spans="1:27" s="3" customFormat="1" x14ac:dyDescent="0.2">
      <c r="A44" s="100">
        <v>43</v>
      </c>
      <c r="B44" s="101">
        <v>33</v>
      </c>
      <c r="C44" s="101" t="s">
        <v>1593</v>
      </c>
      <c r="D44" s="100">
        <v>11</v>
      </c>
      <c r="E44" s="102" t="str">
        <f t="shared" si="0"/>
        <v xml:space="preserve">1857-61 - First Perforated Issue - 10c  Green,  Washington, Type III, Perf 15.5   </v>
      </c>
      <c r="F44" s="106" t="s">
        <v>2515</v>
      </c>
      <c r="G44" s="104"/>
      <c r="H44" s="105">
        <v>200</v>
      </c>
      <c r="I44" s="105">
        <v>2150</v>
      </c>
      <c r="J44" s="105">
        <v>6000</v>
      </c>
      <c r="K44" s="104">
        <v>200</v>
      </c>
      <c r="L44" s="100">
        <v>46</v>
      </c>
      <c r="M44" s="112" t="s">
        <v>590</v>
      </c>
      <c r="N44" s="32" t="s">
        <v>2171</v>
      </c>
      <c r="O44" s="111" t="s">
        <v>2010</v>
      </c>
      <c r="P44" s="80" t="s">
        <v>1953</v>
      </c>
      <c r="Q44" s="80" t="s">
        <v>1635</v>
      </c>
      <c r="R44" s="36" t="s">
        <v>2022</v>
      </c>
      <c r="S44" s="80" t="s">
        <v>2119</v>
      </c>
      <c r="T44" s="80"/>
      <c r="U44" s="80" t="s">
        <v>2081</v>
      </c>
      <c r="V44" s="80" t="str">
        <f t="shared" si="1"/>
        <v>, Type III</v>
      </c>
      <c r="W44" s="32" t="s">
        <v>1593</v>
      </c>
      <c r="X44" s="110">
        <v>11</v>
      </c>
      <c r="Y44" s="35"/>
      <c r="Z44" s="133">
        <v>1</v>
      </c>
      <c r="AA44" s="133">
        <f t="shared" si="2"/>
        <v>0</v>
      </c>
    </row>
    <row r="45" spans="1:27" s="3" customFormat="1" x14ac:dyDescent="0.2">
      <c r="A45" s="100">
        <v>44</v>
      </c>
      <c r="B45" s="101">
        <v>34</v>
      </c>
      <c r="C45" s="101" t="s">
        <v>1593</v>
      </c>
      <c r="D45" s="100">
        <v>11</v>
      </c>
      <c r="E45" s="102" t="str">
        <f t="shared" si="0"/>
        <v xml:space="preserve">1857-61 - First Perforated Issue - 10c  Green,  Washington, Type IV, Perf 15.5   </v>
      </c>
      <c r="F45" s="106" t="s">
        <v>2515</v>
      </c>
      <c r="G45" s="104"/>
      <c r="H45" s="105">
        <v>2100</v>
      </c>
      <c r="I45" s="105">
        <v>20000</v>
      </c>
      <c r="J45" s="105">
        <v>50000</v>
      </c>
      <c r="K45" s="104">
        <v>2100</v>
      </c>
      <c r="L45" s="100">
        <v>47</v>
      </c>
      <c r="M45" s="112" t="s">
        <v>590</v>
      </c>
      <c r="N45" s="32" t="s">
        <v>2171</v>
      </c>
      <c r="O45" s="111" t="s">
        <v>2010</v>
      </c>
      <c r="P45" s="80" t="s">
        <v>1953</v>
      </c>
      <c r="Q45" s="80" t="s">
        <v>1635</v>
      </c>
      <c r="R45" s="36" t="s">
        <v>2022</v>
      </c>
      <c r="S45" s="80" t="s">
        <v>2119</v>
      </c>
      <c r="T45" s="80"/>
      <c r="U45" s="80" t="s">
        <v>2083</v>
      </c>
      <c r="V45" s="80" t="str">
        <f t="shared" si="1"/>
        <v>, Type IV</v>
      </c>
      <c r="W45" s="32" t="s">
        <v>1593</v>
      </c>
      <c r="X45" s="110">
        <v>11</v>
      </c>
      <c r="Y45" s="35"/>
      <c r="Z45" s="133">
        <v>1</v>
      </c>
      <c r="AA45" s="133">
        <f t="shared" si="2"/>
        <v>0</v>
      </c>
    </row>
    <row r="46" spans="1:27" s="3" customFormat="1" x14ac:dyDescent="0.2">
      <c r="A46" s="100">
        <v>45</v>
      </c>
      <c r="B46" s="101">
        <v>35</v>
      </c>
      <c r="C46" s="101">
        <v>11</v>
      </c>
      <c r="D46" s="100">
        <v>11</v>
      </c>
      <c r="E46" s="102" t="str">
        <f t="shared" si="0"/>
        <v xml:space="preserve">1857-61 - First Perforated Issue - 10c  Green,  Washington, Type V, Perf 15.5   </v>
      </c>
      <c r="F46" s="106" t="s">
        <v>2515</v>
      </c>
      <c r="G46" s="104">
        <v>65</v>
      </c>
      <c r="H46" s="105">
        <v>65</v>
      </c>
      <c r="I46" s="105">
        <v>85</v>
      </c>
      <c r="J46" s="105">
        <v>225</v>
      </c>
      <c r="K46" s="104">
        <v>65</v>
      </c>
      <c r="L46" s="100">
        <v>48</v>
      </c>
      <c r="M46" s="112" t="s">
        <v>590</v>
      </c>
      <c r="N46" s="32" t="s">
        <v>2171</v>
      </c>
      <c r="O46" s="111" t="s">
        <v>2010</v>
      </c>
      <c r="P46" s="80" t="s">
        <v>1953</v>
      </c>
      <c r="Q46" s="80" t="s">
        <v>1635</v>
      </c>
      <c r="R46" s="36" t="s">
        <v>2022</v>
      </c>
      <c r="S46" s="80" t="s">
        <v>2119</v>
      </c>
      <c r="T46" s="80"/>
      <c r="U46" s="80" t="s">
        <v>2085</v>
      </c>
      <c r="V46" s="80" t="str">
        <f t="shared" si="1"/>
        <v>, Type V</v>
      </c>
      <c r="W46" s="32" t="s">
        <v>1593</v>
      </c>
      <c r="X46" s="110">
        <v>11</v>
      </c>
      <c r="Y46" s="35"/>
      <c r="Z46" s="133">
        <v>1</v>
      </c>
      <c r="AA46" s="133">
        <f t="shared" si="2"/>
        <v>1</v>
      </c>
    </row>
    <row r="47" spans="1:27" s="3" customFormat="1" x14ac:dyDescent="0.2">
      <c r="A47" s="100">
        <v>46</v>
      </c>
      <c r="B47" s="101">
        <v>36</v>
      </c>
      <c r="C47" s="101"/>
      <c r="D47" s="100">
        <v>12</v>
      </c>
      <c r="E47" s="102" t="str">
        <f t="shared" si="0"/>
        <v xml:space="preserve">1857-61 - First Perforated Issue - 12c  Black,  Washington, Plate 1, Perf 15.5   </v>
      </c>
      <c r="F47" s="106" t="s">
        <v>2515</v>
      </c>
      <c r="G47" s="104"/>
      <c r="H47" s="105">
        <v>350</v>
      </c>
      <c r="I47" s="105">
        <v>575</v>
      </c>
      <c r="J47" s="105">
        <v>1900</v>
      </c>
      <c r="K47" s="104">
        <v>350</v>
      </c>
      <c r="L47" s="100">
        <v>50</v>
      </c>
      <c r="M47" s="112" t="s">
        <v>590</v>
      </c>
      <c r="N47" s="32" t="s">
        <v>2171</v>
      </c>
      <c r="O47" s="111" t="s">
        <v>2010</v>
      </c>
      <c r="P47" s="80" t="s">
        <v>1956</v>
      </c>
      <c r="Q47" s="80" t="s">
        <v>1635</v>
      </c>
      <c r="R47" s="36" t="s">
        <v>2014</v>
      </c>
      <c r="S47" s="80" t="s">
        <v>2119</v>
      </c>
      <c r="T47" s="80"/>
      <c r="U47" s="80" t="s">
        <v>2027</v>
      </c>
      <c r="V47" s="80" t="str">
        <f t="shared" si="1"/>
        <v>, Plate 1</v>
      </c>
      <c r="W47" s="32" t="s">
        <v>590</v>
      </c>
      <c r="X47" s="110">
        <v>12</v>
      </c>
      <c r="Y47" s="35" t="s">
        <v>849</v>
      </c>
      <c r="Z47" s="133">
        <v>1</v>
      </c>
      <c r="AA47" s="133">
        <f t="shared" si="2"/>
        <v>0</v>
      </c>
    </row>
    <row r="48" spans="1:27" s="3" customFormat="1" x14ac:dyDescent="0.2">
      <c r="A48" s="100">
        <v>47</v>
      </c>
      <c r="B48" s="101" t="s">
        <v>38</v>
      </c>
      <c r="C48" s="101">
        <v>12</v>
      </c>
      <c r="D48" s="100">
        <v>12</v>
      </c>
      <c r="E48" s="102" t="str">
        <f t="shared" si="0"/>
        <v xml:space="preserve">1857-61 - First Perforated Issue - 12c  Black,  Washington, Plate 3, Perf 15.5   </v>
      </c>
      <c r="F48" s="106" t="s">
        <v>2515</v>
      </c>
      <c r="G48" s="104">
        <v>275</v>
      </c>
      <c r="H48" s="105">
        <v>275</v>
      </c>
      <c r="I48" s="105">
        <v>325</v>
      </c>
      <c r="J48" s="105">
        <v>700</v>
      </c>
      <c r="K48" s="104">
        <v>275</v>
      </c>
      <c r="L48" s="100">
        <v>51</v>
      </c>
      <c r="M48" s="112" t="s">
        <v>590</v>
      </c>
      <c r="N48" s="32" t="s">
        <v>2171</v>
      </c>
      <c r="O48" s="111" t="s">
        <v>2010</v>
      </c>
      <c r="P48" s="80" t="s">
        <v>1956</v>
      </c>
      <c r="Q48" s="80" t="s">
        <v>1635</v>
      </c>
      <c r="R48" s="36" t="s">
        <v>2014</v>
      </c>
      <c r="S48" s="80" t="s">
        <v>2119</v>
      </c>
      <c r="T48" s="80"/>
      <c r="U48" s="80" t="s">
        <v>2028</v>
      </c>
      <c r="V48" s="80" t="str">
        <f t="shared" si="1"/>
        <v>, Plate 3</v>
      </c>
      <c r="W48" s="32" t="s">
        <v>1593</v>
      </c>
      <c r="X48" s="110">
        <v>12</v>
      </c>
      <c r="Y48" s="35"/>
      <c r="Z48" s="133">
        <v>1</v>
      </c>
      <c r="AA48" s="133">
        <f t="shared" si="2"/>
        <v>1</v>
      </c>
    </row>
    <row r="49" spans="1:27" s="3" customFormat="1" x14ac:dyDescent="0.2">
      <c r="A49" s="100">
        <v>48</v>
      </c>
      <c r="B49" s="101">
        <v>37</v>
      </c>
      <c r="C49" s="101">
        <v>13</v>
      </c>
      <c r="D49" s="100">
        <v>13</v>
      </c>
      <c r="E49" s="102" t="str">
        <f t="shared" si="0"/>
        <v xml:space="preserve">1857-61 - First Perforated Issue - 24c  Gray Lilac,  Washington, Perf 15.5   </v>
      </c>
      <c r="F49" s="106" t="s">
        <v>2515</v>
      </c>
      <c r="G49" s="104">
        <v>400</v>
      </c>
      <c r="H49" s="105">
        <v>400</v>
      </c>
      <c r="I49" s="105">
        <v>550</v>
      </c>
      <c r="J49" s="105">
        <v>1500</v>
      </c>
      <c r="K49" s="104">
        <v>400</v>
      </c>
      <c r="L49" s="100">
        <v>53</v>
      </c>
      <c r="M49" s="112" t="s">
        <v>590</v>
      </c>
      <c r="N49" s="32" t="s">
        <v>2171</v>
      </c>
      <c r="O49" s="111" t="s">
        <v>2010</v>
      </c>
      <c r="P49" s="80" t="s">
        <v>1957</v>
      </c>
      <c r="Q49" s="80" t="s">
        <v>1635</v>
      </c>
      <c r="R49" s="36" t="s">
        <v>2030</v>
      </c>
      <c r="S49" s="80" t="s">
        <v>2119</v>
      </c>
      <c r="T49" s="80"/>
      <c r="U49" s="80"/>
      <c r="V49" s="80" t="str">
        <f t="shared" si="1"/>
        <v/>
      </c>
      <c r="W49" s="32" t="s">
        <v>590</v>
      </c>
      <c r="X49" s="110">
        <v>13</v>
      </c>
      <c r="Y49" s="35" t="s">
        <v>852</v>
      </c>
      <c r="Z49" s="133">
        <v>1</v>
      </c>
      <c r="AA49" s="133">
        <f t="shared" si="2"/>
        <v>1</v>
      </c>
    </row>
    <row r="50" spans="1:27" s="3" customFormat="1" x14ac:dyDescent="0.2">
      <c r="A50" s="100">
        <v>49</v>
      </c>
      <c r="B50" s="101">
        <v>38</v>
      </c>
      <c r="C50" s="101">
        <v>14</v>
      </c>
      <c r="D50" s="100">
        <v>14</v>
      </c>
      <c r="E50" s="102" t="str">
        <f t="shared" si="0"/>
        <v xml:space="preserve">1857-61 - First Perforated Issue - 30c  Orange,  Franklin, Perf 15.5   </v>
      </c>
      <c r="F50" s="106" t="s">
        <v>2515</v>
      </c>
      <c r="G50" s="104">
        <v>425</v>
      </c>
      <c r="H50" s="105">
        <v>425</v>
      </c>
      <c r="I50" s="105">
        <v>800</v>
      </c>
      <c r="J50" s="105">
        <v>2150</v>
      </c>
      <c r="K50" s="104">
        <v>425</v>
      </c>
      <c r="L50" s="100">
        <v>55</v>
      </c>
      <c r="M50" s="112" t="s">
        <v>590</v>
      </c>
      <c r="N50" s="32" t="s">
        <v>2171</v>
      </c>
      <c r="O50" s="111" t="s">
        <v>2010</v>
      </c>
      <c r="P50" s="80" t="s">
        <v>1958</v>
      </c>
      <c r="Q50" s="80" t="s">
        <v>1634</v>
      </c>
      <c r="R50" s="36" t="s">
        <v>2031</v>
      </c>
      <c r="S50" s="80" t="s">
        <v>2119</v>
      </c>
      <c r="T50" s="80"/>
      <c r="U50" s="80"/>
      <c r="V50" s="80" t="str">
        <f t="shared" si="1"/>
        <v/>
      </c>
      <c r="W50" s="32" t="s">
        <v>590</v>
      </c>
      <c r="X50" s="110">
        <v>14</v>
      </c>
      <c r="Y50" s="35" t="s">
        <v>853</v>
      </c>
      <c r="Z50" s="133">
        <v>1</v>
      </c>
      <c r="AA50" s="133">
        <f t="shared" si="2"/>
        <v>1</v>
      </c>
    </row>
    <row r="51" spans="1:27" s="3" customFormat="1" x14ac:dyDescent="0.2">
      <c r="A51" s="100">
        <v>50</v>
      </c>
      <c r="B51" s="101">
        <v>39</v>
      </c>
      <c r="C51" s="101">
        <v>15</v>
      </c>
      <c r="D51" s="100">
        <v>15</v>
      </c>
      <c r="E51" s="102" t="str">
        <f t="shared" si="0"/>
        <v xml:space="preserve">1857-61 - First Perforated Issue - 90c  Blue,  Washington, Perf 15.5   </v>
      </c>
      <c r="F51" s="103" t="s">
        <v>2522</v>
      </c>
      <c r="G51" s="141">
        <v>1100</v>
      </c>
      <c r="H51" s="105">
        <v>11000</v>
      </c>
      <c r="I51" s="105">
        <v>1100</v>
      </c>
      <c r="J51" s="105">
        <v>3000</v>
      </c>
      <c r="K51" s="104">
        <v>11000</v>
      </c>
      <c r="L51" s="100">
        <v>57</v>
      </c>
      <c r="M51" s="112" t="s">
        <v>590</v>
      </c>
      <c r="N51" s="32" t="s">
        <v>2171</v>
      </c>
      <c r="O51" s="111" t="s">
        <v>2010</v>
      </c>
      <c r="P51" s="80" t="s">
        <v>1959</v>
      </c>
      <c r="Q51" s="80" t="s">
        <v>1635</v>
      </c>
      <c r="R51" s="36" t="s">
        <v>2018</v>
      </c>
      <c r="S51" s="80" t="s">
        <v>2119</v>
      </c>
      <c r="T51" s="80"/>
      <c r="U51" s="80"/>
      <c r="V51" s="80" t="str">
        <f t="shared" si="1"/>
        <v/>
      </c>
      <c r="W51" s="32" t="s">
        <v>590</v>
      </c>
      <c r="X51" s="110">
        <v>15</v>
      </c>
      <c r="Y51" s="35" t="s">
        <v>854</v>
      </c>
      <c r="Z51" s="133">
        <v>1</v>
      </c>
      <c r="AA51" s="133">
        <f t="shared" si="2"/>
        <v>1</v>
      </c>
    </row>
    <row r="52" spans="1:27" s="3" customFormat="1" x14ac:dyDescent="0.2">
      <c r="A52" s="100">
        <v>51</v>
      </c>
      <c r="B52" s="101">
        <v>40</v>
      </c>
      <c r="C52" s="101" t="s">
        <v>1593</v>
      </c>
      <c r="D52" s="100">
        <v>8</v>
      </c>
      <c r="E52" s="102" t="str">
        <f t="shared" si="0"/>
        <v xml:space="preserve">1875 Reprint - First Perforated Issue - 1c  Blue,  Franklin, Without Gum, Perf 12   </v>
      </c>
      <c r="F52" s="106" t="s">
        <v>2516</v>
      </c>
      <c r="G52" s="104"/>
      <c r="H52" s="105">
        <v>0</v>
      </c>
      <c r="I52" s="105">
        <v>575</v>
      </c>
      <c r="J52" s="105">
        <v>0</v>
      </c>
      <c r="K52" s="104">
        <v>575</v>
      </c>
      <c r="L52" s="100">
        <v>31</v>
      </c>
      <c r="M52" s="112" t="s">
        <v>590</v>
      </c>
      <c r="N52" s="32" t="s">
        <v>2062</v>
      </c>
      <c r="O52" s="111" t="s">
        <v>2010</v>
      </c>
      <c r="P52" s="80" t="s">
        <v>1954</v>
      </c>
      <c r="Q52" s="80" t="s">
        <v>1634</v>
      </c>
      <c r="R52" s="36" t="s">
        <v>2018</v>
      </c>
      <c r="S52" s="80" t="s">
        <v>2147</v>
      </c>
      <c r="T52" s="80"/>
      <c r="U52" s="80" t="s">
        <v>2096</v>
      </c>
      <c r="V52" s="80" t="str">
        <f t="shared" si="1"/>
        <v>, Without Gum</v>
      </c>
      <c r="W52" s="32" t="s">
        <v>1593</v>
      </c>
      <c r="X52" s="110">
        <v>8</v>
      </c>
      <c r="Y52" s="35"/>
      <c r="Z52" s="133">
        <v>1</v>
      </c>
      <c r="AA52" s="133">
        <f t="shared" si="2"/>
        <v>0</v>
      </c>
    </row>
    <row r="53" spans="1:27" s="3" customFormat="1" x14ac:dyDescent="0.2">
      <c r="A53" s="100">
        <v>52</v>
      </c>
      <c r="B53" s="101">
        <v>41</v>
      </c>
      <c r="C53" s="101" t="s">
        <v>1593</v>
      </c>
      <c r="D53" s="100">
        <v>9</v>
      </c>
      <c r="E53" s="102" t="str">
        <f t="shared" si="0"/>
        <v xml:space="preserve">1875 Reprint - First Perforated Issue - 3c  Red,  Washington, Without Gum, Perf 12   </v>
      </c>
      <c r="F53" s="106" t="s">
        <v>2516</v>
      </c>
      <c r="G53" s="104"/>
      <c r="H53" s="105">
        <v>0</v>
      </c>
      <c r="I53" s="105">
        <v>5250</v>
      </c>
      <c r="J53" s="105">
        <v>0</v>
      </c>
      <c r="K53" s="104">
        <v>5250</v>
      </c>
      <c r="L53" s="100">
        <v>36</v>
      </c>
      <c r="M53" s="112" t="s">
        <v>590</v>
      </c>
      <c r="N53" s="32" t="s">
        <v>2062</v>
      </c>
      <c r="O53" s="111" t="s">
        <v>2010</v>
      </c>
      <c r="P53" s="80" t="s">
        <v>1955</v>
      </c>
      <c r="Q53" s="80" t="s">
        <v>1635</v>
      </c>
      <c r="R53" s="36" t="s">
        <v>2032</v>
      </c>
      <c r="S53" s="80" t="s">
        <v>2147</v>
      </c>
      <c r="T53" s="80"/>
      <c r="U53" s="80" t="s">
        <v>2096</v>
      </c>
      <c r="V53" s="80" t="str">
        <f t="shared" si="1"/>
        <v>, Without Gum</v>
      </c>
      <c r="W53" s="32" t="s">
        <v>1593</v>
      </c>
      <c r="X53" s="110">
        <v>9</v>
      </c>
      <c r="Y53" s="35"/>
      <c r="Z53" s="133">
        <v>1</v>
      </c>
      <c r="AA53" s="133">
        <f t="shared" si="2"/>
        <v>0</v>
      </c>
    </row>
    <row r="54" spans="1:27" s="3" customFormat="1" x14ac:dyDescent="0.2">
      <c r="A54" s="100">
        <v>53</v>
      </c>
      <c r="B54" s="101">
        <v>42</v>
      </c>
      <c r="C54" s="101" t="s">
        <v>1593</v>
      </c>
      <c r="D54" s="100">
        <v>10</v>
      </c>
      <c r="E54" s="102" t="str">
        <f t="shared" si="0"/>
        <v xml:space="preserve">1875 Reprint - First Perforated Issue - 5c  Brown,  Jefferson, Without Gum, Perf 12   </v>
      </c>
      <c r="F54" s="106" t="s">
        <v>2516</v>
      </c>
      <c r="G54" s="104"/>
      <c r="H54" s="105">
        <v>0</v>
      </c>
      <c r="I54" s="105">
        <v>2750</v>
      </c>
      <c r="J54" s="105">
        <v>0</v>
      </c>
      <c r="K54" s="104">
        <v>2750</v>
      </c>
      <c r="L54" s="100">
        <v>43</v>
      </c>
      <c r="M54" s="112" t="s">
        <v>590</v>
      </c>
      <c r="N54" s="32" t="s">
        <v>2062</v>
      </c>
      <c r="O54" s="111" t="s">
        <v>2010</v>
      </c>
      <c r="P54" s="80" t="s">
        <v>1952</v>
      </c>
      <c r="Q54" s="80" t="s">
        <v>1636</v>
      </c>
      <c r="R54" s="36" t="s">
        <v>2021</v>
      </c>
      <c r="S54" s="80" t="s">
        <v>2147</v>
      </c>
      <c r="T54" s="80"/>
      <c r="U54" s="80" t="s">
        <v>2096</v>
      </c>
      <c r="V54" s="80" t="str">
        <f t="shared" si="1"/>
        <v>, Without Gum</v>
      </c>
      <c r="W54" s="32" t="s">
        <v>1593</v>
      </c>
      <c r="X54" s="110">
        <v>10</v>
      </c>
      <c r="Y54" s="35"/>
      <c r="Z54" s="133">
        <v>1</v>
      </c>
      <c r="AA54" s="133">
        <f t="shared" si="2"/>
        <v>0</v>
      </c>
    </row>
    <row r="55" spans="1:27" s="3" customFormat="1" x14ac:dyDescent="0.2">
      <c r="A55" s="100">
        <v>54</v>
      </c>
      <c r="B55" s="101">
        <v>43</v>
      </c>
      <c r="C55" s="101" t="s">
        <v>1593</v>
      </c>
      <c r="D55" s="100">
        <v>11</v>
      </c>
      <c r="E55" s="102" t="str">
        <f t="shared" si="0"/>
        <v xml:space="preserve">1875 Reprint - First Perforated Issue - 10c  Green,  Washington, Without Gum, Perf 12   </v>
      </c>
      <c r="F55" s="106" t="s">
        <v>2516</v>
      </c>
      <c r="G55" s="104"/>
      <c r="H55" s="105">
        <v>0</v>
      </c>
      <c r="I55" s="105">
        <v>4250</v>
      </c>
      <c r="J55" s="105">
        <v>0</v>
      </c>
      <c r="K55" s="104">
        <v>4250</v>
      </c>
      <c r="L55" s="100">
        <v>49</v>
      </c>
      <c r="M55" s="112" t="s">
        <v>590</v>
      </c>
      <c r="N55" s="32" t="s">
        <v>2062</v>
      </c>
      <c r="O55" s="111" t="s">
        <v>2010</v>
      </c>
      <c r="P55" s="80" t="s">
        <v>1953</v>
      </c>
      <c r="Q55" s="80" t="s">
        <v>1635</v>
      </c>
      <c r="R55" s="36" t="s">
        <v>2022</v>
      </c>
      <c r="S55" s="80" t="s">
        <v>2147</v>
      </c>
      <c r="T55" s="80"/>
      <c r="U55" s="80" t="s">
        <v>2096</v>
      </c>
      <c r="V55" s="80" t="str">
        <f t="shared" si="1"/>
        <v>, Without Gum</v>
      </c>
      <c r="W55" s="32" t="s">
        <v>1593</v>
      </c>
      <c r="X55" s="110">
        <v>11</v>
      </c>
      <c r="Y55" s="35"/>
      <c r="Z55" s="133">
        <v>1</v>
      </c>
      <c r="AA55" s="133">
        <f t="shared" si="2"/>
        <v>0</v>
      </c>
    </row>
    <row r="56" spans="1:27" s="3" customFormat="1" x14ac:dyDescent="0.2">
      <c r="A56" s="100">
        <v>55</v>
      </c>
      <c r="B56" s="101">
        <v>44</v>
      </c>
      <c r="C56" s="101" t="s">
        <v>1593</v>
      </c>
      <c r="D56" s="100">
        <v>12</v>
      </c>
      <c r="E56" s="102" t="str">
        <f t="shared" si="0"/>
        <v xml:space="preserve">1875 Reprint - First Perforated Issue - 12c  Black,  Washington, Without Gum, Perf 12   </v>
      </c>
      <c r="F56" s="106" t="s">
        <v>2516</v>
      </c>
      <c r="G56" s="104"/>
      <c r="H56" s="105">
        <v>0</v>
      </c>
      <c r="I56" s="105">
        <v>4500</v>
      </c>
      <c r="J56" s="105">
        <v>0</v>
      </c>
      <c r="K56" s="104">
        <v>4500</v>
      </c>
      <c r="L56" s="100">
        <v>52</v>
      </c>
      <c r="M56" s="112" t="s">
        <v>590</v>
      </c>
      <c r="N56" s="32" t="s">
        <v>2062</v>
      </c>
      <c r="O56" s="111" t="s">
        <v>2010</v>
      </c>
      <c r="P56" s="80" t="s">
        <v>1956</v>
      </c>
      <c r="Q56" s="80" t="s">
        <v>1635</v>
      </c>
      <c r="R56" s="36" t="s">
        <v>2014</v>
      </c>
      <c r="S56" s="80" t="s">
        <v>2147</v>
      </c>
      <c r="T56" s="80"/>
      <c r="U56" s="80" t="s">
        <v>2096</v>
      </c>
      <c r="V56" s="80" t="str">
        <f t="shared" si="1"/>
        <v>, Without Gum</v>
      </c>
      <c r="W56" s="32" t="s">
        <v>1593</v>
      </c>
      <c r="X56" s="110">
        <v>12</v>
      </c>
      <c r="Y56" s="35"/>
      <c r="Z56" s="133">
        <v>1</v>
      </c>
      <c r="AA56" s="133">
        <f t="shared" si="2"/>
        <v>0</v>
      </c>
    </row>
    <row r="57" spans="1:27" s="3" customFormat="1" x14ac:dyDescent="0.2">
      <c r="A57" s="100">
        <v>56</v>
      </c>
      <c r="B57" s="101">
        <v>45</v>
      </c>
      <c r="C57" s="101" t="s">
        <v>1593</v>
      </c>
      <c r="D57" s="100">
        <v>13</v>
      </c>
      <c r="E57" s="102" t="str">
        <f t="shared" si="0"/>
        <v xml:space="preserve">1875 Reprint - First Perforated Issue - 24c  Dark Violet,  Washington, Without Gum, Perf 12   </v>
      </c>
      <c r="F57" s="106" t="s">
        <v>2516</v>
      </c>
      <c r="G57" s="104"/>
      <c r="H57" s="105">
        <v>0</v>
      </c>
      <c r="I57" s="105">
        <v>5000</v>
      </c>
      <c r="J57" s="105">
        <v>0</v>
      </c>
      <c r="K57" s="104">
        <v>5000</v>
      </c>
      <c r="L57" s="100">
        <v>54</v>
      </c>
      <c r="M57" s="112" t="s">
        <v>590</v>
      </c>
      <c r="N57" s="32" t="s">
        <v>2062</v>
      </c>
      <c r="O57" s="111" t="s">
        <v>2010</v>
      </c>
      <c r="P57" s="80" t="s">
        <v>1957</v>
      </c>
      <c r="Q57" s="80" t="s">
        <v>1635</v>
      </c>
      <c r="R57" s="36" t="s">
        <v>2033</v>
      </c>
      <c r="S57" s="80" t="s">
        <v>2147</v>
      </c>
      <c r="T57" s="80"/>
      <c r="U57" s="80" t="s">
        <v>2096</v>
      </c>
      <c r="V57" s="80" t="str">
        <f t="shared" si="1"/>
        <v>, Without Gum</v>
      </c>
      <c r="W57" s="32" t="s">
        <v>1593</v>
      </c>
      <c r="X57" s="110">
        <v>13</v>
      </c>
      <c r="Y57" s="35"/>
      <c r="Z57" s="133">
        <v>1</v>
      </c>
      <c r="AA57" s="133">
        <f t="shared" si="2"/>
        <v>0</v>
      </c>
    </row>
    <row r="58" spans="1:27" s="3" customFormat="1" x14ac:dyDescent="0.2">
      <c r="A58" s="100">
        <v>57</v>
      </c>
      <c r="B58" s="101">
        <v>46</v>
      </c>
      <c r="C58" s="101" t="s">
        <v>1593</v>
      </c>
      <c r="D58" s="100">
        <v>14</v>
      </c>
      <c r="E58" s="102" t="str">
        <f t="shared" si="0"/>
        <v xml:space="preserve">1875 Reprint - First Perforated Issue - 30c  Orange,  Franklin, Without Gum, Perf 12   </v>
      </c>
      <c r="F58" s="106" t="s">
        <v>2516</v>
      </c>
      <c r="G58" s="104"/>
      <c r="H58" s="105">
        <v>0</v>
      </c>
      <c r="I58" s="105">
        <v>4850</v>
      </c>
      <c r="J58" s="105">
        <v>0</v>
      </c>
      <c r="K58" s="104">
        <v>4850</v>
      </c>
      <c r="L58" s="100">
        <v>56</v>
      </c>
      <c r="M58" s="112" t="s">
        <v>590</v>
      </c>
      <c r="N58" s="32" t="s">
        <v>2062</v>
      </c>
      <c r="O58" s="111" t="s">
        <v>2010</v>
      </c>
      <c r="P58" s="80" t="s">
        <v>1958</v>
      </c>
      <c r="Q58" s="80" t="s">
        <v>1634</v>
      </c>
      <c r="R58" s="36" t="s">
        <v>2031</v>
      </c>
      <c r="S58" s="80" t="s">
        <v>2147</v>
      </c>
      <c r="T58" s="80"/>
      <c r="U58" s="80" t="s">
        <v>2096</v>
      </c>
      <c r="V58" s="80" t="str">
        <f t="shared" si="1"/>
        <v>, Without Gum</v>
      </c>
      <c r="W58" s="32" t="s">
        <v>1593</v>
      </c>
      <c r="X58" s="110">
        <v>14</v>
      </c>
      <c r="Y58" s="35"/>
      <c r="Z58" s="133">
        <v>1</v>
      </c>
      <c r="AA58" s="133">
        <f t="shared" si="2"/>
        <v>0</v>
      </c>
    </row>
    <row r="59" spans="1:27" s="3" customFormat="1" x14ac:dyDescent="0.2">
      <c r="A59" s="100">
        <v>58</v>
      </c>
      <c r="B59" s="101">
        <v>47</v>
      </c>
      <c r="C59" s="101" t="s">
        <v>1593</v>
      </c>
      <c r="D59" s="100">
        <v>15</v>
      </c>
      <c r="E59" s="102" t="str">
        <f t="shared" si="0"/>
        <v xml:space="preserve">1875 Reprint - First Perforated Issue - 90c  Blue,  Washington, Without Gum, Perf 12   </v>
      </c>
      <c r="F59" s="106" t="s">
        <v>2516</v>
      </c>
      <c r="G59" s="104"/>
      <c r="H59" s="105">
        <v>0</v>
      </c>
      <c r="I59" s="105">
        <v>4000</v>
      </c>
      <c r="J59" s="105">
        <v>0</v>
      </c>
      <c r="K59" s="104">
        <v>4000</v>
      </c>
      <c r="L59" s="100">
        <v>58</v>
      </c>
      <c r="M59" s="112" t="s">
        <v>590</v>
      </c>
      <c r="N59" s="32" t="s">
        <v>2062</v>
      </c>
      <c r="O59" s="111" t="s">
        <v>2010</v>
      </c>
      <c r="P59" s="80" t="s">
        <v>1959</v>
      </c>
      <c r="Q59" s="80" t="s">
        <v>1635</v>
      </c>
      <c r="R59" s="36" t="s">
        <v>2018</v>
      </c>
      <c r="S59" s="80" t="s">
        <v>2147</v>
      </c>
      <c r="T59" s="80"/>
      <c r="U59" s="80" t="s">
        <v>2096</v>
      </c>
      <c r="V59" s="80" t="str">
        <f t="shared" si="1"/>
        <v>, Without Gum</v>
      </c>
      <c r="W59" s="32" t="s">
        <v>1593</v>
      </c>
      <c r="X59" s="110">
        <v>15</v>
      </c>
      <c r="Y59" s="35"/>
      <c r="Z59" s="133">
        <v>1</v>
      </c>
      <c r="AA59" s="133">
        <f t="shared" si="2"/>
        <v>0</v>
      </c>
    </row>
    <row r="60" spans="1:27" s="3" customFormat="1" x14ac:dyDescent="0.2">
      <c r="A60" s="100">
        <v>59</v>
      </c>
      <c r="B60" s="101" t="s">
        <v>57</v>
      </c>
      <c r="C60" s="101"/>
      <c r="D60" s="100">
        <v>20</v>
      </c>
      <c r="E60" s="102" t="str">
        <f t="shared" si="0"/>
        <v xml:space="preserve">1875 Reprint - Civil War Era Issues - 10c  Dark Green,  Washington, Without Gum, Perf 12   </v>
      </c>
      <c r="F60" s="103" t="s">
        <v>2521</v>
      </c>
      <c r="G60" s="104"/>
      <c r="H60" s="105">
        <v>1600</v>
      </c>
      <c r="I60" s="105">
        <v>3250</v>
      </c>
      <c r="J60" s="105">
        <v>8000</v>
      </c>
      <c r="K60" s="104">
        <v>1600</v>
      </c>
      <c r="L60" s="100">
        <v>86</v>
      </c>
      <c r="M60" s="112" t="s">
        <v>590</v>
      </c>
      <c r="N60" s="32" t="s">
        <v>2062</v>
      </c>
      <c r="O60" s="111" t="s">
        <v>2109</v>
      </c>
      <c r="P60" s="80" t="s">
        <v>1953</v>
      </c>
      <c r="Q60" s="80" t="s">
        <v>1635</v>
      </c>
      <c r="R60" s="36" t="s">
        <v>2034</v>
      </c>
      <c r="S60" s="80" t="s">
        <v>2147</v>
      </c>
      <c r="T60" s="80"/>
      <c r="U60" s="80" t="s">
        <v>2096</v>
      </c>
      <c r="V60" s="80" t="str">
        <f t="shared" si="1"/>
        <v>, Without Gum</v>
      </c>
      <c r="W60" s="32" t="s">
        <v>590</v>
      </c>
      <c r="X60" s="110">
        <v>20</v>
      </c>
      <c r="Y60" s="35" t="s">
        <v>860</v>
      </c>
      <c r="Z60" s="133">
        <v>1</v>
      </c>
      <c r="AA60" s="133">
        <f t="shared" si="2"/>
        <v>0</v>
      </c>
    </row>
    <row r="61" spans="1:27" s="3" customFormat="1" x14ac:dyDescent="0.2">
      <c r="A61" s="100">
        <v>60</v>
      </c>
      <c r="B61" s="101">
        <v>63</v>
      </c>
      <c r="C61" s="101">
        <v>16</v>
      </c>
      <c r="D61" s="100">
        <v>16</v>
      </c>
      <c r="E61" s="102" t="str">
        <f t="shared" si="0"/>
        <v xml:space="preserve">1861-62 - Civil War Era Issues - 1c  Blue,  Franklin, Perf 12   </v>
      </c>
      <c r="F61" s="106" t="s">
        <v>2517</v>
      </c>
      <c r="G61" s="104">
        <v>50</v>
      </c>
      <c r="H61" s="105">
        <v>50</v>
      </c>
      <c r="I61" s="105">
        <v>100</v>
      </c>
      <c r="J61" s="105">
        <v>300</v>
      </c>
      <c r="K61" s="104">
        <v>50</v>
      </c>
      <c r="L61" s="100">
        <v>59</v>
      </c>
      <c r="M61" s="112" t="s">
        <v>590</v>
      </c>
      <c r="N61" s="32" t="s">
        <v>2172</v>
      </c>
      <c r="O61" s="111" t="s">
        <v>2109</v>
      </c>
      <c r="P61" s="80" t="s">
        <v>1954</v>
      </c>
      <c r="Q61" s="80" t="s">
        <v>1634</v>
      </c>
      <c r="R61" s="36" t="s">
        <v>2018</v>
      </c>
      <c r="S61" s="80" t="s">
        <v>2147</v>
      </c>
      <c r="T61" s="80"/>
      <c r="U61" s="80"/>
      <c r="V61" s="80" t="str">
        <f t="shared" si="1"/>
        <v/>
      </c>
      <c r="W61" s="32" t="s">
        <v>590</v>
      </c>
      <c r="X61" s="110">
        <v>16</v>
      </c>
      <c r="Y61" s="35" t="s">
        <v>855</v>
      </c>
      <c r="Z61" s="133">
        <v>1</v>
      </c>
      <c r="AA61" s="133">
        <f t="shared" si="2"/>
        <v>1</v>
      </c>
    </row>
    <row r="62" spans="1:27" s="3" customFormat="1" x14ac:dyDescent="0.2">
      <c r="A62" s="100">
        <v>61</v>
      </c>
      <c r="B62" s="101">
        <v>64</v>
      </c>
      <c r="C62" s="101"/>
      <c r="D62" s="100">
        <v>18</v>
      </c>
      <c r="E62" s="102" t="str">
        <f t="shared" si="0"/>
        <v xml:space="preserve">1861-62 - Civil War Era Issues - 3c  Pink,  Washington, Perf 12   </v>
      </c>
      <c r="F62" s="106" t="s">
        <v>2517</v>
      </c>
      <c r="G62" s="104"/>
      <c r="H62" s="105">
        <v>700</v>
      </c>
      <c r="I62" s="105">
        <v>5000</v>
      </c>
      <c r="J62" s="105">
        <v>14000</v>
      </c>
      <c r="K62" s="104">
        <v>700</v>
      </c>
      <c r="L62" s="100">
        <v>70</v>
      </c>
      <c r="M62" s="112" t="s">
        <v>590</v>
      </c>
      <c r="N62" s="32" t="s">
        <v>2172</v>
      </c>
      <c r="O62" s="111" t="s">
        <v>2109</v>
      </c>
      <c r="P62" s="80" t="s">
        <v>1955</v>
      </c>
      <c r="Q62" s="80" t="s">
        <v>1635</v>
      </c>
      <c r="R62" s="36" t="s">
        <v>2035</v>
      </c>
      <c r="S62" s="80" t="s">
        <v>2147</v>
      </c>
      <c r="T62" s="80"/>
      <c r="U62" s="80"/>
      <c r="V62" s="80" t="str">
        <f t="shared" si="1"/>
        <v/>
      </c>
      <c r="W62" s="32" t="s">
        <v>590</v>
      </c>
      <c r="X62" s="110">
        <v>18</v>
      </c>
      <c r="Y62" s="35" t="s">
        <v>858</v>
      </c>
      <c r="Z62" s="133">
        <v>1</v>
      </c>
      <c r="AA62" s="133">
        <f t="shared" si="2"/>
        <v>0</v>
      </c>
    </row>
    <row r="63" spans="1:27" s="3" customFormat="1" x14ac:dyDescent="0.2">
      <c r="A63" s="100">
        <v>62</v>
      </c>
      <c r="B63" s="101">
        <v>65</v>
      </c>
      <c r="C63" s="101">
        <v>18</v>
      </c>
      <c r="D63" s="100">
        <v>18</v>
      </c>
      <c r="E63" s="102" t="str">
        <f t="shared" si="0"/>
        <v xml:space="preserve">1861-62 - Civil War Era Issues - 3c  rose,  Washington, Perf 12   </v>
      </c>
      <c r="F63" s="106" t="s">
        <v>2517</v>
      </c>
      <c r="G63" s="104">
        <v>3</v>
      </c>
      <c r="H63" s="105">
        <v>3</v>
      </c>
      <c r="I63" s="105">
        <v>40</v>
      </c>
      <c r="J63" s="105">
        <v>125</v>
      </c>
      <c r="K63" s="104">
        <v>3</v>
      </c>
      <c r="L63" s="100">
        <v>71</v>
      </c>
      <c r="M63" s="112" t="s">
        <v>590</v>
      </c>
      <c r="N63" s="32" t="s">
        <v>2172</v>
      </c>
      <c r="O63" s="111" t="s">
        <v>2109</v>
      </c>
      <c r="P63" s="80" t="s">
        <v>1955</v>
      </c>
      <c r="Q63" s="80" t="s">
        <v>1635</v>
      </c>
      <c r="R63" s="36" t="s">
        <v>2036</v>
      </c>
      <c r="S63" s="80" t="s">
        <v>2147</v>
      </c>
      <c r="T63" s="80"/>
      <c r="U63" s="80"/>
      <c r="V63" s="80" t="str">
        <f t="shared" si="1"/>
        <v/>
      </c>
      <c r="W63" s="32" t="s">
        <v>1593</v>
      </c>
      <c r="X63" s="110">
        <v>18</v>
      </c>
      <c r="Y63" s="35"/>
      <c r="Z63" s="133">
        <v>1</v>
      </c>
      <c r="AA63" s="133">
        <f t="shared" si="2"/>
        <v>1</v>
      </c>
    </row>
    <row r="64" spans="1:27" s="3" customFormat="1" x14ac:dyDescent="0.2">
      <c r="A64" s="100">
        <v>63</v>
      </c>
      <c r="B64" s="101">
        <v>67</v>
      </c>
      <c r="C64" s="101"/>
      <c r="D64" s="100">
        <v>19</v>
      </c>
      <c r="E64" s="102" t="str">
        <f t="shared" si="0"/>
        <v xml:space="preserve">1861-62 - Civil War Era Issues - 5c  Buff,  Jefferson, Perf 12   </v>
      </c>
      <c r="F64" s="106" t="s">
        <v>2517</v>
      </c>
      <c r="G64" s="104"/>
      <c r="H64" s="105">
        <v>850</v>
      </c>
      <c r="I64" s="105">
        <v>10500</v>
      </c>
      <c r="J64" s="105">
        <v>27500</v>
      </c>
      <c r="K64" s="104">
        <v>850</v>
      </c>
      <c r="L64" s="100">
        <v>80</v>
      </c>
      <c r="M64" s="112" t="s">
        <v>590</v>
      </c>
      <c r="N64" s="32" t="s">
        <v>2172</v>
      </c>
      <c r="O64" s="111" t="s">
        <v>2109</v>
      </c>
      <c r="P64" s="80" t="s">
        <v>1952</v>
      </c>
      <c r="Q64" s="80" t="s">
        <v>1636</v>
      </c>
      <c r="R64" s="36" t="s">
        <v>2037</v>
      </c>
      <c r="S64" s="80" t="s">
        <v>2147</v>
      </c>
      <c r="T64" s="80"/>
      <c r="U64" s="80"/>
      <c r="V64" s="80" t="str">
        <f t="shared" si="1"/>
        <v/>
      </c>
      <c r="W64" s="32" t="s">
        <v>590</v>
      </c>
      <c r="X64" s="110">
        <v>19</v>
      </c>
      <c r="Y64" s="35" t="s">
        <v>859</v>
      </c>
      <c r="Z64" s="133">
        <v>1</v>
      </c>
      <c r="AA64" s="133">
        <f t="shared" si="2"/>
        <v>0</v>
      </c>
    </row>
    <row r="65" spans="1:27" s="3" customFormat="1" x14ac:dyDescent="0.2">
      <c r="A65" s="100">
        <v>64</v>
      </c>
      <c r="B65" s="101">
        <v>68</v>
      </c>
      <c r="C65" s="101">
        <v>20</v>
      </c>
      <c r="D65" s="100">
        <v>20</v>
      </c>
      <c r="E65" s="102" t="str">
        <f t="shared" si="0"/>
        <v xml:space="preserve">1861-62 - Civil War Era Issues - 10c  Green,  Washington, Perf 12   </v>
      </c>
      <c r="F65" s="106" t="s">
        <v>2517</v>
      </c>
      <c r="G65" s="104">
        <v>60</v>
      </c>
      <c r="H65" s="105">
        <v>60</v>
      </c>
      <c r="I65" s="105">
        <v>375</v>
      </c>
      <c r="J65" s="105">
        <v>1000</v>
      </c>
      <c r="K65" s="104">
        <v>60</v>
      </c>
      <c r="L65" s="100">
        <v>87</v>
      </c>
      <c r="M65" s="112" t="s">
        <v>590</v>
      </c>
      <c r="N65" s="32" t="s">
        <v>2172</v>
      </c>
      <c r="O65" s="111" t="s">
        <v>2109</v>
      </c>
      <c r="P65" s="80" t="s">
        <v>1953</v>
      </c>
      <c r="Q65" s="80" t="s">
        <v>1635</v>
      </c>
      <c r="R65" s="36" t="s">
        <v>2022</v>
      </c>
      <c r="S65" s="80" t="s">
        <v>2147</v>
      </c>
      <c r="T65" s="80"/>
      <c r="U65" s="80"/>
      <c r="V65" s="80" t="str">
        <f t="shared" si="1"/>
        <v/>
      </c>
      <c r="W65" s="32" t="s">
        <v>1593</v>
      </c>
      <c r="X65" s="110">
        <v>20</v>
      </c>
      <c r="Y65" s="35"/>
      <c r="Z65" s="133">
        <v>1</v>
      </c>
      <c r="AA65" s="133">
        <f t="shared" si="2"/>
        <v>1</v>
      </c>
    </row>
    <row r="66" spans="1:27" s="3" customFormat="1" x14ac:dyDescent="0.2">
      <c r="A66" s="100">
        <v>65</v>
      </c>
      <c r="B66" s="101">
        <v>69</v>
      </c>
      <c r="C66" s="101">
        <v>21</v>
      </c>
      <c r="D66" s="100">
        <v>21</v>
      </c>
      <c r="E66" s="102" t="str">
        <f t="shared" ref="E66:E129" si="3">CONCATENATE(N66," - ",O66," - ",P66," ",R66,", ",Q66,V66,", ",S66,"   ",T66)</f>
        <v xml:space="preserve">1861-62 - Civil War Era Issues - 12c  Black,  Washington, Perf 12   </v>
      </c>
      <c r="F66" s="106" t="s">
        <v>2517</v>
      </c>
      <c r="G66" s="104">
        <v>100</v>
      </c>
      <c r="H66" s="105">
        <v>100</v>
      </c>
      <c r="I66" s="105">
        <v>725</v>
      </c>
      <c r="J66" s="105">
        <v>1800</v>
      </c>
      <c r="K66" s="104">
        <v>100</v>
      </c>
      <c r="L66" s="100">
        <v>92</v>
      </c>
      <c r="M66" s="112" t="s">
        <v>590</v>
      </c>
      <c r="N66" s="32" t="s">
        <v>2172</v>
      </c>
      <c r="O66" s="111" t="s">
        <v>2109</v>
      </c>
      <c r="P66" s="80" t="s">
        <v>1956</v>
      </c>
      <c r="Q66" s="80" t="s">
        <v>1635</v>
      </c>
      <c r="R66" s="36" t="s">
        <v>2014</v>
      </c>
      <c r="S66" s="80" t="s">
        <v>2147</v>
      </c>
      <c r="T66" s="80"/>
      <c r="U66" s="80"/>
      <c r="V66" s="80" t="str">
        <f t="shared" ref="V66:V129" si="4">IF(U66&gt;0,CONCATENATE(", ",U66),"")</f>
        <v/>
      </c>
      <c r="W66" s="32" t="s">
        <v>590</v>
      </c>
      <c r="X66" s="110">
        <v>21</v>
      </c>
      <c r="Y66" s="35" t="s">
        <v>861</v>
      </c>
      <c r="Z66" s="133">
        <v>1</v>
      </c>
      <c r="AA66" s="133">
        <f t="shared" si="2"/>
        <v>1</v>
      </c>
    </row>
    <row r="67" spans="1:27" s="3" customFormat="1" x14ac:dyDescent="0.2">
      <c r="A67" s="100">
        <v>66</v>
      </c>
      <c r="B67" s="101">
        <v>70</v>
      </c>
      <c r="C67" s="101">
        <v>23</v>
      </c>
      <c r="D67" s="100">
        <v>23</v>
      </c>
      <c r="E67" s="102" t="str">
        <f t="shared" si="3"/>
        <v xml:space="preserve">1861-62 - Civil War Era Issues - 24c  Red Lilac,  Washington, Perf 12   </v>
      </c>
      <c r="F67" s="106" t="s">
        <v>2517</v>
      </c>
      <c r="G67" s="104">
        <v>300</v>
      </c>
      <c r="H67" s="105">
        <v>300</v>
      </c>
      <c r="I67" s="105">
        <v>1150</v>
      </c>
      <c r="J67" s="105">
        <v>3000</v>
      </c>
      <c r="K67" s="104">
        <v>300</v>
      </c>
      <c r="L67" s="100">
        <v>102</v>
      </c>
      <c r="M67" s="112" t="s">
        <v>590</v>
      </c>
      <c r="N67" s="32" t="s">
        <v>2172</v>
      </c>
      <c r="O67" s="111" t="s">
        <v>2109</v>
      </c>
      <c r="P67" s="80" t="s">
        <v>1957</v>
      </c>
      <c r="Q67" s="80" t="s">
        <v>1635</v>
      </c>
      <c r="R67" s="36" t="s">
        <v>2038</v>
      </c>
      <c r="S67" s="80" t="s">
        <v>2147</v>
      </c>
      <c r="T67" s="80"/>
      <c r="U67" s="80"/>
      <c r="V67" s="80" t="str">
        <f t="shared" si="4"/>
        <v/>
      </c>
      <c r="W67" s="32" t="s">
        <v>590</v>
      </c>
      <c r="X67" s="110">
        <v>23</v>
      </c>
      <c r="Y67" s="35" t="s">
        <v>862</v>
      </c>
      <c r="Z67" s="133">
        <v>1</v>
      </c>
      <c r="AA67" s="133">
        <f t="shared" ref="AA67:AA130" si="5">IF(G67&gt;0,1,0)</f>
        <v>1</v>
      </c>
    </row>
    <row r="68" spans="1:27" s="3" customFormat="1" x14ac:dyDescent="0.2">
      <c r="A68" s="100">
        <v>67</v>
      </c>
      <c r="B68" s="101">
        <v>71</v>
      </c>
      <c r="C68" s="101">
        <v>24</v>
      </c>
      <c r="D68" s="100">
        <v>24</v>
      </c>
      <c r="E68" s="102" t="str">
        <f t="shared" si="3"/>
        <v xml:space="preserve">1861-62 - Civil War Era Issues - 30c  Orange,  Franklin, Perf 12   </v>
      </c>
      <c r="F68" s="106" t="s">
        <v>2517</v>
      </c>
      <c r="G68" s="104">
        <v>190</v>
      </c>
      <c r="H68" s="105">
        <v>190</v>
      </c>
      <c r="I68" s="105">
        <v>1000</v>
      </c>
      <c r="J68" s="105">
        <v>2750</v>
      </c>
      <c r="K68" s="104">
        <v>190</v>
      </c>
      <c r="L68" s="100">
        <v>106</v>
      </c>
      <c r="M68" s="112" t="s">
        <v>590</v>
      </c>
      <c r="N68" s="32" t="s">
        <v>2172</v>
      </c>
      <c r="O68" s="111" t="s">
        <v>2109</v>
      </c>
      <c r="P68" s="80" t="s">
        <v>1958</v>
      </c>
      <c r="Q68" s="80" t="s">
        <v>1634</v>
      </c>
      <c r="R68" s="36" t="s">
        <v>2031</v>
      </c>
      <c r="S68" s="80" t="s">
        <v>2147</v>
      </c>
      <c r="T68" s="80"/>
      <c r="U68" s="80"/>
      <c r="V68" s="80" t="str">
        <f t="shared" si="4"/>
        <v/>
      </c>
      <c r="W68" s="32" t="s">
        <v>590</v>
      </c>
      <c r="X68" s="110">
        <v>24</v>
      </c>
      <c r="Y68" s="35" t="s">
        <v>863</v>
      </c>
      <c r="Z68" s="133">
        <v>1</v>
      </c>
      <c r="AA68" s="133">
        <f t="shared" si="5"/>
        <v>1</v>
      </c>
    </row>
    <row r="69" spans="1:27" s="3" customFormat="1" x14ac:dyDescent="0.2">
      <c r="A69" s="100">
        <v>68</v>
      </c>
      <c r="B69" s="101">
        <v>72</v>
      </c>
      <c r="C69" s="101">
        <v>25</v>
      </c>
      <c r="D69" s="100">
        <v>25</v>
      </c>
      <c r="E69" s="102" t="str">
        <f t="shared" si="3"/>
        <v xml:space="preserve">1861-62 - Civil War Era Issues - 90c  Blue,  Washington, Perf 12   </v>
      </c>
      <c r="F69" s="106" t="s">
        <v>2517</v>
      </c>
      <c r="G69" s="104">
        <v>600</v>
      </c>
      <c r="H69" s="105">
        <v>600</v>
      </c>
      <c r="I69" s="105">
        <v>1300</v>
      </c>
      <c r="J69" s="105">
        <v>3250</v>
      </c>
      <c r="K69" s="104">
        <v>600</v>
      </c>
      <c r="L69" s="100">
        <v>110</v>
      </c>
      <c r="M69" s="112" t="s">
        <v>590</v>
      </c>
      <c r="N69" s="32" t="s">
        <v>2172</v>
      </c>
      <c r="O69" s="111" t="s">
        <v>2109</v>
      </c>
      <c r="P69" s="80" t="s">
        <v>1959</v>
      </c>
      <c r="Q69" s="80" t="s">
        <v>1635</v>
      </c>
      <c r="R69" s="36" t="s">
        <v>2018</v>
      </c>
      <c r="S69" s="80" t="s">
        <v>2147</v>
      </c>
      <c r="T69" s="80"/>
      <c r="U69" s="80"/>
      <c r="V69" s="80" t="str">
        <f t="shared" si="4"/>
        <v/>
      </c>
      <c r="W69" s="32" t="s">
        <v>590</v>
      </c>
      <c r="X69" s="110">
        <v>25</v>
      </c>
      <c r="Y69" s="35" t="s">
        <v>864</v>
      </c>
      <c r="Z69" s="133">
        <v>1</v>
      </c>
      <c r="AA69" s="133">
        <f t="shared" si="5"/>
        <v>1</v>
      </c>
    </row>
    <row r="70" spans="1:27" s="3" customFormat="1" x14ac:dyDescent="0.2">
      <c r="A70" s="100">
        <v>69</v>
      </c>
      <c r="B70" s="101">
        <v>73</v>
      </c>
      <c r="C70" s="101">
        <v>17</v>
      </c>
      <c r="D70" s="100">
        <v>17</v>
      </c>
      <c r="E70" s="102" t="str">
        <f t="shared" si="3"/>
        <v xml:space="preserve">1861-62 - Civil War Era Issues - 2c  Black, Andrew  Jackson, Perf 12   </v>
      </c>
      <c r="F70" s="106" t="s">
        <v>2517</v>
      </c>
      <c r="G70" s="104">
        <v>65</v>
      </c>
      <c r="H70" s="105">
        <v>65</v>
      </c>
      <c r="I70" s="105">
        <v>140</v>
      </c>
      <c r="J70" s="105">
        <v>375</v>
      </c>
      <c r="K70" s="104">
        <v>65</v>
      </c>
      <c r="L70" s="100">
        <v>64</v>
      </c>
      <c r="M70" s="112" t="s">
        <v>590</v>
      </c>
      <c r="N70" s="32" t="s">
        <v>2172</v>
      </c>
      <c r="O70" s="111" t="s">
        <v>2109</v>
      </c>
      <c r="P70" s="80" t="s">
        <v>1960</v>
      </c>
      <c r="Q70" s="80" t="s">
        <v>2484</v>
      </c>
      <c r="R70" s="36" t="s">
        <v>2014</v>
      </c>
      <c r="S70" s="80" t="s">
        <v>2147</v>
      </c>
      <c r="T70" s="80"/>
      <c r="U70" s="80"/>
      <c r="V70" s="80" t="str">
        <f t="shared" si="4"/>
        <v/>
      </c>
      <c r="W70" s="32" t="s">
        <v>590</v>
      </c>
      <c r="X70" s="110">
        <v>17</v>
      </c>
      <c r="Y70" s="35" t="s">
        <v>865</v>
      </c>
      <c r="Z70" s="133">
        <v>1</v>
      </c>
      <c r="AA70" s="133">
        <f t="shared" si="5"/>
        <v>1</v>
      </c>
    </row>
    <row r="71" spans="1:27" s="3" customFormat="1" x14ac:dyDescent="0.2">
      <c r="A71" s="100">
        <v>70</v>
      </c>
      <c r="B71" s="101">
        <v>75</v>
      </c>
      <c r="C71" s="101" t="s">
        <v>1593</v>
      </c>
      <c r="D71" s="100">
        <v>19</v>
      </c>
      <c r="E71" s="102" t="str">
        <f t="shared" si="3"/>
        <v xml:space="preserve">1861-62 - Civil War Era Issues - 5c  Red Brown,  Jefferson, Perf 12   </v>
      </c>
      <c r="F71" s="106" t="s">
        <v>2517</v>
      </c>
      <c r="G71" s="104"/>
      <c r="H71" s="105">
        <v>450</v>
      </c>
      <c r="I71" s="105">
        <v>2200</v>
      </c>
      <c r="J71" s="105">
        <v>5750</v>
      </c>
      <c r="K71" s="104">
        <v>450</v>
      </c>
      <c r="L71" s="100">
        <v>81</v>
      </c>
      <c r="M71" s="112" t="s">
        <v>590</v>
      </c>
      <c r="N71" s="32" t="s">
        <v>2172</v>
      </c>
      <c r="O71" s="111" t="s">
        <v>2109</v>
      </c>
      <c r="P71" s="80" t="s">
        <v>1952</v>
      </c>
      <c r="Q71" s="80" t="s">
        <v>1636</v>
      </c>
      <c r="R71" s="36" t="s">
        <v>2025</v>
      </c>
      <c r="S71" s="80" t="s">
        <v>2147</v>
      </c>
      <c r="T71" s="80"/>
      <c r="U71" s="80"/>
      <c r="V71" s="80" t="str">
        <f t="shared" si="4"/>
        <v/>
      </c>
      <c r="W71" s="32" t="s">
        <v>1593</v>
      </c>
      <c r="X71" s="110">
        <v>19</v>
      </c>
      <c r="Y71" s="35"/>
      <c r="Z71" s="133">
        <v>1</v>
      </c>
      <c r="AA71" s="133">
        <f t="shared" si="5"/>
        <v>0</v>
      </c>
    </row>
    <row r="72" spans="1:27" s="3" customFormat="1" x14ac:dyDescent="0.2">
      <c r="A72" s="100">
        <v>71</v>
      </c>
      <c r="B72" s="101">
        <v>76</v>
      </c>
      <c r="C72" s="101">
        <v>19</v>
      </c>
      <c r="D72" s="100">
        <v>19</v>
      </c>
      <c r="E72" s="102" t="str">
        <f t="shared" si="3"/>
        <v xml:space="preserve">1861-62 - Civil War Era Issues - 5c  Brown,  Jefferson, Perf 12   </v>
      </c>
      <c r="F72" s="106" t="s">
        <v>2517</v>
      </c>
      <c r="G72" s="104">
        <v>120</v>
      </c>
      <c r="H72" s="105">
        <v>120</v>
      </c>
      <c r="I72" s="105">
        <v>525</v>
      </c>
      <c r="J72" s="105">
        <v>1400</v>
      </c>
      <c r="K72" s="104">
        <v>120</v>
      </c>
      <c r="L72" s="100">
        <v>82</v>
      </c>
      <c r="M72" s="112" t="s">
        <v>590</v>
      </c>
      <c r="N72" s="32" t="s">
        <v>2172</v>
      </c>
      <c r="O72" s="111" t="s">
        <v>2109</v>
      </c>
      <c r="P72" s="80" t="s">
        <v>1952</v>
      </c>
      <c r="Q72" s="80" t="s">
        <v>1636</v>
      </c>
      <c r="R72" s="36" t="s">
        <v>2021</v>
      </c>
      <c r="S72" s="80" t="s">
        <v>2147</v>
      </c>
      <c r="T72" s="80"/>
      <c r="U72" s="80"/>
      <c r="V72" s="80" t="str">
        <f t="shared" si="4"/>
        <v/>
      </c>
      <c r="W72" s="32" t="s">
        <v>1593</v>
      </c>
      <c r="X72" s="110">
        <v>19</v>
      </c>
      <c r="Y72" s="35"/>
      <c r="Z72" s="133">
        <v>1</v>
      </c>
      <c r="AA72" s="133">
        <f t="shared" si="5"/>
        <v>1</v>
      </c>
    </row>
    <row r="73" spans="1:27" s="3" customFormat="1" x14ac:dyDescent="0.2">
      <c r="A73" s="100">
        <v>72</v>
      </c>
      <c r="B73" s="101">
        <v>77</v>
      </c>
      <c r="C73" s="101">
        <v>22</v>
      </c>
      <c r="D73" s="100">
        <v>22</v>
      </c>
      <c r="E73" s="102" t="str">
        <f t="shared" si="3"/>
        <v xml:space="preserve">1861-62 - Civil War Era Issues - 15c  Black,  Abraham Lincoln, Perf 12   </v>
      </c>
      <c r="F73" s="106" t="s">
        <v>2517</v>
      </c>
      <c r="G73" s="104">
        <v>180</v>
      </c>
      <c r="H73" s="105">
        <v>180</v>
      </c>
      <c r="I73" s="105">
        <v>1750</v>
      </c>
      <c r="J73" s="105">
        <v>4750</v>
      </c>
      <c r="K73" s="104">
        <v>180</v>
      </c>
      <c r="L73" s="100">
        <v>97</v>
      </c>
      <c r="M73" s="112" t="s">
        <v>590</v>
      </c>
      <c r="N73" s="32" t="s">
        <v>2172</v>
      </c>
      <c r="O73" s="111" t="s">
        <v>2109</v>
      </c>
      <c r="P73" s="80" t="s">
        <v>1961</v>
      </c>
      <c r="Q73" s="80" t="s">
        <v>1810</v>
      </c>
      <c r="R73" s="36" t="s">
        <v>2014</v>
      </c>
      <c r="S73" s="80" t="s">
        <v>2147</v>
      </c>
      <c r="T73" s="80"/>
      <c r="U73" s="80"/>
      <c r="V73" s="80" t="str">
        <f t="shared" si="4"/>
        <v/>
      </c>
      <c r="W73" s="32" t="s">
        <v>590</v>
      </c>
      <c r="X73" s="110">
        <v>22</v>
      </c>
      <c r="Y73" s="35" t="s">
        <v>866</v>
      </c>
      <c r="Z73" s="133">
        <v>1</v>
      </c>
      <c r="AA73" s="133">
        <f t="shared" si="5"/>
        <v>1</v>
      </c>
    </row>
    <row r="74" spans="1:27" s="3" customFormat="1" x14ac:dyDescent="0.2">
      <c r="A74" s="100">
        <v>73</v>
      </c>
      <c r="B74" s="101">
        <v>78</v>
      </c>
      <c r="C74" s="101" t="s">
        <v>1593</v>
      </c>
      <c r="D74" s="100">
        <v>23</v>
      </c>
      <c r="E74" s="102" t="str">
        <f t="shared" si="3"/>
        <v xml:space="preserve">1861-62 - Civil War Era Issues - 24c  Lilac,  Washington, Perf 12   </v>
      </c>
      <c r="F74" s="106" t="s">
        <v>2517</v>
      </c>
      <c r="G74" s="104"/>
      <c r="H74" s="105">
        <v>350</v>
      </c>
      <c r="I74" s="105">
        <v>950</v>
      </c>
      <c r="J74" s="105">
        <v>2750</v>
      </c>
      <c r="K74" s="104">
        <v>350</v>
      </c>
      <c r="L74" s="100">
        <v>103</v>
      </c>
      <c r="M74" s="112" t="s">
        <v>590</v>
      </c>
      <c r="N74" s="32" t="s">
        <v>2172</v>
      </c>
      <c r="O74" s="111" t="s">
        <v>2109</v>
      </c>
      <c r="P74" s="80" t="s">
        <v>1957</v>
      </c>
      <c r="Q74" s="80" t="s">
        <v>1635</v>
      </c>
      <c r="R74" s="36" t="s">
        <v>2039</v>
      </c>
      <c r="S74" s="80" t="s">
        <v>2147</v>
      </c>
      <c r="T74" s="80"/>
      <c r="U74" s="80"/>
      <c r="V74" s="80" t="str">
        <f t="shared" si="4"/>
        <v/>
      </c>
      <c r="W74" s="32" t="s">
        <v>1593</v>
      </c>
      <c r="X74" s="110">
        <v>23</v>
      </c>
      <c r="Y74" s="35"/>
      <c r="Z74" s="133">
        <v>1</v>
      </c>
      <c r="AA74" s="133">
        <f t="shared" si="5"/>
        <v>0</v>
      </c>
    </row>
    <row r="75" spans="1:27" s="3" customFormat="1" x14ac:dyDescent="0.2">
      <c r="A75" s="100">
        <v>74</v>
      </c>
      <c r="B75" s="101">
        <v>79</v>
      </c>
      <c r="C75" s="101" t="s">
        <v>1593</v>
      </c>
      <c r="D75" s="100">
        <v>18</v>
      </c>
      <c r="E75" s="102" t="str">
        <f t="shared" si="3"/>
        <v xml:space="preserve">1867 - Civil War Era Issues - 3c  Rose,  Washington, 'A' Grill, Perf 12   </v>
      </c>
      <c r="F75" s="106" t="s">
        <v>2517</v>
      </c>
      <c r="G75" s="104"/>
      <c r="H75" s="105">
        <v>4750</v>
      </c>
      <c r="I75" s="105">
        <v>5000</v>
      </c>
      <c r="J75" s="105">
        <v>17000</v>
      </c>
      <c r="K75" s="104">
        <v>4750</v>
      </c>
      <c r="L75" s="100">
        <v>72</v>
      </c>
      <c r="M75" s="112" t="s">
        <v>590</v>
      </c>
      <c r="N75" s="32">
        <v>1867</v>
      </c>
      <c r="O75" s="111" t="s">
        <v>2109</v>
      </c>
      <c r="P75" s="80" t="s">
        <v>1955</v>
      </c>
      <c r="Q75" s="80" t="s">
        <v>1635</v>
      </c>
      <c r="R75" s="36" t="s">
        <v>2023</v>
      </c>
      <c r="S75" s="80" t="s">
        <v>2147</v>
      </c>
      <c r="T75" s="80"/>
      <c r="U75" s="80" t="s">
        <v>2040</v>
      </c>
      <c r="V75" s="80" t="str">
        <f t="shared" si="4"/>
        <v>, 'A' Grill</v>
      </c>
      <c r="W75" s="32" t="s">
        <v>1593</v>
      </c>
      <c r="X75" s="110">
        <v>18</v>
      </c>
      <c r="Y75" s="35"/>
      <c r="Z75" s="133">
        <v>1</v>
      </c>
      <c r="AA75" s="133">
        <f t="shared" si="5"/>
        <v>0</v>
      </c>
    </row>
    <row r="76" spans="1:27" s="3" customFormat="1" x14ac:dyDescent="0.2">
      <c r="A76" s="100">
        <v>75</v>
      </c>
      <c r="B76" s="101">
        <v>80</v>
      </c>
      <c r="C76" s="101" t="s">
        <v>1593</v>
      </c>
      <c r="D76" s="100">
        <v>19</v>
      </c>
      <c r="E76" s="102" t="str">
        <f t="shared" si="3"/>
        <v xml:space="preserve">1867 - Civil War Era Issues - 5c  Brown,  Jefferson, 'A' Grill, Perf 12   </v>
      </c>
      <c r="F76" s="106" t="s">
        <v>2517</v>
      </c>
      <c r="G76" s="104"/>
      <c r="H76" s="105">
        <v>260000</v>
      </c>
      <c r="I76" s="105">
        <v>0</v>
      </c>
      <c r="J76" s="105">
        <v>0</v>
      </c>
      <c r="K76" s="104">
        <v>260000</v>
      </c>
      <c r="L76" s="100">
        <v>83</v>
      </c>
      <c r="M76" s="112" t="s">
        <v>590</v>
      </c>
      <c r="N76" s="32">
        <v>1867</v>
      </c>
      <c r="O76" s="111" t="s">
        <v>2109</v>
      </c>
      <c r="P76" s="80" t="s">
        <v>1952</v>
      </c>
      <c r="Q76" s="80" t="s">
        <v>1636</v>
      </c>
      <c r="R76" s="36" t="s">
        <v>2021</v>
      </c>
      <c r="S76" s="80" t="s">
        <v>2147</v>
      </c>
      <c r="T76" s="80"/>
      <c r="U76" s="80" t="s">
        <v>2040</v>
      </c>
      <c r="V76" s="80" t="str">
        <f t="shared" si="4"/>
        <v>, 'A' Grill</v>
      </c>
      <c r="W76" s="32" t="s">
        <v>1593</v>
      </c>
      <c r="X76" s="110">
        <v>19</v>
      </c>
      <c r="Y76" s="35"/>
      <c r="Z76" s="133">
        <v>1</v>
      </c>
      <c r="AA76" s="133">
        <f t="shared" si="5"/>
        <v>0</v>
      </c>
    </row>
    <row r="77" spans="1:27" s="3" customFormat="1" x14ac:dyDescent="0.2">
      <c r="A77" s="100">
        <v>76</v>
      </c>
      <c r="B77" s="101">
        <v>81</v>
      </c>
      <c r="C77" s="101" t="s">
        <v>1593</v>
      </c>
      <c r="D77" s="100">
        <v>24</v>
      </c>
      <c r="E77" s="102" t="str">
        <f t="shared" si="3"/>
        <v xml:space="preserve">1867 - Civil War Era Issues - 30c  Orange,  Franklin, 'A' Grill, Perf 12   </v>
      </c>
      <c r="F77" s="106" t="s">
        <v>2517</v>
      </c>
      <c r="G77" s="104"/>
      <c r="H77" s="105">
        <v>240000</v>
      </c>
      <c r="I77" s="105">
        <v>0</v>
      </c>
      <c r="J77" s="105">
        <v>0</v>
      </c>
      <c r="K77" s="104">
        <v>240000</v>
      </c>
      <c r="L77" s="100">
        <v>107</v>
      </c>
      <c r="M77" s="112" t="s">
        <v>590</v>
      </c>
      <c r="N77" s="32">
        <v>1867</v>
      </c>
      <c r="O77" s="111" t="s">
        <v>2109</v>
      </c>
      <c r="P77" s="80" t="s">
        <v>1958</v>
      </c>
      <c r="Q77" s="80" t="s">
        <v>1634</v>
      </c>
      <c r="R77" s="36" t="s">
        <v>2031</v>
      </c>
      <c r="S77" s="80" t="s">
        <v>2147</v>
      </c>
      <c r="T77" s="80"/>
      <c r="U77" s="80" t="s">
        <v>2040</v>
      </c>
      <c r="V77" s="80" t="str">
        <f t="shared" si="4"/>
        <v>, 'A' Grill</v>
      </c>
      <c r="W77" s="32" t="s">
        <v>1593</v>
      </c>
      <c r="X77" s="110">
        <v>24</v>
      </c>
      <c r="Y77" s="35"/>
      <c r="Z77" s="133">
        <v>1</v>
      </c>
      <c r="AA77" s="133">
        <f t="shared" si="5"/>
        <v>0</v>
      </c>
    </row>
    <row r="78" spans="1:27" s="3" customFormat="1" x14ac:dyDescent="0.2">
      <c r="A78" s="100">
        <v>77</v>
      </c>
      <c r="B78" s="101">
        <v>82</v>
      </c>
      <c r="C78" s="101" t="s">
        <v>1593</v>
      </c>
      <c r="D78" s="100">
        <v>18</v>
      </c>
      <c r="E78" s="102" t="str">
        <f t="shared" si="3"/>
        <v xml:space="preserve">1867 - Civil War Era Issues - 3c  Rose,  Washington, 'B' Grill, Perf 12   </v>
      </c>
      <c r="F78" s="106" t="s">
        <v>2517</v>
      </c>
      <c r="G78" s="104"/>
      <c r="H78" s="105">
        <v>900000</v>
      </c>
      <c r="I78" s="105">
        <v>0</v>
      </c>
      <c r="J78" s="105">
        <v>0</v>
      </c>
      <c r="K78" s="104">
        <v>900000</v>
      </c>
      <c r="L78" s="100">
        <v>73</v>
      </c>
      <c r="M78" s="112" t="s">
        <v>590</v>
      </c>
      <c r="N78" s="32">
        <v>1867</v>
      </c>
      <c r="O78" s="111" t="s">
        <v>2109</v>
      </c>
      <c r="P78" s="80" t="s">
        <v>1955</v>
      </c>
      <c r="Q78" s="80" t="s">
        <v>1635</v>
      </c>
      <c r="R78" s="36" t="s">
        <v>2023</v>
      </c>
      <c r="S78" s="80" t="s">
        <v>2147</v>
      </c>
      <c r="T78" s="80"/>
      <c r="U78" s="80" t="s">
        <v>2041</v>
      </c>
      <c r="V78" s="80" t="str">
        <f t="shared" si="4"/>
        <v>, 'B' Grill</v>
      </c>
      <c r="W78" s="32" t="s">
        <v>1593</v>
      </c>
      <c r="X78" s="110">
        <v>18</v>
      </c>
      <c r="Y78" s="35"/>
      <c r="Z78" s="133">
        <v>1</v>
      </c>
      <c r="AA78" s="133">
        <f t="shared" si="5"/>
        <v>0</v>
      </c>
    </row>
    <row r="79" spans="1:27" s="3" customFormat="1" x14ac:dyDescent="0.2">
      <c r="A79" s="100">
        <v>78</v>
      </c>
      <c r="B79" s="101">
        <v>83</v>
      </c>
      <c r="C79" s="101" t="s">
        <v>1593</v>
      </c>
      <c r="D79" s="100">
        <v>18</v>
      </c>
      <c r="E79" s="102" t="str">
        <f t="shared" si="3"/>
        <v xml:space="preserve">1867 - Civil War Era Issues - 3c  Rose,  Washington, 'C' Grill, Perf 12   </v>
      </c>
      <c r="F79" s="106" t="s">
        <v>2517</v>
      </c>
      <c r="G79" s="104"/>
      <c r="H79" s="105">
        <v>1100</v>
      </c>
      <c r="I79" s="105">
        <v>2150</v>
      </c>
      <c r="J79" s="105">
        <v>6000</v>
      </c>
      <c r="K79" s="104">
        <v>1100</v>
      </c>
      <c r="L79" s="100">
        <v>74</v>
      </c>
      <c r="M79" s="112" t="s">
        <v>590</v>
      </c>
      <c r="N79" s="32">
        <v>1867</v>
      </c>
      <c r="O79" s="111" t="s">
        <v>2109</v>
      </c>
      <c r="P79" s="80" t="s">
        <v>1955</v>
      </c>
      <c r="Q79" s="80" t="s">
        <v>1635</v>
      </c>
      <c r="R79" s="36" t="s">
        <v>2023</v>
      </c>
      <c r="S79" s="80" t="s">
        <v>2147</v>
      </c>
      <c r="T79" s="80"/>
      <c r="U79" s="80" t="s">
        <v>2042</v>
      </c>
      <c r="V79" s="80" t="str">
        <f t="shared" si="4"/>
        <v>, 'C' Grill</v>
      </c>
      <c r="W79" s="32" t="s">
        <v>1593</v>
      </c>
      <c r="X79" s="110">
        <v>18</v>
      </c>
      <c r="Y79" s="35"/>
      <c r="Z79" s="133">
        <v>1</v>
      </c>
      <c r="AA79" s="133">
        <f t="shared" si="5"/>
        <v>0</v>
      </c>
    </row>
    <row r="80" spans="1:27" s="3" customFormat="1" x14ac:dyDescent="0.2">
      <c r="A80" s="100">
        <v>79</v>
      </c>
      <c r="B80" s="101">
        <v>84</v>
      </c>
      <c r="C80" s="101" t="s">
        <v>1593</v>
      </c>
      <c r="D80" s="100">
        <v>17</v>
      </c>
      <c r="E80" s="102" t="str">
        <f t="shared" si="3"/>
        <v xml:space="preserve">1867 - Civil War Era Issues - 2c  Black,  Jackson, 'D' Grill, Perf 12   </v>
      </c>
      <c r="F80" s="106" t="s">
        <v>2517</v>
      </c>
      <c r="G80" s="104"/>
      <c r="H80" s="105">
        <v>8250</v>
      </c>
      <c r="I80" s="105">
        <v>10000</v>
      </c>
      <c r="J80" s="105">
        <v>32500</v>
      </c>
      <c r="K80" s="104">
        <v>8250</v>
      </c>
      <c r="L80" s="100">
        <v>65</v>
      </c>
      <c r="M80" s="112" t="s">
        <v>590</v>
      </c>
      <c r="N80" s="32">
        <v>1867</v>
      </c>
      <c r="O80" s="111" t="s">
        <v>2109</v>
      </c>
      <c r="P80" s="80" t="s">
        <v>1960</v>
      </c>
      <c r="Q80" s="80" t="s">
        <v>1637</v>
      </c>
      <c r="R80" s="36" t="s">
        <v>2014</v>
      </c>
      <c r="S80" s="80" t="s">
        <v>2147</v>
      </c>
      <c r="T80" s="80"/>
      <c r="U80" s="80" t="s">
        <v>2043</v>
      </c>
      <c r="V80" s="80" t="str">
        <f t="shared" si="4"/>
        <v>, 'D' Grill</v>
      </c>
      <c r="W80" s="32" t="s">
        <v>1593</v>
      </c>
      <c r="X80" s="110">
        <v>17</v>
      </c>
      <c r="Y80" s="35"/>
      <c r="Z80" s="133">
        <v>1</v>
      </c>
      <c r="AA80" s="133">
        <f t="shared" si="5"/>
        <v>0</v>
      </c>
    </row>
    <row r="81" spans="1:27" s="3" customFormat="1" x14ac:dyDescent="0.2">
      <c r="A81" s="100">
        <v>80</v>
      </c>
      <c r="B81" s="101">
        <v>85</v>
      </c>
      <c r="C81" s="101" t="s">
        <v>1593</v>
      </c>
      <c r="D81" s="100">
        <v>18</v>
      </c>
      <c r="E81" s="102" t="str">
        <f t="shared" si="3"/>
        <v xml:space="preserve">1867 - Civil War Era Issues - 3c  Rose,  Washington, 'D' Grill, Perf 12   </v>
      </c>
      <c r="F81" s="106" t="s">
        <v>2517</v>
      </c>
      <c r="G81" s="104"/>
      <c r="H81" s="105">
        <v>1050</v>
      </c>
      <c r="I81" s="105">
        <v>2500</v>
      </c>
      <c r="J81" s="105">
        <v>8500</v>
      </c>
      <c r="K81" s="104">
        <v>1050</v>
      </c>
      <c r="L81" s="100">
        <v>75</v>
      </c>
      <c r="M81" s="112" t="s">
        <v>590</v>
      </c>
      <c r="N81" s="32">
        <v>1867</v>
      </c>
      <c r="O81" s="111" t="s">
        <v>2109</v>
      </c>
      <c r="P81" s="80" t="s">
        <v>1955</v>
      </c>
      <c r="Q81" s="80" t="s">
        <v>1635</v>
      </c>
      <c r="R81" s="36" t="s">
        <v>2023</v>
      </c>
      <c r="S81" s="80" t="s">
        <v>2147</v>
      </c>
      <c r="T81" s="80"/>
      <c r="U81" s="80" t="s">
        <v>2043</v>
      </c>
      <c r="V81" s="80" t="str">
        <f t="shared" si="4"/>
        <v>, 'D' Grill</v>
      </c>
      <c r="W81" s="32" t="s">
        <v>1593</v>
      </c>
      <c r="X81" s="110">
        <v>18</v>
      </c>
      <c r="Y81" s="35"/>
      <c r="Z81" s="133">
        <v>1</v>
      </c>
      <c r="AA81" s="133">
        <f t="shared" si="5"/>
        <v>0</v>
      </c>
    </row>
    <row r="82" spans="1:27" s="3" customFormat="1" x14ac:dyDescent="0.2">
      <c r="A82" s="100">
        <v>81</v>
      </c>
      <c r="B82" s="101" t="s">
        <v>49</v>
      </c>
      <c r="C82" s="101" t="s">
        <v>1593</v>
      </c>
      <c r="D82" s="100">
        <v>16</v>
      </c>
      <c r="E82" s="102" t="str">
        <f t="shared" si="3"/>
        <v xml:space="preserve">1867 - Civil War Era Issues - 1c  Blue,  Franklin, 'Z' Grill, Perf 12   </v>
      </c>
      <c r="F82" s="106" t="s">
        <v>2517</v>
      </c>
      <c r="G82" s="104"/>
      <c r="H82" s="105">
        <v>3000000</v>
      </c>
      <c r="I82" s="105">
        <v>0</v>
      </c>
      <c r="J82" s="105">
        <v>0</v>
      </c>
      <c r="K82" s="104">
        <v>3000000</v>
      </c>
      <c r="L82" s="100">
        <v>60</v>
      </c>
      <c r="M82" s="112" t="s">
        <v>590</v>
      </c>
      <c r="N82" s="32">
        <v>1867</v>
      </c>
      <c r="O82" s="111" t="s">
        <v>2109</v>
      </c>
      <c r="P82" s="80" t="s">
        <v>1954</v>
      </c>
      <c r="Q82" s="80" t="s">
        <v>1634</v>
      </c>
      <c r="R82" s="36" t="s">
        <v>2018</v>
      </c>
      <c r="S82" s="80" t="s">
        <v>2147</v>
      </c>
      <c r="T82" s="80"/>
      <c r="U82" s="80" t="s">
        <v>2044</v>
      </c>
      <c r="V82" s="80" t="str">
        <f t="shared" si="4"/>
        <v>, 'Z' Grill</v>
      </c>
      <c r="W82" s="32" t="s">
        <v>1593</v>
      </c>
      <c r="X82" s="110">
        <v>16</v>
      </c>
      <c r="Y82" s="35"/>
      <c r="Z82" s="133">
        <v>1</v>
      </c>
      <c r="AA82" s="133">
        <f t="shared" si="5"/>
        <v>0</v>
      </c>
    </row>
    <row r="83" spans="1:27" s="3" customFormat="1" x14ac:dyDescent="0.2">
      <c r="A83" s="100">
        <v>82</v>
      </c>
      <c r="B83" s="101" t="s">
        <v>52</v>
      </c>
      <c r="C83" s="101" t="s">
        <v>1593</v>
      </c>
      <c r="D83" s="100">
        <v>17</v>
      </c>
      <c r="E83" s="102" t="str">
        <f t="shared" si="3"/>
        <v xml:space="preserve">1867 - Civil War Era Issues - 2c  Black,  Jackson, 'Z' Grill, Perf 12   </v>
      </c>
      <c r="F83" s="106" t="s">
        <v>2517</v>
      </c>
      <c r="G83" s="104"/>
      <c r="H83" s="105">
        <v>1200</v>
      </c>
      <c r="I83" s="105">
        <v>6750</v>
      </c>
      <c r="J83" s="105">
        <v>17500</v>
      </c>
      <c r="K83" s="104">
        <v>1200</v>
      </c>
      <c r="L83" s="100">
        <v>66</v>
      </c>
      <c r="M83" s="112" t="s">
        <v>590</v>
      </c>
      <c r="N83" s="32">
        <v>1867</v>
      </c>
      <c r="O83" s="111" t="s">
        <v>2109</v>
      </c>
      <c r="P83" s="80" t="s">
        <v>1960</v>
      </c>
      <c r="Q83" s="80" t="s">
        <v>1637</v>
      </c>
      <c r="R83" s="36" t="s">
        <v>2014</v>
      </c>
      <c r="S83" s="80" t="s">
        <v>2147</v>
      </c>
      <c r="T83" s="80"/>
      <c r="U83" s="80" t="s">
        <v>2044</v>
      </c>
      <c r="V83" s="80" t="str">
        <f t="shared" si="4"/>
        <v>, 'Z' Grill</v>
      </c>
      <c r="W83" s="32" t="s">
        <v>1593</v>
      </c>
      <c r="X83" s="110">
        <v>17</v>
      </c>
      <c r="Y83" s="35"/>
      <c r="Z83" s="133">
        <v>1</v>
      </c>
      <c r="AA83" s="133">
        <f t="shared" si="5"/>
        <v>0</v>
      </c>
    </row>
    <row r="84" spans="1:27" s="3" customFormat="1" x14ac:dyDescent="0.2">
      <c r="A84" s="100">
        <v>83</v>
      </c>
      <c r="B84" s="101" t="s">
        <v>54</v>
      </c>
      <c r="C84" s="101" t="s">
        <v>1593</v>
      </c>
      <c r="D84" s="100">
        <v>18</v>
      </c>
      <c r="E84" s="102" t="str">
        <f t="shared" si="3"/>
        <v xml:space="preserve">1867 - Civil War Era Issues - 3c  Rose,  Washington, 'Z' Grill, Perf 12   </v>
      </c>
      <c r="F84" s="106" t="s">
        <v>2517</v>
      </c>
      <c r="G84" s="104"/>
      <c r="H84" s="105">
        <v>3500</v>
      </c>
      <c r="I84" s="105">
        <v>9000</v>
      </c>
      <c r="J84" s="105">
        <v>25000</v>
      </c>
      <c r="K84" s="104">
        <v>3500</v>
      </c>
      <c r="L84" s="100">
        <v>76</v>
      </c>
      <c r="M84" s="112" t="s">
        <v>590</v>
      </c>
      <c r="N84" s="32">
        <v>1867</v>
      </c>
      <c r="O84" s="111" t="s">
        <v>2109</v>
      </c>
      <c r="P84" s="80" t="s">
        <v>1955</v>
      </c>
      <c r="Q84" s="80" t="s">
        <v>1635</v>
      </c>
      <c r="R84" s="36" t="s">
        <v>2023</v>
      </c>
      <c r="S84" s="80" t="s">
        <v>2147</v>
      </c>
      <c r="T84" s="80"/>
      <c r="U84" s="80" t="s">
        <v>2044</v>
      </c>
      <c r="V84" s="80" t="str">
        <f t="shared" si="4"/>
        <v>, 'Z' Grill</v>
      </c>
      <c r="W84" s="32" t="s">
        <v>1593</v>
      </c>
      <c r="X84" s="110">
        <v>18</v>
      </c>
      <c r="Y84" s="35"/>
      <c r="Z84" s="133">
        <v>1</v>
      </c>
      <c r="AA84" s="133">
        <f t="shared" si="5"/>
        <v>0</v>
      </c>
    </row>
    <row r="85" spans="1:27" s="3" customFormat="1" x14ac:dyDescent="0.2">
      <c r="A85" s="100">
        <v>84</v>
      </c>
      <c r="B85" s="101" t="s">
        <v>58</v>
      </c>
      <c r="C85" s="101" t="s">
        <v>1593</v>
      </c>
      <c r="D85" s="100">
        <v>20</v>
      </c>
      <c r="E85" s="102" t="str">
        <f t="shared" si="3"/>
        <v xml:space="preserve">1867 - Civil War Era Issues - 10c  Green,  Washington, 'Z' Grill, Perf 12   </v>
      </c>
      <c r="F85" s="106" t="s">
        <v>2517</v>
      </c>
      <c r="G85" s="104"/>
      <c r="H85" s="105">
        <v>600000</v>
      </c>
      <c r="I85" s="105">
        <v>0</v>
      </c>
      <c r="J85" s="105">
        <v>0</v>
      </c>
      <c r="K85" s="104">
        <v>600000</v>
      </c>
      <c r="L85" s="100">
        <v>88</v>
      </c>
      <c r="M85" s="112" t="s">
        <v>590</v>
      </c>
      <c r="N85" s="32">
        <v>1867</v>
      </c>
      <c r="O85" s="111" t="s">
        <v>2109</v>
      </c>
      <c r="P85" s="80" t="s">
        <v>1953</v>
      </c>
      <c r="Q85" s="80" t="s">
        <v>1635</v>
      </c>
      <c r="R85" s="36" t="s">
        <v>2022</v>
      </c>
      <c r="S85" s="80" t="s">
        <v>2147</v>
      </c>
      <c r="T85" s="80"/>
      <c r="U85" s="80" t="s">
        <v>2044</v>
      </c>
      <c r="V85" s="80" t="str">
        <f t="shared" si="4"/>
        <v>, 'Z' Grill</v>
      </c>
      <c r="W85" s="32" t="s">
        <v>1593</v>
      </c>
      <c r="X85" s="110">
        <v>20</v>
      </c>
      <c r="Y85" s="35"/>
      <c r="Z85" s="133">
        <v>1</v>
      </c>
      <c r="AA85" s="133">
        <f t="shared" si="5"/>
        <v>0</v>
      </c>
    </row>
    <row r="86" spans="1:27" s="3" customFormat="1" x14ac:dyDescent="0.2">
      <c r="A86" s="100">
        <v>85</v>
      </c>
      <c r="B86" s="101" t="s">
        <v>60</v>
      </c>
      <c r="C86" s="101" t="s">
        <v>1593</v>
      </c>
      <c r="D86" s="100">
        <v>21</v>
      </c>
      <c r="E86" s="102" t="str">
        <f t="shared" si="3"/>
        <v xml:space="preserve">1867 - Civil War Era Issues - 12c  Black,  Washington, 'Z' Grill, Perf 12   </v>
      </c>
      <c r="F86" s="106" t="s">
        <v>2517</v>
      </c>
      <c r="G86" s="104"/>
      <c r="H86" s="105">
        <v>2500</v>
      </c>
      <c r="I86" s="105">
        <v>6500</v>
      </c>
      <c r="J86" s="105">
        <v>17500</v>
      </c>
      <c r="K86" s="104">
        <v>2500</v>
      </c>
      <c r="L86" s="100">
        <v>93</v>
      </c>
      <c r="M86" s="112" t="s">
        <v>590</v>
      </c>
      <c r="N86" s="32">
        <v>1867</v>
      </c>
      <c r="O86" s="111" t="s">
        <v>2109</v>
      </c>
      <c r="P86" s="80" t="s">
        <v>1956</v>
      </c>
      <c r="Q86" s="80" t="s">
        <v>1635</v>
      </c>
      <c r="R86" s="36" t="s">
        <v>2014</v>
      </c>
      <c r="S86" s="80" t="s">
        <v>2147</v>
      </c>
      <c r="T86" s="80"/>
      <c r="U86" s="80" t="s">
        <v>2044</v>
      </c>
      <c r="V86" s="80" t="str">
        <f t="shared" si="4"/>
        <v>, 'Z' Grill</v>
      </c>
      <c r="W86" s="32" t="s">
        <v>1593</v>
      </c>
      <c r="X86" s="110">
        <v>21</v>
      </c>
      <c r="Y86" s="35"/>
      <c r="Z86" s="133">
        <v>1</v>
      </c>
      <c r="AA86" s="133">
        <f t="shared" si="5"/>
        <v>0</v>
      </c>
    </row>
    <row r="87" spans="1:27" s="3" customFormat="1" x14ac:dyDescent="0.2">
      <c r="A87" s="100">
        <v>86</v>
      </c>
      <c r="B87" s="101" t="s">
        <v>62</v>
      </c>
      <c r="C87" s="101" t="s">
        <v>1593</v>
      </c>
      <c r="D87" s="100">
        <v>22</v>
      </c>
      <c r="E87" s="102" t="str">
        <f t="shared" si="3"/>
        <v xml:space="preserve">1867 - Civil War Era Issues - 15c  Black,  Lincoln, 'Z' Grill, Perf 12   </v>
      </c>
      <c r="F87" s="106" t="s">
        <v>2517</v>
      </c>
      <c r="G87" s="104"/>
      <c r="H87" s="105">
        <v>2000000</v>
      </c>
      <c r="I87" s="105">
        <v>0</v>
      </c>
      <c r="J87" s="105">
        <v>0</v>
      </c>
      <c r="K87" s="104">
        <v>2000000</v>
      </c>
      <c r="L87" s="100">
        <v>98</v>
      </c>
      <c r="M87" s="112" t="s">
        <v>590</v>
      </c>
      <c r="N87" s="32">
        <v>1867</v>
      </c>
      <c r="O87" s="111" t="s">
        <v>2109</v>
      </c>
      <c r="P87" s="80" t="s">
        <v>1961</v>
      </c>
      <c r="Q87" s="80" t="s">
        <v>1638</v>
      </c>
      <c r="R87" s="36" t="s">
        <v>2014</v>
      </c>
      <c r="S87" s="80" t="s">
        <v>2147</v>
      </c>
      <c r="T87" s="80"/>
      <c r="U87" s="80" t="s">
        <v>2044</v>
      </c>
      <c r="V87" s="80" t="str">
        <f t="shared" si="4"/>
        <v>, 'Z' Grill</v>
      </c>
      <c r="W87" s="32" t="s">
        <v>1593</v>
      </c>
      <c r="X87" s="110">
        <v>22</v>
      </c>
      <c r="Y87" s="35"/>
      <c r="Z87" s="133">
        <v>1</v>
      </c>
      <c r="AA87" s="133">
        <f t="shared" si="5"/>
        <v>0</v>
      </c>
    </row>
    <row r="88" spans="1:27" s="3" customFormat="1" x14ac:dyDescent="0.2">
      <c r="A88" s="100">
        <v>87</v>
      </c>
      <c r="B88" s="101">
        <v>86</v>
      </c>
      <c r="C88" s="101" t="s">
        <v>1593</v>
      </c>
      <c r="D88" s="100">
        <v>16</v>
      </c>
      <c r="E88" s="102" t="str">
        <f t="shared" si="3"/>
        <v xml:space="preserve">1867 - Civil War Era Issues - 1c  Blue,  Franklin, 'E' Grill, Perf 12   </v>
      </c>
      <c r="F88" s="106" t="s">
        <v>2517</v>
      </c>
      <c r="G88" s="104"/>
      <c r="H88" s="105">
        <v>450</v>
      </c>
      <c r="I88" s="105">
        <v>1200</v>
      </c>
      <c r="J88" s="105">
        <v>3250</v>
      </c>
      <c r="K88" s="104">
        <v>450</v>
      </c>
      <c r="L88" s="100">
        <v>61</v>
      </c>
      <c r="M88" s="112" t="s">
        <v>590</v>
      </c>
      <c r="N88" s="32">
        <v>1867</v>
      </c>
      <c r="O88" s="111" t="s">
        <v>2109</v>
      </c>
      <c r="P88" s="80" t="s">
        <v>1954</v>
      </c>
      <c r="Q88" s="80" t="s">
        <v>1634</v>
      </c>
      <c r="R88" s="36" t="s">
        <v>2018</v>
      </c>
      <c r="S88" s="80" t="s">
        <v>2147</v>
      </c>
      <c r="T88" s="80"/>
      <c r="U88" s="80" t="s">
        <v>2045</v>
      </c>
      <c r="V88" s="80" t="str">
        <f t="shared" si="4"/>
        <v>, 'E' Grill</v>
      </c>
      <c r="W88" s="32" t="s">
        <v>1593</v>
      </c>
      <c r="X88" s="110">
        <v>16</v>
      </c>
      <c r="Y88" s="35"/>
      <c r="Z88" s="133">
        <v>1</v>
      </c>
      <c r="AA88" s="133">
        <f t="shared" si="5"/>
        <v>0</v>
      </c>
    </row>
    <row r="89" spans="1:27" s="3" customFormat="1" x14ac:dyDescent="0.2">
      <c r="A89" s="100">
        <v>88</v>
      </c>
      <c r="B89" s="101">
        <v>87</v>
      </c>
      <c r="C89" s="101" t="s">
        <v>1593</v>
      </c>
      <c r="D89" s="100">
        <v>17</v>
      </c>
      <c r="E89" s="102" t="str">
        <f t="shared" si="3"/>
        <v xml:space="preserve">1867 - Civil War Era Issues - 2c  Black,  Jackson, 'E' Grill, Perf 12   </v>
      </c>
      <c r="F89" s="106" t="s">
        <v>2517</v>
      </c>
      <c r="G89" s="104"/>
      <c r="H89" s="105">
        <v>200</v>
      </c>
      <c r="I89" s="105">
        <v>675</v>
      </c>
      <c r="J89" s="105">
        <v>1750</v>
      </c>
      <c r="K89" s="104">
        <v>200</v>
      </c>
      <c r="L89" s="100">
        <v>67</v>
      </c>
      <c r="M89" s="112" t="s">
        <v>590</v>
      </c>
      <c r="N89" s="32">
        <v>1867</v>
      </c>
      <c r="O89" s="111" t="s">
        <v>2109</v>
      </c>
      <c r="P89" s="80" t="s">
        <v>1960</v>
      </c>
      <c r="Q89" s="80" t="s">
        <v>1637</v>
      </c>
      <c r="R89" s="36" t="s">
        <v>2014</v>
      </c>
      <c r="S89" s="80" t="s">
        <v>2147</v>
      </c>
      <c r="T89" s="80"/>
      <c r="U89" s="80" t="s">
        <v>2045</v>
      </c>
      <c r="V89" s="80" t="str">
        <f t="shared" si="4"/>
        <v>, 'E' Grill</v>
      </c>
      <c r="W89" s="32" t="s">
        <v>1593</v>
      </c>
      <c r="X89" s="110">
        <v>17</v>
      </c>
      <c r="Y89" s="35"/>
      <c r="Z89" s="133">
        <v>1</v>
      </c>
      <c r="AA89" s="133">
        <f t="shared" si="5"/>
        <v>0</v>
      </c>
    </row>
    <row r="90" spans="1:27" s="3" customFormat="1" x14ac:dyDescent="0.2">
      <c r="A90" s="100">
        <v>89</v>
      </c>
      <c r="B90" s="101">
        <v>88</v>
      </c>
      <c r="C90" s="101" t="s">
        <v>1593</v>
      </c>
      <c r="D90" s="100">
        <v>18</v>
      </c>
      <c r="E90" s="102" t="str">
        <f t="shared" si="3"/>
        <v xml:space="preserve">1867 - Civil War Era Issues - 3c  Rose,  Washington, 'E' Grill, Perf 12   </v>
      </c>
      <c r="F90" s="106" t="s">
        <v>2517</v>
      </c>
      <c r="G90" s="104"/>
      <c r="H90" s="105">
        <v>27.5</v>
      </c>
      <c r="I90" s="105">
        <v>375</v>
      </c>
      <c r="J90" s="105">
        <v>1000</v>
      </c>
      <c r="K90" s="104">
        <v>27.5</v>
      </c>
      <c r="L90" s="100">
        <v>77</v>
      </c>
      <c r="M90" s="112" t="s">
        <v>590</v>
      </c>
      <c r="N90" s="32">
        <v>1867</v>
      </c>
      <c r="O90" s="111" t="s">
        <v>2109</v>
      </c>
      <c r="P90" s="80" t="s">
        <v>1955</v>
      </c>
      <c r="Q90" s="80" t="s">
        <v>1635</v>
      </c>
      <c r="R90" s="36" t="s">
        <v>2023</v>
      </c>
      <c r="S90" s="80" t="s">
        <v>2147</v>
      </c>
      <c r="T90" s="80"/>
      <c r="U90" s="80" t="s">
        <v>2045</v>
      </c>
      <c r="V90" s="80" t="str">
        <f t="shared" si="4"/>
        <v>, 'E' Grill</v>
      </c>
      <c r="W90" s="32" t="s">
        <v>1593</v>
      </c>
      <c r="X90" s="110">
        <v>18</v>
      </c>
      <c r="Y90" s="35"/>
      <c r="Z90" s="133">
        <v>1</v>
      </c>
      <c r="AA90" s="133">
        <f t="shared" si="5"/>
        <v>0</v>
      </c>
    </row>
    <row r="91" spans="1:27" s="3" customFormat="1" x14ac:dyDescent="0.2">
      <c r="A91" s="100">
        <v>90</v>
      </c>
      <c r="B91" s="101">
        <v>89</v>
      </c>
      <c r="C91" s="101" t="s">
        <v>1593</v>
      </c>
      <c r="D91" s="100">
        <v>20</v>
      </c>
      <c r="E91" s="102" t="str">
        <f t="shared" si="3"/>
        <v xml:space="preserve">1867 - Civil War Era Issues - 10c  Green,  Washington, 'E' Grill, Perf 12   </v>
      </c>
      <c r="F91" s="106" t="s">
        <v>2517</v>
      </c>
      <c r="G91" s="104"/>
      <c r="H91" s="105">
        <v>350</v>
      </c>
      <c r="I91" s="105">
        <v>2100</v>
      </c>
      <c r="J91" s="105">
        <v>5250</v>
      </c>
      <c r="K91" s="104">
        <v>350</v>
      </c>
      <c r="L91" s="100">
        <v>89</v>
      </c>
      <c r="M91" s="112" t="s">
        <v>590</v>
      </c>
      <c r="N91" s="32">
        <v>1867</v>
      </c>
      <c r="O91" s="111" t="s">
        <v>2109</v>
      </c>
      <c r="P91" s="80" t="s">
        <v>1953</v>
      </c>
      <c r="Q91" s="80" t="s">
        <v>1635</v>
      </c>
      <c r="R91" s="36" t="s">
        <v>2022</v>
      </c>
      <c r="S91" s="80" t="s">
        <v>2147</v>
      </c>
      <c r="T91" s="80"/>
      <c r="U91" s="80" t="s">
        <v>2045</v>
      </c>
      <c r="V91" s="80" t="str">
        <f t="shared" si="4"/>
        <v>, 'E' Grill</v>
      </c>
      <c r="W91" s="32" t="s">
        <v>1593</v>
      </c>
      <c r="X91" s="110">
        <v>20</v>
      </c>
      <c r="Y91" s="35"/>
      <c r="Z91" s="133">
        <v>1</v>
      </c>
      <c r="AA91" s="133">
        <f t="shared" si="5"/>
        <v>0</v>
      </c>
    </row>
    <row r="92" spans="1:27" s="3" customFormat="1" x14ac:dyDescent="0.2">
      <c r="A92" s="100">
        <v>91</v>
      </c>
      <c r="B92" s="101">
        <v>90</v>
      </c>
      <c r="C92" s="101" t="s">
        <v>1593</v>
      </c>
      <c r="D92" s="100">
        <v>21</v>
      </c>
      <c r="E92" s="102" t="str">
        <f t="shared" si="3"/>
        <v xml:space="preserve">1867 - Civil War Era Issues - 12c  Black,  Washington, 'E' Grill, Perf 12   </v>
      </c>
      <c r="F92" s="106" t="s">
        <v>2517</v>
      </c>
      <c r="G92" s="104"/>
      <c r="H92" s="105">
        <v>400</v>
      </c>
      <c r="I92" s="105">
        <v>1900</v>
      </c>
      <c r="J92" s="105">
        <v>4750</v>
      </c>
      <c r="K92" s="104">
        <v>400</v>
      </c>
      <c r="L92" s="100">
        <v>94</v>
      </c>
      <c r="M92" s="112" t="s">
        <v>590</v>
      </c>
      <c r="N92" s="32">
        <v>1867</v>
      </c>
      <c r="O92" s="111" t="s">
        <v>2109</v>
      </c>
      <c r="P92" s="80" t="s">
        <v>1956</v>
      </c>
      <c r="Q92" s="80" t="s">
        <v>1635</v>
      </c>
      <c r="R92" s="36" t="s">
        <v>2014</v>
      </c>
      <c r="S92" s="80" t="s">
        <v>2147</v>
      </c>
      <c r="T92" s="80"/>
      <c r="U92" s="80" t="s">
        <v>2045</v>
      </c>
      <c r="V92" s="80" t="str">
        <f t="shared" si="4"/>
        <v>, 'E' Grill</v>
      </c>
      <c r="W92" s="32" t="s">
        <v>1593</v>
      </c>
      <c r="X92" s="110">
        <v>21</v>
      </c>
      <c r="Y92" s="35"/>
      <c r="Z92" s="133">
        <v>1</v>
      </c>
      <c r="AA92" s="133">
        <f t="shared" si="5"/>
        <v>0</v>
      </c>
    </row>
    <row r="93" spans="1:27" s="3" customFormat="1" x14ac:dyDescent="0.2">
      <c r="A93" s="100">
        <v>92</v>
      </c>
      <c r="B93" s="101">
        <v>91</v>
      </c>
      <c r="C93" s="101" t="s">
        <v>1593</v>
      </c>
      <c r="D93" s="100">
        <v>22</v>
      </c>
      <c r="E93" s="102" t="str">
        <f t="shared" si="3"/>
        <v xml:space="preserve">1867 - Civil War Era Issues - 15c  Black,  Lincoln, 'E' Grill, Perf 12   </v>
      </c>
      <c r="F93" s="106" t="s">
        <v>2517</v>
      </c>
      <c r="G93" s="104"/>
      <c r="H93" s="105">
        <v>650</v>
      </c>
      <c r="I93" s="105">
        <v>4500</v>
      </c>
      <c r="J93" s="105">
        <v>12500</v>
      </c>
      <c r="K93" s="104">
        <v>650</v>
      </c>
      <c r="L93" s="100">
        <v>99</v>
      </c>
      <c r="M93" s="112" t="s">
        <v>590</v>
      </c>
      <c r="N93" s="32">
        <v>1867</v>
      </c>
      <c r="O93" s="111" t="s">
        <v>2109</v>
      </c>
      <c r="P93" s="80" t="s">
        <v>1961</v>
      </c>
      <c r="Q93" s="80" t="s">
        <v>1638</v>
      </c>
      <c r="R93" s="36" t="s">
        <v>2014</v>
      </c>
      <c r="S93" s="80" t="s">
        <v>2147</v>
      </c>
      <c r="T93" s="80"/>
      <c r="U93" s="80" t="s">
        <v>2045</v>
      </c>
      <c r="V93" s="80" t="str">
        <f t="shared" si="4"/>
        <v>, 'E' Grill</v>
      </c>
      <c r="W93" s="32" t="s">
        <v>1593</v>
      </c>
      <c r="X93" s="110">
        <v>22</v>
      </c>
      <c r="Y93" s="35"/>
      <c r="Z93" s="133">
        <v>1</v>
      </c>
      <c r="AA93" s="133">
        <f t="shared" si="5"/>
        <v>0</v>
      </c>
    </row>
    <row r="94" spans="1:27" s="3" customFormat="1" x14ac:dyDescent="0.2">
      <c r="A94" s="100">
        <v>93</v>
      </c>
      <c r="B94" s="101">
        <v>92</v>
      </c>
      <c r="C94" s="101" t="s">
        <v>1593</v>
      </c>
      <c r="D94" s="100">
        <v>16</v>
      </c>
      <c r="E94" s="102" t="str">
        <f t="shared" si="3"/>
        <v xml:space="preserve">1867 - Civil War Era Issues - 1c  Blue,  Franklin, 'F' Grill, Perf 12   </v>
      </c>
      <c r="F94" s="106" t="s">
        <v>2517</v>
      </c>
      <c r="G94" s="104"/>
      <c r="H94" s="105">
        <v>450</v>
      </c>
      <c r="I94" s="105">
        <v>1000</v>
      </c>
      <c r="J94" s="105">
        <v>3000</v>
      </c>
      <c r="K94" s="104">
        <v>450</v>
      </c>
      <c r="L94" s="100">
        <v>62</v>
      </c>
      <c r="M94" s="112" t="s">
        <v>590</v>
      </c>
      <c r="N94" s="32">
        <v>1867</v>
      </c>
      <c r="O94" s="111" t="s">
        <v>2109</v>
      </c>
      <c r="P94" s="80" t="s">
        <v>1954</v>
      </c>
      <c r="Q94" s="80" t="s">
        <v>1634</v>
      </c>
      <c r="R94" s="36" t="s">
        <v>2018</v>
      </c>
      <c r="S94" s="80" t="s">
        <v>2147</v>
      </c>
      <c r="T94" s="80"/>
      <c r="U94" s="80" t="s">
        <v>2046</v>
      </c>
      <c r="V94" s="80" t="str">
        <f t="shared" si="4"/>
        <v>, 'F' Grill</v>
      </c>
      <c r="W94" s="32" t="s">
        <v>1593</v>
      </c>
      <c r="X94" s="110">
        <v>16</v>
      </c>
      <c r="Y94" s="35"/>
      <c r="Z94" s="133">
        <v>1</v>
      </c>
      <c r="AA94" s="133">
        <f t="shared" si="5"/>
        <v>0</v>
      </c>
    </row>
    <row r="95" spans="1:27" s="3" customFormat="1" x14ac:dyDescent="0.2">
      <c r="A95" s="100">
        <v>94</v>
      </c>
      <c r="B95" s="101">
        <v>93</v>
      </c>
      <c r="C95" s="101" t="s">
        <v>1593</v>
      </c>
      <c r="D95" s="100">
        <v>17</v>
      </c>
      <c r="E95" s="102" t="str">
        <f t="shared" si="3"/>
        <v xml:space="preserve">1867 - Civil War Era Issues - 2c  Black,  Jackson, 'F' Grill, Perf 12   </v>
      </c>
      <c r="F95" s="106" t="s">
        <v>2517</v>
      </c>
      <c r="G95" s="104"/>
      <c r="H95" s="105">
        <v>60</v>
      </c>
      <c r="I95" s="105">
        <v>160</v>
      </c>
      <c r="J95" s="105">
        <v>450</v>
      </c>
      <c r="K95" s="104">
        <v>60</v>
      </c>
      <c r="L95" s="100">
        <v>68</v>
      </c>
      <c r="M95" s="112" t="s">
        <v>590</v>
      </c>
      <c r="N95" s="32">
        <v>1867</v>
      </c>
      <c r="O95" s="111" t="s">
        <v>2109</v>
      </c>
      <c r="P95" s="80" t="s">
        <v>1960</v>
      </c>
      <c r="Q95" s="80" t="s">
        <v>1637</v>
      </c>
      <c r="R95" s="36" t="s">
        <v>2014</v>
      </c>
      <c r="S95" s="80" t="s">
        <v>2147</v>
      </c>
      <c r="T95" s="80"/>
      <c r="U95" s="80" t="s">
        <v>2046</v>
      </c>
      <c r="V95" s="80" t="str">
        <f t="shared" si="4"/>
        <v>, 'F' Grill</v>
      </c>
      <c r="W95" s="32" t="s">
        <v>1593</v>
      </c>
      <c r="X95" s="110">
        <v>17</v>
      </c>
      <c r="Y95" s="35"/>
      <c r="Z95" s="133">
        <v>1</v>
      </c>
      <c r="AA95" s="133">
        <f t="shared" si="5"/>
        <v>0</v>
      </c>
    </row>
    <row r="96" spans="1:27" s="3" customFormat="1" x14ac:dyDescent="0.2">
      <c r="A96" s="100">
        <v>95</v>
      </c>
      <c r="B96" s="101">
        <v>94</v>
      </c>
      <c r="C96" s="101" t="s">
        <v>1593</v>
      </c>
      <c r="D96" s="100">
        <v>18</v>
      </c>
      <c r="E96" s="102" t="str">
        <f t="shared" si="3"/>
        <v xml:space="preserve">1867 - Civil War Era Issues - 3c  Rose,  Washington, 'F' Grill, Perf 12   </v>
      </c>
      <c r="F96" s="106" t="s">
        <v>2517</v>
      </c>
      <c r="G96" s="104"/>
      <c r="H96" s="105">
        <v>10</v>
      </c>
      <c r="I96" s="105">
        <v>140</v>
      </c>
      <c r="J96" s="105">
        <v>350</v>
      </c>
      <c r="K96" s="104">
        <v>10</v>
      </c>
      <c r="L96" s="100">
        <v>78</v>
      </c>
      <c r="M96" s="112" t="s">
        <v>590</v>
      </c>
      <c r="N96" s="32">
        <v>1867</v>
      </c>
      <c r="O96" s="111" t="s">
        <v>2109</v>
      </c>
      <c r="P96" s="80" t="s">
        <v>1955</v>
      </c>
      <c r="Q96" s="80" t="s">
        <v>1635</v>
      </c>
      <c r="R96" s="36" t="s">
        <v>2023</v>
      </c>
      <c r="S96" s="80" t="s">
        <v>2147</v>
      </c>
      <c r="T96" s="80"/>
      <c r="U96" s="80" t="s">
        <v>2046</v>
      </c>
      <c r="V96" s="80" t="str">
        <f t="shared" si="4"/>
        <v>, 'F' Grill</v>
      </c>
      <c r="W96" s="32" t="s">
        <v>1593</v>
      </c>
      <c r="X96" s="110">
        <v>18</v>
      </c>
      <c r="Y96" s="35"/>
      <c r="Z96" s="133">
        <v>1</v>
      </c>
      <c r="AA96" s="133">
        <f t="shared" si="5"/>
        <v>0</v>
      </c>
    </row>
    <row r="97" spans="1:27" s="3" customFormat="1" x14ac:dyDescent="0.2">
      <c r="A97" s="100">
        <v>96</v>
      </c>
      <c r="B97" s="101">
        <v>95</v>
      </c>
      <c r="C97" s="101" t="s">
        <v>1593</v>
      </c>
      <c r="D97" s="100">
        <v>19</v>
      </c>
      <c r="E97" s="102" t="str">
        <f t="shared" si="3"/>
        <v xml:space="preserve">1867 - Civil War Era Issues - 5c  Brown,  Jefferson, 'F' Grill, Perf 12   </v>
      </c>
      <c r="F97" s="106" t="s">
        <v>2517</v>
      </c>
      <c r="G97" s="104"/>
      <c r="H97" s="105">
        <v>900</v>
      </c>
      <c r="I97" s="105">
        <v>1300</v>
      </c>
      <c r="J97" s="105">
        <v>3500</v>
      </c>
      <c r="K97" s="104">
        <v>900</v>
      </c>
      <c r="L97" s="100">
        <v>84</v>
      </c>
      <c r="M97" s="112" t="s">
        <v>590</v>
      </c>
      <c r="N97" s="32">
        <v>1867</v>
      </c>
      <c r="O97" s="111" t="s">
        <v>2109</v>
      </c>
      <c r="P97" s="80" t="s">
        <v>1952</v>
      </c>
      <c r="Q97" s="80" t="s">
        <v>1636</v>
      </c>
      <c r="R97" s="36" t="s">
        <v>2021</v>
      </c>
      <c r="S97" s="80" t="s">
        <v>2147</v>
      </c>
      <c r="T97" s="80"/>
      <c r="U97" s="80" t="s">
        <v>2046</v>
      </c>
      <c r="V97" s="80" t="str">
        <f t="shared" si="4"/>
        <v>, 'F' Grill</v>
      </c>
      <c r="W97" s="32" t="s">
        <v>1593</v>
      </c>
      <c r="X97" s="110">
        <v>19</v>
      </c>
      <c r="Y97" s="35"/>
      <c r="Z97" s="133">
        <v>1</v>
      </c>
      <c r="AA97" s="133">
        <f t="shared" si="5"/>
        <v>0</v>
      </c>
    </row>
    <row r="98" spans="1:27" s="3" customFormat="1" x14ac:dyDescent="0.2">
      <c r="A98" s="100">
        <v>97</v>
      </c>
      <c r="B98" s="101">
        <v>96</v>
      </c>
      <c r="C98" s="101" t="s">
        <v>1593</v>
      </c>
      <c r="D98" s="100">
        <v>20</v>
      </c>
      <c r="E98" s="102" t="str">
        <f t="shared" si="3"/>
        <v xml:space="preserve">1867 - Civil War Era Issues - 10c  Green,  Washington, 'F' Grill, Perf 12   </v>
      </c>
      <c r="F98" s="106" t="s">
        <v>2517</v>
      </c>
      <c r="G98" s="104"/>
      <c r="H98" s="105">
        <v>250</v>
      </c>
      <c r="I98" s="105">
        <v>900</v>
      </c>
      <c r="J98" s="105">
        <v>2750</v>
      </c>
      <c r="K98" s="104">
        <v>250</v>
      </c>
      <c r="L98" s="100">
        <v>90</v>
      </c>
      <c r="M98" s="112" t="s">
        <v>590</v>
      </c>
      <c r="N98" s="32">
        <v>1867</v>
      </c>
      <c r="O98" s="111" t="s">
        <v>2109</v>
      </c>
      <c r="P98" s="80" t="s">
        <v>1953</v>
      </c>
      <c r="Q98" s="80" t="s">
        <v>1635</v>
      </c>
      <c r="R98" s="36" t="s">
        <v>2022</v>
      </c>
      <c r="S98" s="80" t="s">
        <v>2147</v>
      </c>
      <c r="T98" s="80"/>
      <c r="U98" s="80" t="s">
        <v>2046</v>
      </c>
      <c r="V98" s="80" t="str">
        <f t="shared" si="4"/>
        <v>, 'F' Grill</v>
      </c>
      <c r="W98" s="32" t="s">
        <v>1593</v>
      </c>
      <c r="X98" s="110">
        <v>20</v>
      </c>
      <c r="Y98" s="35"/>
      <c r="Z98" s="133">
        <v>1</v>
      </c>
      <c r="AA98" s="133">
        <f t="shared" si="5"/>
        <v>0</v>
      </c>
    </row>
    <row r="99" spans="1:27" s="3" customFormat="1" x14ac:dyDescent="0.2">
      <c r="A99" s="100">
        <v>98</v>
      </c>
      <c r="B99" s="101">
        <v>97</v>
      </c>
      <c r="C99" s="101" t="s">
        <v>1593</v>
      </c>
      <c r="D99" s="100">
        <v>21</v>
      </c>
      <c r="E99" s="102" t="str">
        <f t="shared" si="3"/>
        <v xml:space="preserve">1867 - Civil War Era Issues - 12c  Black,  Washington, 'F' Grill, Perf 12   </v>
      </c>
      <c r="F99" s="106" t="s">
        <v>2517</v>
      </c>
      <c r="G99" s="104"/>
      <c r="H99" s="105">
        <v>260</v>
      </c>
      <c r="I99" s="105">
        <v>1100</v>
      </c>
      <c r="J99" s="105">
        <v>3000</v>
      </c>
      <c r="K99" s="104">
        <v>260</v>
      </c>
      <c r="L99" s="100">
        <v>95</v>
      </c>
      <c r="M99" s="112" t="s">
        <v>590</v>
      </c>
      <c r="N99" s="32">
        <v>1867</v>
      </c>
      <c r="O99" s="111" t="s">
        <v>2109</v>
      </c>
      <c r="P99" s="80" t="s">
        <v>1956</v>
      </c>
      <c r="Q99" s="80" t="s">
        <v>1635</v>
      </c>
      <c r="R99" s="36" t="s">
        <v>2014</v>
      </c>
      <c r="S99" s="80" t="s">
        <v>2147</v>
      </c>
      <c r="T99" s="80"/>
      <c r="U99" s="80" t="s">
        <v>2046</v>
      </c>
      <c r="V99" s="80" t="str">
        <f t="shared" si="4"/>
        <v>, 'F' Grill</v>
      </c>
      <c r="W99" s="32" t="s">
        <v>1593</v>
      </c>
      <c r="X99" s="110">
        <v>21</v>
      </c>
      <c r="Y99" s="35"/>
      <c r="Z99" s="133">
        <v>1</v>
      </c>
      <c r="AA99" s="133">
        <f t="shared" si="5"/>
        <v>0</v>
      </c>
    </row>
    <row r="100" spans="1:27" s="3" customFormat="1" x14ac:dyDescent="0.2">
      <c r="A100" s="100">
        <v>99</v>
      </c>
      <c r="B100" s="101">
        <v>98</v>
      </c>
      <c r="C100" s="101" t="s">
        <v>1593</v>
      </c>
      <c r="D100" s="100">
        <v>22</v>
      </c>
      <c r="E100" s="102" t="str">
        <f t="shared" si="3"/>
        <v xml:space="preserve">1867 - Civil War Era Issues - 15c  Black,  Lincoln, 'F' Grill, Perf 12   </v>
      </c>
      <c r="F100" s="106" t="s">
        <v>2517</v>
      </c>
      <c r="G100" s="104"/>
      <c r="H100" s="105">
        <v>275</v>
      </c>
      <c r="I100" s="105">
        <v>1600</v>
      </c>
      <c r="J100" s="105">
        <v>4250</v>
      </c>
      <c r="K100" s="104">
        <v>275</v>
      </c>
      <c r="L100" s="100">
        <v>100</v>
      </c>
      <c r="M100" s="112" t="s">
        <v>590</v>
      </c>
      <c r="N100" s="32">
        <v>1867</v>
      </c>
      <c r="O100" s="111" t="s">
        <v>2109</v>
      </c>
      <c r="P100" s="80" t="s">
        <v>1961</v>
      </c>
      <c r="Q100" s="80" t="s">
        <v>1638</v>
      </c>
      <c r="R100" s="36" t="s">
        <v>2014</v>
      </c>
      <c r="S100" s="80" t="s">
        <v>2147</v>
      </c>
      <c r="T100" s="80"/>
      <c r="U100" s="80" t="s">
        <v>2046</v>
      </c>
      <c r="V100" s="80" t="str">
        <f t="shared" si="4"/>
        <v>, 'F' Grill</v>
      </c>
      <c r="W100" s="32" t="s">
        <v>1593</v>
      </c>
      <c r="X100" s="110">
        <v>22</v>
      </c>
      <c r="Y100" s="35"/>
      <c r="Z100" s="133">
        <v>1</v>
      </c>
      <c r="AA100" s="133">
        <f t="shared" si="5"/>
        <v>0</v>
      </c>
    </row>
    <row r="101" spans="1:27" s="3" customFormat="1" x14ac:dyDescent="0.2">
      <c r="A101" s="100">
        <v>100</v>
      </c>
      <c r="B101" s="101">
        <v>99</v>
      </c>
      <c r="C101" s="101" t="s">
        <v>1593</v>
      </c>
      <c r="D101" s="100">
        <v>23</v>
      </c>
      <c r="E101" s="102" t="str">
        <f t="shared" si="3"/>
        <v xml:space="preserve">1867 - Civil War Era Issues - 24c  Lilac,  Washington, 'F' Grill, Perf 12   </v>
      </c>
      <c r="F101" s="106" t="s">
        <v>2517</v>
      </c>
      <c r="G101" s="104"/>
      <c r="H101" s="105">
        <v>1600</v>
      </c>
      <c r="I101" s="105">
        <v>3250</v>
      </c>
      <c r="J101" s="105">
        <v>8500</v>
      </c>
      <c r="K101" s="104">
        <v>1600</v>
      </c>
      <c r="L101" s="100">
        <v>104</v>
      </c>
      <c r="M101" s="112" t="s">
        <v>590</v>
      </c>
      <c r="N101" s="32">
        <v>1867</v>
      </c>
      <c r="O101" s="111" t="s">
        <v>2109</v>
      </c>
      <c r="P101" s="80" t="s">
        <v>1957</v>
      </c>
      <c r="Q101" s="80" t="s">
        <v>1635</v>
      </c>
      <c r="R101" s="36" t="s">
        <v>2039</v>
      </c>
      <c r="S101" s="80" t="s">
        <v>2147</v>
      </c>
      <c r="T101" s="80"/>
      <c r="U101" s="80" t="s">
        <v>2046</v>
      </c>
      <c r="V101" s="80" t="str">
        <f t="shared" si="4"/>
        <v>, 'F' Grill</v>
      </c>
      <c r="W101" s="32" t="s">
        <v>1593</v>
      </c>
      <c r="X101" s="110">
        <v>23</v>
      </c>
      <c r="Y101" s="35"/>
      <c r="Z101" s="133">
        <v>1</v>
      </c>
      <c r="AA101" s="133">
        <f t="shared" si="5"/>
        <v>0</v>
      </c>
    </row>
    <row r="102" spans="1:27" s="3" customFormat="1" x14ac:dyDescent="0.2">
      <c r="A102" s="100">
        <v>101</v>
      </c>
      <c r="B102" s="101">
        <v>100</v>
      </c>
      <c r="C102" s="101" t="s">
        <v>1593</v>
      </c>
      <c r="D102" s="100">
        <v>24</v>
      </c>
      <c r="E102" s="102" t="str">
        <f t="shared" si="3"/>
        <v xml:space="preserve">1867 - Civil War Era Issues - 30c  Orange,  Franklin, 'F' Grill, Perf 12   </v>
      </c>
      <c r="F102" s="106" t="s">
        <v>2517</v>
      </c>
      <c r="G102" s="104"/>
      <c r="H102" s="105">
        <v>950</v>
      </c>
      <c r="I102" s="105">
        <v>3250</v>
      </c>
      <c r="J102" s="105">
        <v>8500</v>
      </c>
      <c r="K102" s="104">
        <v>950</v>
      </c>
      <c r="L102" s="100">
        <v>108</v>
      </c>
      <c r="M102" s="112" t="s">
        <v>590</v>
      </c>
      <c r="N102" s="32">
        <v>1867</v>
      </c>
      <c r="O102" s="111" t="s">
        <v>2109</v>
      </c>
      <c r="P102" s="80" t="s">
        <v>1958</v>
      </c>
      <c r="Q102" s="80" t="s">
        <v>1634</v>
      </c>
      <c r="R102" s="36" t="s">
        <v>2031</v>
      </c>
      <c r="S102" s="80" t="s">
        <v>2147</v>
      </c>
      <c r="T102" s="80"/>
      <c r="U102" s="80" t="s">
        <v>2046</v>
      </c>
      <c r="V102" s="80" t="str">
        <f t="shared" si="4"/>
        <v>, 'F' Grill</v>
      </c>
      <c r="W102" s="32" t="s">
        <v>1593</v>
      </c>
      <c r="X102" s="110">
        <v>24</v>
      </c>
      <c r="Y102" s="35"/>
      <c r="Z102" s="133">
        <v>1</v>
      </c>
      <c r="AA102" s="133">
        <f t="shared" si="5"/>
        <v>0</v>
      </c>
    </row>
    <row r="103" spans="1:27" s="3" customFormat="1" x14ac:dyDescent="0.2">
      <c r="A103" s="100">
        <v>102</v>
      </c>
      <c r="B103" s="101">
        <v>101</v>
      </c>
      <c r="C103" s="101" t="s">
        <v>1593</v>
      </c>
      <c r="D103" s="100">
        <v>25</v>
      </c>
      <c r="E103" s="102" t="str">
        <f t="shared" si="3"/>
        <v xml:space="preserve">1867 - Civil War Era Issues - 90c  Blue,  Washington, 'F' Grill, Perf 12   </v>
      </c>
      <c r="F103" s="106" t="s">
        <v>2517</v>
      </c>
      <c r="G103" s="104"/>
      <c r="H103" s="105">
        <v>2250</v>
      </c>
      <c r="I103" s="105">
        <v>5500</v>
      </c>
      <c r="J103" s="105">
        <v>14500</v>
      </c>
      <c r="K103" s="104">
        <v>2250</v>
      </c>
      <c r="L103" s="100">
        <v>111</v>
      </c>
      <c r="M103" s="112" t="s">
        <v>590</v>
      </c>
      <c r="N103" s="32">
        <v>1867</v>
      </c>
      <c r="O103" s="111" t="s">
        <v>2109</v>
      </c>
      <c r="P103" s="80" t="s">
        <v>1959</v>
      </c>
      <c r="Q103" s="80" t="s">
        <v>1635</v>
      </c>
      <c r="R103" s="36" t="s">
        <v>2018</v>
      </c>
      <c r="S103" s="80" t="s">
        <v>2147</v>
      </c>
      <c r="T103" s="80"/>
      <c r="U103" s="80" t="s">
        <v>2046</v>
      </c>
      <c r="V103" s="80" t="str">
        <f t="shared" si="4"/>
        <v>, 'F' Grill</v>
      </c>
      <c r="W103" s="32" t="s">
        <v>1593</v>
      </c>
      <c r="X103" s="110">
        <v>25</v>
      </c>
      <c r="Y103" s="35"/>
      <c r="Z103" s="133">
        <v>1</v>
      </c>
      <c r="AA103" s="133">
        <f t="shared" si="5"/>
        <v>0</v>
      </c>
    </row>
    <row r="104" spans="1:27" s="3" customFormat="1" x14ac:dyDescent="0.2">
      <c r="A104" s="100">
        <v>103</v>
      </c>
      <c r="B104" s="101">
        <v>102</v>
      </c>
      <c r="C104" s="101" t="s">
        <v>1593</v>
      </c>
      <c r="D104" s="100">
        <v>16</v>
      </c>
      <c r="E104" s="102" t="str">
        <f t="shared" si="3"/>
        <v xml:space="preserve">1875 Reprint - Civil War Era Issues - 1c  Blue,  Franklin, Hard White Paper, Crackly gum, Perf 12   </v>
      </c>
      <c r="F104" s="106" t="s">
        <v>2517</v>
      </c>
      <c r="G104" s="104"/>
      <c r="H104" s="105">
        <v>1500</v>
      </c>
      <c r="I104" s="105">
        <v>350</v>
      </c>
      <c r="J104" s="105">
        <v>800</v>
      </c>
      <c r="K104" s="104">
        <v>1500</v>
      </c>
      <c r="L104" s="100">
        <v>63</v>
      </c>
      <c r="M104" s="112" t="s">
        <v>590</v>
      </c>
      <c r="N104" s="32" t="s">
        <v>2062</v>
      </c>
      <c r="O104" s="111" t="s">
        <v>2109</v>
      </c>
      <c r="P104" s="80" t="s">
        <v>1954</v>
      </c>
      <c r="Q104" s="80" t="s">
        <v>1634</v>
      </c>
      <c r="R104" s="36" t="s">
        <v>2018</v>
      </c>
      <c r="S104" s="80" t="s">
        <v>2147</v>
      </c>
      <c r="T104" s="80"/>
      <c r="U104" s="80" t="s">
        <v>2110</v>
      </c>
      <c r="V104" s="80" t="str">
        <f t="shared" si="4"/>
        <v>, Hard White Paper, Crackly gum</v>
      </c>
      <c r="W104" s="32" t="s">
        <v>1593</v>
      </c>
      <c r="X104" s="110">
        <v>16</v>
      </c>
      <c r="Y104" s="35"/>
      <c r="Z104" s="133">
        <v>1</v>
      </c>
      <c r="AA104" s="133">
        <f t="shared" si="5"/>
        <v>0</v>
      </c>
    </row>
    <row r="105" spans="1:27" s="3" customFormat="1" x14ac:dyDescent="0.2">
      <c r="A105" s="100">
        <v>104</v>
      </c>
      <c r="B105" s="101">
        <v>103</v>
      </c>
      <c r="C105" s="101" t="s">
        <v>1593</v>
      </c>
      <c r="D105" s="100">
        <v>17</v>
      </c>
      <c r="E105" s="102" t="str">
        <f t="shared" si="3"/>
        <v xml:space="preserve">1875 Reprint - Civil War Era Issues - 2c  Black,  Jackson, Hard White Paper, Crackly gum, Perf 12   </v>
      </c>
      <c r="F105" s="106" t="s">
        <v>2517</v>
      </c>
      <c r="G105" s="104"/>
      <c r="H105" s="105">
        <v>15000</v>
      </c>
      <c r="I105" s="105">
        <v>1650</v>
      </c>
      <c r="J105" s="105">
        <v>3500</v>
      </c>
      <c r="K105" s="104">
        <v>15000</v>
      </c>
      <c r="L105" s="100">
        <v>69</v>
      </c>
      <c r="M105" s="112" t="s">
        <v>590</v>
      </c>
      <c r="N105" s="32" t="s">
        <v>2062</v>
      </c>
      <c r="O105" s="111" t="s">
        <v>2109</v>
      </c>
      <c r="P105" s="80" t="s">
        <v>1960</v>
      </c>
      <c r="Q105" s="80" t="s">
        <v>1637</v>
      </c>
      <c r="R105" s="36" t="s">
        <v>2014</v>
      </c>
      <c r="S105" s="80" t="s">
        <v>2147</v>
      </c>
      <c r="T105" s="80"/>
      <c r="U105" s="80" t="s">
        <v>2110</v>
      </c>
      <c r="V105" s="80" t="str">
        <f t="shared" si="4"/>
        <v>, Hard White Paper, Crackly gum</v>
      </c>
      <c r="W105" s="32" t="s">
        <v>1593</v>
      </c>
      <c r="X105" s="110">
        <v>17</v>
      </c>
      <c r="Y105" s="35"/>
      <c r="Z105" s="133">
        <v>1</v>
      </c>
      <c r="AA105" s="133">
        <f t="shared" si="5"/>
        <v>0</v>
      </c>
    </row>
    <row r="106" spans="1:27" s="3" customFormat="1" x14ac:dyDescent="0.2">
      <c r="A106" s="100">
        <v>105</v>
      </c>
      <c r="B106" s="101">
        <v>104</v>
      </c>
      <c r="C106" s="101" t="s">
        <v>1593</v>
      </c>
      <c r="D106" s="100">
        <v>18</v>
      </c>
      <c r="E106" s="102" t="str">
        <f t="shared" si="3"/>
        <v xml:space="preserve">1875 Reprint - Civil War Era Issues - 3c  Rose,  Washington, Hard White Paper, Crackly gum, Perf 12   </v>
      </c>
      <c r="F106" s="106" t="s">
        <v>2517</v>
      </c>
      <c r="G106" s="104"/>
      <c r="H106" s="105">
        <v>17500</v>
      </c>
      <c r="I106" s="105">
        <v>1850</v>
      </c>
      <c r="J106" s="105">
        <v>4000</v>
      </c>
      <c r="K106" s="104">
        <v>17500</v>
      </c>
      <c r="L106" s="100">
        <v>79</v>
      </c>
      <c r="M106" s="112" t="s">
        <v>590</v>
      </c>
      <c r="N106" s="32" t="s">
        <v>2062</v>
      </c>
      <c r="O106" s="111" t="s">
        <v>2109</v>
      </c>
      <c r="P106" s="80" t="s">
        <v>1955</v>
      </c>
      <c r="Q106" s="80" t="s">
        <v>1635</v>
      </c>
      <c r="R106" s="36" t="s">
        <v>2023</v>
      </c>
      <c r="S106" s="80" t="s">
        <v>2147</v>
      </c>
      <c r="T106" s="80"/>
      <c r="U106" s="80" t="s">
        <v>2110</v>
      </c>
      <c r="V106" s="80" t="str">
        <f t="shared" si="4"/>
        <v>, Hard White Paper, Crackly gum</v>
      </c>
      <c r="W106" s="32" t="s">
        <v>1593</v>
      </c>
      <c r="X106" s="110">
        <v>18</v>
      </c>
      <c r="Y106" s="35"/>
      <c r="Z106" s="133">
        <v>1</v>
      </c>
      <c r="AA106" s="133">
        <f t="shared" si="5"/>
        <v>0</v>
      </c>
    </row>
    <row r="107" spans="1:27" s="3" customFormat="1" x14ac:dyDescent="0.2">
      <c r="A107" s="100">
        <v>106</v>
      </c>
      <c r="B107" s="101">
        <v>105</v>
      </c>
      <c r="C107" s="101" t="s">
        <v>1593</v>
      </c>
      <c r="D107" s="100">
        <v>19</v>
      </c>
      <c r="E107" s="102" t="str">
        <f t="shared" si="3"/>
        <v xml:space="preserve">1875 Reprint - Civil War Era Issues - 5c  Brown,  Jefferson, Hard White Paper, Crackly gum, Perf 12   </v>
      </c>
      <c r="F107" s="106" t="s">
        <v>2517</v>
      </c>
      <c r="G107" s="104"/>
      <c r="H107" s="105">
        <v>7500</v>
      </c>
      <c r="I107" s="105">
        <v>1225</v>
      </c>
      <c r="J107" s="105">
        <v>2600</v>
      </c>
      <c r="K107" s="104">
        <v>7500</v>
      </c>
      <c r="L107" s="100">
        <v>85</v>
      </c>
      <c r="M107" s="112" t="s">
        <v>590</v>
      </c>
      <c r="N107" s="32" t="s">
        <v>2062</v>
      </c>
      <c r="O107" s="111" t="s">
        <v>2109</v>
      </c>
      <c r="P107" s="80" t="s">
        <v>1952</v>
      </c>
      <c r="Q107" s="80" t="s">
        <v>1636</v>
      </c>
      <c r="R107" s="36" t="s">
        <v>2021</v>
      </c>
      <c r="S107" s="80" t="s">
        <v>2147</v>
      </c>
      <c r="T107" s="80"/>
      <c r="U107" s="80" t="s">
        <v>2110</v>
      </c>
      <c r="V107" s="80" t="str">
        <f t="shared" si="4"/>
        <v>, Hard White Paper, Crackly gum</v>
      </c>
      <c r="W107" s="32" t="s">
        <v>1593</v>
      </c>
      <c r="X107" s="110">
        <v>19</v>
      </c>
      <c r="Y107" s="35"/>
      <c r="Z107" s="133">
        <v>1</v>
      </c>
      <c r="AA107" s="133">
        <f t="shared" si="5"/>
        <v>0</v>
      </c>
    </row>
    <row r="108" spans="1:27" s="3" customFormat="1" x14ac:dyDescent="0.2">
      <c r="A108" s="100">
        <v>107</v>
      </c>
      <c r="B108" s="101">
        <v>106</v>
      </c>
      <c r="C108" s="101" t="s">
        <v>1593</v>
      </c>
      <c r="D108" s="100">
        <v>20</v>
      </c>
      <c r="E108" s="102" t="str">
        <f t="shared" si="3"/>
        <v xml:space="preserve">1875 Reprint - Civil War Era Issues - 10c  Green,  Washington, Hard White Paper, Crackly gum, Perf 12   </v>
      </c>
      <c r="F108" s="106" t="s">
        <v>2517</v>
      </c>
      <c r="G108" s="104"/>
      <c r="H108" s="105">
        <v>125000</v>
      </c>
      <c r="I108" s="105">
        <v>1500</v>
      </c>
      <c r="J108" s="105">
        <v>3100</v>
      </c>
      <c r="K108" s="104">
        <v>125000</v>
      </c>
      <c r="L108" s="100">
        <v>91</v>
      </c>
      <c r="M108" s="112" t="s">
        <v>590</v>
      </c>
      <c r="N108" s="32" t="s">
        <v>2062</v>
      </c>
      <c r="O108" s="111" t="s">
        <v>2109</v>
      </c>
      <c r="P108" s="80" t="s">
        <v>1953</v>
      </c>
      <c r="Q108" s="80" t="s">
        <v>1635</v>
      </c>
      <c r="R108" s="36" t="s">
        <v>2022</v>
      </c>
      <c r="S108" s="80" t="s">
        <v>2147</v>
      </c>
      <c r="T108" s="80"/>
      <c r="U108" s="80" t="s">
        <v>2110</v>
      </c>
      <c r="V108" s="80" t="str">
        <f t="shared" si="4"/>
        <v>, Hard White Paper, Crackly gum</v>
      </c>
      <c r="W108" s="32" t="s">
        <v>1593</v>
      </c>
      <c r="X108" s="110">
        <v>20</v>
      </c>
      <c r="Y108" s="35"/>
      <c r="Z108" s="133">
        <v>1</v>
      </c>
      <c r="AA108" s="133">
        <f t="shared" si="5"/>
        <v>0</v>
      </c>
    </row>
    <row r="109" spans="1:27" s="3" customFormat="1" x14ac:dyDescent="0.2">
      <c r="A109" s="100">
        <v>108</v>
      </c>
      <c r="B109" s="101">
        <v>107</v>
      </c>
      <c r="C109" s="101" t="s">
        <v>1593</v>
      </c>
      <c r="D109" s="100">
        <v>21</v>
      </c>
      <c r="E109" s="102" t="str">
        <f t="shared" si="3"/>
        <v xml:space="preserve">1875 Reprint - Civil War Era Issues - 12c  Black,  Washington, Hard White Paper, Crackly gum, Perf 12   </v>
      </c>
      <c r="F109" s="106" t="s">
        <v>2517</v>
      </c>
      <c r="G109" s="104"/>
      <c r="H109" s="105">
        <v>15000</v>
      </c>
      <c r="I109" s="105">
        <v>1750</v>
      </c>
      <c r="J109" s="105">
        <v>3750</v>
      </c>
      <c r="K109" s="104">
        <v>15000</v>
      </c>
      <c r="L109" s="100">
        <v>96</v>
      </c>
      <c r="M109" s="112" t="s">
        <v>590</v>
      </c>
      <c r="N109" s="32" t="s">
        <v>2062</v>
      </c>
      <c r="O109" s="111" t="s">
        <v>2109</v>
      </c>
      <c r="P109" s="80" t="s">
        <v>1956</v>
      </c>
      <c r="Q109" s="80" t="s">
        <v>1635</v>
      </c>
      <c r="R109" s="36" t="s">
        <v>2014</v>
      </c>
      <c r="S109" s="80" t="s">
        <v>2147</v>
      </c>
      <c r="T109" s="80"/>
      <c r="U109" s="80" t="s">
        <v>2110</v>
      </c>
      <c r="V109" s="80" t="str">
        <f t="shared" si="4"/>
        <v>, Hard White Paper, Crackly gum</v>
      </c>
      <c r="W109" s="32" t="s">
        <v>1593</v>
      </c>
      <c r="X109" s="110">
        <v>21</v>
      </c>
      <c r="Y109" s="35"/>
      <c r="Z109" s="133">
        <v>1</v>
      </c>
      <c r="AA109" s="133">
        <f t="shared" si="5"/>
        <v>0</v>
      </c>
    </row>
    <row r="110" spans="1:27" s="3" customFormat="1" x14ac:dyDescent="0.2">
      <c r="A110" s="100">
        <v>109</v>
      </c>
      <c r="B110" s="101">
        <v>108</v>
      </c>
      <c r="C110" s="101" t="s">
        <v>1593</v>
      </c>
      <c r="D110" s="100">
        <v>22</v>
      </c>
      <c r="E110" s="102" t="str">
        <f t="shared" si="3"/>
        <v xml:space="preserve">1875 Reprint - Civil War Era Issues - 15c  Black,  Lincoln, Hard White Paper, Crackly gum, Perf 12   </v>
      </c>
      <c r="F110" s="106" t="s">
        <v>2517</v>
      </c>
      <c r="G110" s="104"/>
      <c r="H110" s="105">
        <v>35000</v>
      </c>
      <c r="I110" s="105">
        <v>2100</v>
      </c>
      <c r="J110" s="105">
        <v>4500</v>
      </c>
      <c r="K110" s="104">
        <v>35000</v>
      </c>
      <c r="L110" s="100">
        <v>101</v>
      </c>
      <c r="M110" s="112" t="s">
        <v>590</v>
      </c>
      <c r="N110" s="32" t="s">
        <v>2062</v>
      </c>
      <c r="O110" s="111" t="s">
        <v>2109</v>
      </c>
      <c r="P110" s="80" t="s">
        <v>1961</v>
      </c>
      <c r="Q110" s="80" t="s">
        <v>1638</v>
      </c>
      <c r="R110" s="36" t="s">
        <v>2014</v>
      </c>
      <c r="S110" s="80" t="s">
        <v>2147</v>
      </c>
      <c r="T110" s="80"/>
      <c r="U110" s="80" t="s">
        <v>2110</v>
      </c>
      <c r="V110" s="80" t="str">
        <f t="shared" si="4"/>
        <v>, Hard White Paper, Crackly gum</v>
      </c>
      <c r="W110" s="32" t="s">
        <v>1593</v>
      </c>
      <c r="X110" s="110">
        <v>22</v>
      </c>
      <c r="Y110" s="35"/>
      <c r="Z110" s="133">
        <v>1</v>
      </c>
      <c r="AA110" s="133">
        <f t="shared" si="5"/>
        <v>0</v>
      </c>
    </row>
    <row r="111" spans="1:27" s="3" customFormat="1" x14ac:dyDescent="0.2">
      <c r="A111" s="100">
        <v>110</v>
      </c>
      <c r="B111" s="101">
        <v>109</v>
      </c>
      <c r="C111" s="101" t="s">
        <v>1593</v>
      </c>
      <c r="D111" s="100">
        <v>23</v>
      </c>
      <c r="E111" s="102" t="str">
        <f t="shared" si="3"/>
        <v xml:space="preserve">1875 Reprint - Civil War Era Issues - 24c  Lilac,  Washington, Hard White Paper, Crackly gum, Perf 12   </v>
      </c>
      <c r="F111" s="106" t="s">
        <v>2517</v>
      </c>
      <c r="G111" s="104"/>
      <c r="H111" s="105">
        <v>20000</v>
      </c>
      <c r="I111" s="105">
        <v>2700</v>
      </c>
      <c r="J111" s="105">
        <v>5750</v>
      </c>
      <c r="K111" s="104">
        <v>20000</v>
      </c>
      <c r="L111" s="100">
        <v>105</v>
      </c>
      <c r="M111" s="112" t="s">
        <v>590</v>
      </c>
      <c r="N111" s="32" t="s">
        <v>2062</v>
      </c>
      <c r="O111" s="111" t="s">
        <v>2109</v>
      </c>
      <c r="P111" s="80" t="s">
        <v>1957</v>
      </c>
      <c r="Q111" s="80" t="s">
        <v>1635</v>
      </c>
      <c r="R111" s="36" t="s">
        <v>2039</v>
      </c>
      <c r="S111" s="80" t="s">
        <v>2147</v>
      </c>
      <c r="T111" s="80"/>
      <c r="U111" s="80" t="s">
        <v>2110</v>
      </c>
      <c r="V111" s="80" t="str">
        <f t="shared" si="4"/>
        <v>, Hard White Paper, Crackly gum</v>
      </c>
      <c r="W111" s="32" t="s">
        <v>1593</v>
      </c>
      <c r="X111" s="110">
        <v>23</v>
      </c>
      <c r="Y111" s="35"/>
      <c r="Z111" s="133">
        <v>1</v>
      </c>
      <c r="AA111" s="133">
        <f t="shared" si="5"/>
        <v>0</v>
      </c>
    </row>
    <row r="112" spans="1:27" s="3" customFormat="1" x14ac:dyDescent="0.2">
      <c r="A112" s="100">
        <v>111</v>
      </c>
      <c r="B112" s="101">
        <v>110</v>
      </c>
      <c r="C112" s="101" t="s">
        <v>1593</v>
      </c>
      <c r="D112" s="100">
        <v>24</v>
      </c>
      <c r="E112" s="102" t="str">
        <f t="shared" si="3"/>
        <v xml:space="preserve">1875 Reprint - Civil War Era Issues - 30c  Orange,  Franklin, Hard White Paper, Crackly gum, Perf 12   </v>
      </c>
      <c r="F112" s="106" t="s">
        <v>2517</v>
      </c>
      <c r="G112" s="104"/>
      <c r="H112" s="105">
        <v>25000</v>
      </c>
      <c r="I112" s="105">
        <v>2800</v>
      </c>
      <c r="J112" s="105">
        <v>6000</v>
      </c>
      <c r="K112" s="104">
        <v>25000</v>
      </c>
      <c r="L112" s="100">
        <v>109</v>
      </c>
      <c r="M112" s="112" t="s">
        <v>590</v>
      </c>
      <c r="N112" s="32" t="s">
        <v>2062</v>
      </c>
      <c r="O112" s="111" t="s">
        <v>2109</v>
      </c>
      <c r="P112" s="80" t="s">
        <v>1958</v>
      </c>
      <c r="Q112" s="80" t="s">
        <v>1634</v>
      </c>
      <c r="R112" s="36" t="s">
        <v>2031</v>
      </c>
      <c r="S112" s="80" t="s">
        <v>2147</v>
      </c>
      <c r="T112" s="80"/>
      <c r="U112" s="80" t="s">
        <v>2110</v>
      </c>
      <c r="V112" s="80" t="str">
        <f t="shared" si="4"/>
        <v>, Hard White Paper, Crackly gum</v>
      </c>
      <c r="W112" s="32" t="s">
        <v>1593</v>
      </c>
      <c r="X112" s="110">
        <v>24</v>
      </c>
      <c r="Y112" s="35"/>
      <c r="Z112" s="133">
        <v>1</v>
      </c>
      <c r="AA112" s="133">
        <f t="shared" si="5"/>
        <v>0</v>
      </c>
    </row>
    <row r="113" spans="1:27" s="3" customFormat="1" x14ac:dyDescent="0.2">
      <c r="A113" s="100">
        <v>112</v>
      </c>
      <c r="B113" s="101">
        <v>111</v>
      </c>
      <c r="C113" s="101" t="s">
        <v>1593</v>
      </c>
      <c r="D113" s="100">
        <v>25</v>
      </c>
      <c r="E113" s="102" t="str">
        <f t="shared" si="3"/>
        <v xml:space="preserve">1875 Reprint - Civil War Era Issues - 90c  Blue,  Washington, Hard White Paper, Crackly gum, Perf 12   </v>
      </c>
      <c r="F113" s="106" t="s">
        <v>2517</v>
      </c>
      <c r="G113" s="104"/>
      <c r="H113" s="105">
        <v>275000</v>
      </c>
      <c r="I113" s="105">
        <v>3250</v>
      </c>
      <c r="J113" s="105">
        <v>6750</v>
      </c>
      <c r="K113" s="104">
        <v>275000</v>
      </c>
      <c r="L113" s="100">
        <v>112</v>
      </c>
      <c r="M113" s="112" t="s">
        <v>590</v>
      </c>
      <c r="N113" s="32" t="s">
        <v>2062</v>
      </c>
      <c r="O113" s="111" t="s">
        <v>2109</v>
      </c>
      <c r="P113" s="80" t="s">
        <v>1959</v>
      </c>
      <c r="Q113" s="80" t="s">
        <v>1635</v>
      </c>
      <c r="R113" s="36" t="s">
        <v>2018</v>
      </c>
      <c r="S113" s="80" t="s">
        <v>2147</v>
      </c>
      <c r="T113" s="80"/>
      <c r="U113" s="80" t="s">
        <v>2110</v>
      </c>
      <c r="V113" s="80" t="str">
        <f t="shared" si="4"/>
        <v>, Hard White Paper, Crackly gum</v>
      </c>
      <c r="W113" s="32" t="s">
        <v>1593</v>
      </c>
      <c r="X113" s="110">
        <v>25</v>
      </c>
      <c r="Y113" s="35"/>
      <c r="Z113" s="133">
        <v>1</v>
      </c>
      <c r="AA113" s="133">
        <f t="shared" si="5"/>
        <v>0</v>
      </c>
    </row>
    <row r="114" spans="1:27" s="3" customFormat="1" x14ac:dyDescent="0.2">
      <c r="A114" s="100">
        <v>113</v>
      </c>
      <c r="B114" s="101">
        <v>112</v>
      </c>
      <c r="C114" s="101">
        <v>26</v>
      </c>
      <c r="D114" s="100">
        <v>26</v>
      </c>
      <c r="E114" s="102" t="str">
        <f t="shared" si="3"/>
        <v xml:space="preserve">1869 - Pictorial Issue - 1c  Buff,  Franklin, 'G' Grill, Perf 12   </v>
      </c>
      <c r="F114" s="106" t="s">
        <v>2517</v>
      </c>
      <c r="G114" s="104">
        <v>150</v>
      </c>
      <c r="H114" s="105">
        <v>150</v>
      </c>
      <c r="I114" s="105">
        <v>225</v>
      </c>
      <c r="J114" s="105">
        <v>650</v>
      </c>
      <c r="K114" s="104">
        <v>150</v>
      </c>
      <c r="L114" s="100">
        <v>113</v>
      </c>
      <c r="M114" s="112" t="s">
        <v>590</v>
      </c>
      <c r="N114" s="32">
        <v>1869</v>
      </c>
      <c r="O114" s="111" t="s">
        <v>66</v>
      </c>
      <c r="P114" s="80" t="s">
        <v>1954</v>
      </c>
      <c r="Q114" s="80" t="s">
        <v>1634</v>
      </c>
      <c r="R114" s="36" t="s">
        <v>2037</v>
      </c>
      <c r="S114" s="80" t="s">
        <v>2147</v>
      </c>
      <c r="T114" s="80"/>
      <c r="U114" s="80" t="s">
        <v>2047</v>
      </c>
      <c r="V114" s="80" t="str">
        <f t="shared" si="4"/>
        <v>, 'G' Grill</v>
      </c>
      <c r="W114" s="32" t="s">
        <v>590</v>
      </c>
      <c r="X114" s="110">
        <v>26</v>
      </c>
      <c r="Y114" s="35" t="s">
        <v>867</v>
      </c>
      <c r="Z114" s="133">
        <v>1</v>
      </c>
      <c r="AA114" s="133">
        <f t="shared" si="5"/>
        <v>1</v>
      </c>
    </row>
    <row r="115" spans="1:27" s="3" customFormat="1" x14ac:dyDescent="0.2">
      <c r="A115" s="100">
        <v>114</v>
      </c>
      <c r="B115" s="101">
        <v>113</v>
      </c>
      <c r="C115" s="101">
        <v>27</v>
      </c>
      <c r="D115" s="100">
        <v>27</v>
      </c>
      <c r="E115" s="102" t="str">
        <f t="shared" si="3"/>
        <v xml:space="preserve">1869 - Pictorial Issue - 2c  Brown,  Pony Express Rider, 'G' Grill, Perf 12   </v>
      </c>
      <c r="F115" s="106" t="s">
        <v>2517</v>
      </c>
      <c r="G115" s="104">
        <v>85</v>
      </c>
      <c r="H115" s="105">
        <v>85</v>
      </c>
      <c r="I115" s="105">
        <v>200</v>
      </c>
      <c r="J115" s="105">
        <v>550</v>
      </c>
      <c r="K115" s="104">
        <v>85</v>
      </c>
      <c r="L115" s="100">
        <v>116</v>
      </c>
      <c r="M115" s="112" t="s">
        <v>590</v>
      </c>
      <c r="N115" s="32">
        <v>1869</v>
      </c>
      <c r="O115" s="111" t="s">
        <v>66</v>
      </c>
      <c r="P115" s="80" t="s">
        <v>1960</v>
      </c>
      <c r="Q115" s="80" t="s">
        <v>1639</v>
      </c>
      <c r="R115" s="36" t="s">
        <v>2021</v>
      </c>
      <c r="S115" s="80" t="s">
        <v>2147</v>
      </c>
      <c r="T115" s="80"/>
      <c r="U115" s="80" t="s">
        <v>2047</v>
      </c>
      <c r="V115" s="80" t="str">
        <f t="shared" si="4"/>
        <v>, 'G' Grill</v>
      </c>
      <c r="W115" s="32" t="s">
        <v>590</v>
      </c>
      <c r="X115" s="110">
        <v>27</v>
      </c>
      <c r="Y115" s="35" t="s">
        <v>868</v>
      </c>
      <c r="Z115" s="133">
        <v>1</v>
      </c>
      <c r="AA115" s="133">
        <f t="shared" si="5"/>
        <v>1</v>
      </c>
    </row>
    <row r="116" spans="1:27" s="3" customFormat="1" x14ac:dyDescent="0.2">
      <c r="A116" s="100">
        <v>115</v>
      </c>
      <c r="B116" s="101">
        <v>114</v>
      </c>
      <c r="C116" s="101">
        <v>28</v>
      </c>
      <c r="D116" s="100">
        <v>28</v>
      </c>
      <c r="E116" s="102" t="str">
        <f t="shared" si="3"/>
        <v xml:space="preserve">1869 - Pictorial Issue - 3c  Ultramarine,  Locomotive, 'G' Grill, Perf 12   </v>
      </c>
      <c r="F116" s="106" t="s">
        <v>2517</v>
      </c>
      <c r="G116" s="104">
        <v>17.5</v>
      </c>
      <c r="H116" s="105">
        <v>17.5</v>
      </c>
      <c r="I116" s="105">
        <v>80</v>
      </c>
      <c r="J116" s="105">
        <v>250</v>
      </c>
      <c r="K116" s="104">
        <v>17.5</v>
      </c>
      <c r="L116" s="100">
        <v>118</v>
      </c>
      <c r="M116" s="112" t="s">
        <v>590</v>
      </c>
      <c r="N116" s="32">
        <v>1869</v>
      </c>
      <c r="O116" s="111" t="s">
        <v>66</v>
      </c>
      <c r="P116" s="80" t="s">
        <v>1955</v>
      </c>
      <c r="Q116" s="80" t="s">
        <v>1640</v>
      </c>
      <c r="R116" s="36" t="s">
        <v>2048</v>
      </c>
      <c r="S116" s="80" t="s">
        <v>2147</v>
      </c>
      <c r="T116" s="80"/>
      <c r="U116" s="80" t="s">
        <v>2047</v>
      </c>
      <c r="V116" s="80" t="str">
        <f t="shared" si="4"/>
        <v>, 'G' Grill</v>
      </c>
      <c r="W116" s="32" t="s">
        <v>590</v>
      </c>
      <c r="X116" s="110">
        <v>28</v>
      </c>
      <c r="Y116" s="35" t="s">
        <v>869</v>
      </c>
      <c r="Z116" s="133">
        <v>1</v>
      </c>
      <c r="AA116" s="133">
        <f t="shared" si="5"/>
        <v>1</v>
      </c>
    </row>
    <row r="117" spans="1:27" s="3" customFormat="1" x14ac:dyDescent="0.2">
      <c r="A117" s="100">
        <v>116</v>
      </c>
      <c r="B117" s="101">
        <v>115</v>
      </c>
      <c r="C117" s="101">
        <v>29</v>
      </c>
      <c r="D117" s="100">
        <v>29</v>
      </c>
      <c r="E117" s="102" t="str">
        <f t="shared" si="3"/>
        <v xml:space="preserve">1869 - Pictorial Issue - 6c  Ultramarine,  Washington, 'G' Grill, Perf 12   </v>
      </c>
      <c r="F117" s="106" t="s">
        <v>2517</v>
      </c>
      <c r="G117" s="104">
        <v>225</v>
      </c>
      <c r="H117" s="105">
        <v>225</v>
      </c>
      <c r="I117" s="105">
        <v>950</v>
      </c>
      <c r="J117" s="105">
        <v>2750</v>
      </c>
      <c r="K117" s="104">
        <v>225</v>
      </c>
      <c r="L117" s="100">
        <v>120</v>
      </c>
      <c r="M117" s="112" t="s">
        <v>590</v>
      </c>
      <c r="N117" s="32">
        <v>1869</v>
      </c>
      <c r="O117" s="111" t="s">
        <v>66</v>
      </c>
      <c r="P117" s="80" t="s">
        <v>1962</v>
      </c>
      <c r="Q117" s="80" t="s">
        <v>1635</v>
      </c>
      <c r="R117" s="36" t="s">
        <v>2048</v>
      </c>
      <c r="S117" s="80" t="s">
        <v>2147</v>
      </c>
      <c r="T117" s="80"/>
      <c r="U117" s="80" t="s">
        <v>2047</v>
      </c>
      <c r="V117" s="80" t="str">
        <f t="shared" si="4"/>
        <v>, 'G' Grill</v>
      </c>
      <c r="W117" s="32" t="s">
        <v>590</v>
      </c>
      <c r="X117" s="110">
        <v>29</v>
      </c>
      <c r="Y117" s="35" t="s">
        <v>870</v>
      </c>
      <c r="Z117" s="133">
        <v>1</v>
      </c>
      <c r="AA117" s="133">
        <f t="shared" si="5"/>
        <v>1</v>
      </c>
    </row>
    <row r="118" spans="1:27" s="3" customFormat="1" x14ac:dyDescent="0.2">
      <c r="A118" s="100">
        <v>117</v>
      </c>
      <c r="B118" s="101">
        <v>116</v>
      </c>
      <c r="C118" s="101">
        <v>30</v>
      </c>
      <c r="D118" s="100">
        <v>30</v>
      </c>
      <c r="E118" s="102" t="str">
        <f t="shared" si="3"/>
        <v xml:space="preserve">1869 - Pictorial Issue - 10c  Yellow,  Shield &amp; Eagle, 'G' Grill, Perf 12   </v>
      </c>
      <c r="F118" s="106" t="s">
        <v>2517</v>
      </c>
      <c r="G118" s="104">
        <v>125</v>
      </c>
      <c r="H118" s="105">
        <v>125</v>
      </c>
      <c r="I118" s="105">
        <v>750</v>
      </c>
      <c r="J118" s="105">
        <v>2000</v>
      </c>
      <c r="K118" s="104">
        <v>125</v>
      </c>
      <c r="L118" s="100">
        <v>122</v>
      </c>
      <c r="M118" s="112" t="s">
        <v>590</v>
      </c>
      <c r="N118" s="32">
        <v>1869</v>
      </c>
      <c r="O118" s="111" t="s">
        <v>66</v>
      </c>
      <c r="P118" s="80" t="s">
        <v>1953</v>
      </c>
      <c r="Q118" s="80" t="s">
        <v>1641</v>
      </c>
      <c r="R118" s="36" t="s">
        <v>2049</v>
      </c>
      <c r="S118" s="80" t="s">
        <v>2147</v>
      </c>
      <c r="T118" s="80"/>
      <c r="U118" s="80" t="s">
        <v>2047</v>
      </c>
      <c r="V118" s="80" t="str">
        <f t="shared" si="4"/>
        <v>, 'G' Grill</v>
      </c>
      <c r="W118" s="32" t="s">
        <v>590</v>
      </c>
      <c r="X118" s="110">
        <v>30</v>
      </c>
      <c r="Y118" s="35" t="s">
        <v>871</v>
      </c>
      <c r="Z118" s="133">
        <v>1</v>
      </c>
      <c r="AA118" s="133">
        <f t="shared" si="5"/>
        <v>1</v>
      </c>
    </row>
    <row r="119" spans="1:27" s="3" customFormat="1" x14ac:dyDescent="0.2">
      <c r="A119" s="100">
        <v>118</v>
      </c>
      <c r="B119" s="101">
        <v>117</v>
      </c>
      <c r="C119" s="101">
        <v>31</v>
      </c>
      <c r="D119" s="100">
        <v>31</v>
      </c>
      <c r="E119" s="102" t="str">
        <f t="shared" si="3"/>
        <v xml:space="preserve">1869 - Pictorial Issue - 12c  Green,  S.S. Adriatic, 'G' Grill, Perf 12   </v>
      </c>
      <c r="F119" s="106" t="s">
        <v>2517</v>
      </c>
      <c r="G119" s="104">
        <v>125</v>
      </c>
      <c r="H119" s="105">
        <v>125</v>
      </c>
      <c r="I119" s="105">
        <v>700</v>
      </c>
      <c r="J119" s="105">
        <v>1900</v>
      </c>
      <c r="K119" s="104">
        <v>125</v>
      </c>
      <c r="L119" s="100">
        <v>124</v>
      </c>
      <c r="M119" s="112" t="s">
        <v>590</v>
      </c>
      <c r="N119" s="32">
        <v>1869</v>
      </c>
      <c r="O119" s="111" t="s">
        <v>66</v>
      </c>
      <c r="P119" s="80" t="s">
        <v>1956</v>
      </c>
      <c r="Q119" s="80" t="s">
        <v>1642</v>
      </c>
      <c r="R119" s="36" t="s">
        <v>2022</v>
      </c>
      <c r="S119" s="80" t="s">
        <v>2147</v>
      </c>
      <c r="T119" s="80"/>
      <c r="U119" s="80" t="s">
        <v>2047</v>
      </c>
      <c r="V119" s="80" t="str">
        <f t="shared" si="4"/>
        <v>, 'G' Grill</v>
      </c>
      <c r="W119" s="32" t="s">
        <v>590</v>
      </c>
      <c r="X119" s="110">
        <v>31</v>
      </c>
      <c r="Y119" s="35" t="s">
        <v>872</v>
      </c>
      <c r="Z119" s="133">
        <v>1</v>
      </c>
      <c r="AA119" s="133">
        <f t="shared" si="5"/>
        <v>1</v>
      </c>
    </row>
    <row r="120" spans="1:27" s="3" customFormat="1" x14ac:dyDescent="0.2">
      <c r="A120" s="100">
        <v>119</v>
      </c>
      <c r="B120" s="101">
        <v>118</v>
      </c>
      <c r="C120" s="101" t="s">
        <v>1593</v>
      </c>
      <c r="D120" s="100">
        <v>32</v>
      </c>
      <c r="E120" s="102" t="str">
        <f t="shared" si="3"/>
        <v xml:space="preserve">1869 - Pictorial Issue - 15c  Brown &amp; Blue,  Landing of Columbus, Type I, 'G' Grill, Perf 12   </v>
      </c>
      <c r="F120" s="106" t="s">
        <v>2517</v>
      </c>
      <c r="G120" s="104"/>
      <c r="H120" s="105">
        <v>850</v>
      </c>
      <c r="I120" s="105">
        <v>3250</v>
      </c>
      <c r="J120" s="105">
        <v>9500</v>
      </c>
      <c r="K120" s="104">
        <v>850</v>
      </c>
      <c r="L120" s="100">
        <v>126</v>
      </c>
      <c r="M120" s="112" t="s">
        <v>590</v>
      </c>
      <c r="N120" s="32">
        <v>1869</v>
      </c>
      <c r="O120" s="111" t="s">
        <v>66</v>
      </c>
      <c r="P120" s="80" t="s">
        <v>1961</v>
      </c>
      <c r="Q120" s="80" t="s">
        <v>1643</v>
      </c>
      <c r="R120" s="36" t="s">
        <v>2050</v>
      </c>
      <c r="S120" s="80" t="s">
        <v>2147</v>
      </c>
      <c r="T120" s="80"/>
      <c r="U120" s="80" t="s">
        <v>2086</v>
      </c>
      <c r="V120" s="80" t="str">
        <f t="shared" si="4"/>
        <v>, Type I, 'G' Grill</v>
      </c>
      <c r="W120" s="32" t="s">
        <v>1593</v>
      </c>
      <c r="X120" s="110">
        <v>32</v>
      </c>
      <c r="Y120" s="35"/>
      <c r="Z120" s="133">
        <v>1</v>
      </c>
      <c r="AA120" s="133">
        <f t="shared" si="5"/>
        <v>0</v>
      </c>
    </row>
    <row r="121" spans="1:27" s="3" customFormat="1" x14ac:dyDescent="0.2">
      <c r="A121" s="100">
        <v>120</v>
      </c>
      <c r="B121" s="101">
        <v>119</v>
      </c>
      <c r="C121" s="101">
        <v>32</v>
      </c>
      <c r="D121" s="100">
        <v>32</v>
      </c>
      <c r="E121" s="102" t="str">
        <f t="shared" si="3"/>
        <v xml:space="preserve">1869 - Pictorial Issue - 15c  Brown &amp; Blue,  Landing of Columbus, Type II, 'G' Grill, Perf 12   </v>
      </c>
      <c r="F121" s="106" t="s">
        <v>2517</v>
      </c>
      <c r="G121" s="104">
        <v>210</v>
      </c>
      <c r="H121" s="105">
        <v>210</v>
      </c>
      <c r="I121" s="105">
        <v>1150</v>
      </c>
      <c r="J121" s="105">
        <v>3250</v>
      </c>
      <c r="K121" s="104">
        <v>210</v>
      </c>
      <c r="L121" s="100">
        <v>127</v>
      </c>
      <c r="M121" s="112" t="s">
        <v>590</v>
      </c>
      <c r="N121" s="32">
        <v>1869</v>
      </c>
      <c r="O121" s="111" t="s">
        <v>66</v>
      </c>
      <c r="P121" s="80" t="s">
        <v>1961</v>
      </c>
      <c r="Q121" s="80" t="s">
        <v>1643</v>
      </c>
      <c r="R121" s="36" t="s">
        <v>2050</v>
      </c>
      <c r="S121" s="80" t="s">
        <v>2147</v>
      </c>
      <c r="T121" s="80"/>
      <c r="U121" s="80" t="s">
        <v>2087</v>
      </c>
      <c r="V121" s="80" t="str">
        <f t="shared" si="4"/>
        <v>, Type II, 'G' Grill</v>
      </c>
      <c r="W121" s="32" t="s">
        <v>590</v>
      </c>
      <c r="X121" s="110">
        <v>32</v>
      </c>
      <c r="Y121" s="35" t="s">
        <v>873</v>
      </c>
      <c r="Z121" s="133">
        <v>1</v>
      </c>
      <c r="AA121" s="133">
        <f t="shared" si="5"/>
        <v>1</v>
      </c>
    </row>
    <row r="122" spans="1:27" s="3" customFormat="1" x14ac:dyDescent="0.2">
      <c r="A122" s="100">
        <v>121</v>
      </c>
      <c r="B122" s="101">
        <v>120</v>
      </c>
      <c r="C122" s="101">
        <v>33</v>
      </c>
      <c r="D122" s="100">
        <v>33</v>
      </c>
      <c r="E122" s="102" t="str">
        <f t="shared" si="3"/>
        <v xml:space="preserve">1869 - Pictorial Issue - 24c  Green &amp; Violet,  Signing of Declaration, 'G' Grill, Perf 12   </v>
      </c>
      <c r="F122" s="106" t="s">
        <v>2517</v>
      </c>
      <c r="G122" s="104">
        <v>650</v>
      </c>
      <c r="H122" s="105">
        <v>650</v>
      </c>
      <c r="I122" s="105">
        <v>2800</v>
      </c>
      <c r="J122" s="105">
        <v>8000</v>
      </c>
      <c r="K122" s="104">
        <v>650</v>
      </c>
      <c r="L122" s="100">
        <v>129</v>
      </c>
      <c r="M122" s="112" t="s">
        <v>590</v>
      </c>
      <c r="N122" s="32">
        <v>1869</v>
      </c>
      <c r="O122" s="111" t="s">
        <v>66</v>
      </c>
      <c r="P122" s="80" t="s">
        <v>1957</v>
      </c>
      <c r="Q122" s="80" t="s">
        <v>1644</v>
      </c>
      <c r="R122" s="36" t="s">
        <v>2051</v>
      </c>
      <c r="S122" s="80" t="s">
        <v>2147</v>
      </c>
      <c r="T122" s="80"/>
      <c r="U122" s="80" t="s">
        <v>2047</v>
      </c>
      <c r="V122" s="80" t="str">
        <f t="shared" si="4"/>
        <v>, 'G' Grill</v>
      </c>
      <c r="W122" s="32" t="s">
        <v>590</v>
      </c>
      <c r="X122" s="110">
        <v>33</v>
      </c>
      <c r="Y122" s="35" t="s">
        <v>874</v>
      </c>
      <c r="Z122" s="133">
        <v>1</v>
      </c>
      <c r="AA122" s="133">
        <f t="shared" si="5"/>
        <v>1</v>
      </c>
    </row>
    <row r="123" spans="1:27" s="3" customFormat="1" x14ac:dyDescent="0.2">
      <c r="A123" s="100">
        <v>122</v>
      </c>
      <c r="B123" s="101">
        <v>121</v>
      </c>
      <c r="C123" s="101">
        <v>34</v>
      </c>
      <c r="D123" s="100">
        <v>34</v>
      </c>
      <c r="E123" s="102" t="str">
        <f t="shared" si="3"/>
        <v xml:space="preserve">1869 - Pictorial Issue - 30c  Ultramarine &amp; Carmen,  Shield &amp; Eagle &amp; Flags, 'G' Grill, Perf 12   </v>
      </c>
      <c r="F123" s="106" t="s">
        <v>2517</v>
      </c>
      <c r="G123" s="104">
        <v>450</v>
      </c>
      <c r="H123" s="105">
        <v>450</v>
      </c>
      <c r="I123" s="105">
        <v>1650</v>
      </c>
      <c r="J123" s="105">
        <v>5000</v>
      </c>
      <c r="K123" s="104">
        <v>450</v>
      </c>
      <c r="L123" s="100">
        <v>131</v>
      </c>
      <c r="M123" s="112" t="s">
        <v>590</v>
      </c>
      <c r="N123" s="32">
        <v>1869</v>
      </c>
      <c r="O123" s="111" t="s">
        <v>66</v>
      </c>
      <c r="P123" s="80" t="s">
        <v>1958</v>
      </c>
      <c r="Q123" s="80" t="s">
        <v>1645</v>
      </c>
      <c r="R123" s="36" t="s">
        <v>2053</v>
      </c>
      <c r="S123" s="80" t="s">
        <v>2147</v>
      </c>
      <c r="T123" s="80"/>
      <c r="U123" s="80" t="s">
        <v>2047</v>
      </c>
      <c r="V123" s="80" t="str">
        <f t="shared" si="4"/>
        <v>, 'G' Grill</v>
      </c>
      <c r="W123" s="32" t="s">
        <v>590</v>
      </c>
      <c r="X123" s="110">
        <v>34</v>
      </c>
      <c r="Y123" s="35" t="s">
        <v>875</v>
      </c>
      <c r="Z123" s="133">
        <v>1</v>
      </c>
      <c r="AA123" s="133">
        <f t="shared" si="5"/>
        <v>1</v>
      </c>
    </row>
    <row r="124" spans="1:27" s="3" customFormat="1" x14ac:dyDescent="0.2">
      <c r="A124" s="100">
        <v>123</v>
      </c>
      <c r="B124" s="101">
        <v>122</v>
      </c>
      <c r="C124" s="101">
        <v>35</v>
      </c>
      <c r="D124" s="100">
        <v>35</v>
      </c>
      <c r="E124" s="102" t="str">
        <f t="shared" si="3"/>
        <v xml:space="preserve">1869 - Pictorial Issue - 90c  Carmen &amp; Black,  Lincoln, 'G' Grill, Perf 12   </v>
      </c>
      <c r="F124" s="106" t="s">
        <v>2517</v>
      </c>
      <c r="G124" s="104">
        <v>1900</v>
      </c>
      <c r="H124" s="105">
        <v>1900</v>
      </c>
      <c r="I124" s="105">
        <v>4000</v>
      </c>
      <c r="J124" s="105">
        <v>12000</v>
      </c>
      <c r="K124" s="104">
        <v>1900</v>
      </c>
      <c r="L124" s="100">
        <v>133</v>
      </c>
      <c r="M124" s="112" t="s">
        <v>590</v>
      </c>
      <c r="N124" s="32">
        <v>1869</v>
      </c>
      <c r="O124" s="111" t="s">
        <v>66</v>
      </c>
      <c r="P124" s="80" t="s">
        <v>1959</v>
      </c>
      <c r="Q124" s="80" t="s">
        <v>1638</v>
      </c>
      <c r="R124" s="36" t="s">
        <v>2052</v>
      </c>
      <c r="S124" s="80" t="s">
        <v>2147</v>
      </c>
      <c r="T124" s="80"/>
      <c r="U124" s="80" t="s">
        <v>2047</v>
      </c>
      <c r="V124" s="80" t="str">
        <f t="shared" si="4"/>
        <v>, 'G' Grill</v>
      </c>
      <c r="W124" s="32" t="s">
        <v>590</v>
      </c>
      <c r="X124" s="110">
        <v>35</v>
      </c>
      <c r="Y124" s="35" t="s">
        <v>876</v>
      </c>
      <c r="Z124" s="133">
        <v>1</v>
      </c>
      <c r="AA124" s="133">
        <f t="shared" si="5"/>
        <v>1</v>
      </c>
    </row>
    <row r="125" spans="1:27" s="3" customFormat="1" x14ac:dyDescent="0.2">
      <c r="A125" s="100">
        <v>124</v>
      </c>
      <c r="B125" s="101">
        <v>123</v>
      </c>
      <c r="C125" s="101" t="s">
        <v>1593</v>
      </c>
      <c r="D125" s="100">
        <v>26</v>
      </c>
      <c r="E125" s="102" t="str">
        <f t="shared" si="3"/>
        <v xml:space="preserve">1875 Reprint - Pictorial Issue - 1c  Buff,  Franklin, No Grill, Hard White Paper, Crackly Gum, Perf 12   </v>
      </c>
      <c r="F125" s="106" t="s">
        <v>2517</v>
      </c>
      <c r="G125" s="104"/>
      <c r="H125" s="105">
        <v>400</v>
      </c>
      <c r="I125" s="105">
        <v>230</v>
      </c>
      <c r="J125" s="105">
        <v>550</v>
      </c>
      <c r="K125" s="104">
        <v>400</v>
      </c>
      <c r="L125" s="100">
        <v>114</v>
      </c>
      <c r="M125" s="112" t="s">
        <v>590</v>
      </c>
      <c r="N125" s="32" t="s">
        <v>2062</v>
      </c>
      <c r="O125" s="111" t="s">
        <v>66</v>
      </c>
      <c r="P125" s="80" t="s">
        <v>1954</v>
      </c>
      <c r="Q125" s="80" t="s">
        <v>1634</v>
      </c>
      <c r="R125" s="36" t="s">
        <v>2037</v>
      </c>
      <c r="S125" s="80" t="s">
        <v>2147</v>
      </c>
      <c r="T125" s="80"/>
      <c r="U125" s="80" t="s">
        <v>2111</v>
      </c>
      <c r="V125" s="80" t="str">
        <f t="shared" si="4"/>
        <v>, No Grill, Hard White Paper, Crackly Gum</v>
      </c>
      <c r="W125" s="32" t="s">
        <v>1593</v>
      </c>
      <c r="X125" s="110">
        <v>26</v>
      </c>
      <c r="Y125" s="35"/>
      <c r="Z125" s="133">
        <v>1</v>
      </c>
      <c r="AA125" s="133">
        <f t="shared" si="5"/>
        <v>0</v>
      </c>
    </row>
    <row r="126" spans="1:27" s="3" customFormat="1" x14ac:dyDescent="0.2">
      <c r="A126" s="100">
        <v>125</v>
      </c>
      <c r="B126" s="101">
        <v>124</v>
      </c>
      <c r="C126" s="101" t="s">
        <v>1593</v>
      </c>
      <c r="D126" s="100">
        <v>27</v>
      </c>
      <c r="E126" s="102" t="str">
        <f t="shared" si="3"/>
        <v xml:space="preserve">1875 Reprint - Pictorial Issue - 2c  Brown,  Pony Express Rider, No Grill, Hard White Paper, Crackly Gum, Perf 12   </v>
      </c>
      <c r="F126" s="106" t="s">
        <v>2517</v>
      </c>
      <c r="G126" s="104"/>
      <c r="H126" s="105">
        <v>800</v>
      </c>
      <c r="I126" s="105">
        <v>260</v>
      </c>
      <c r="J126" s="105">
        <v>650</v>
      </c>
      <c r="K126" s="104">
        <v>800</v>
      </c>
      <c r="L126" s="100">
        <v>117</v>
      </c>
      <c r="M126" s="112" t="s">
        <v>590</v>
      </c>
      <c r="N126" s="32" t="s">
        <v>2062</v>
      </c>
      <c r="O126" s="111" t="s">
        <v>66</v>
      </c>
      <c r="P126" s="80" t="s">
        <v>1960</v>
      </c>
      <c r="Q126" s="80" t="s">
        <v>1639</v>
      </c>
      <c r="R126" s="36" t="s">
        <v>2021</v>
      </c>
      <c r="S126" s="80" t="s">
        <v>2147</v>
      </c>
      <c r="T126" s="80"/>
      <c r="U126" s="80" t="s">
        <v>2111</v>
      </c>
      <c r="V126" s="80" t="str">
        <f t="shared" si="4"/>
        <v>, No Grill, Hard White Paper, Crackly Gum</v>
      </c>
      <c r="W126" s="32" t="s">
        <v>1593</v>
      </c>
      <c r="X126" s="110">
        <v>27</v>
      </c>
      <c r="Y126" s="35"/>
      <c r="Z126" s="133">
        <v>1</v>
      </c>
      <c r="AA126" s="133">
        <f t="shared" si="5"/>
        <v>0</v>
      </c>
    </row>
    <row r="127" spans="1:27" s="3" customFormat="1" x14ac:dyDescent="0.2">
      <c r="A127" s="100">
        <v>126</v>
      </c>
      <c r="B127" s="101">
        <v>125</v>
      </c>
      <c r="C127" s="101" t="s">
        <v>1593</v>
      </c>
      <c r="D127" s="100">
        <v>28</v>
      </c>
      <c r="E127" s="102" t="str">
        <f t="shared" si="3"/>
        <v xml:space="preserve">1875 Reprint - Pictorial Issue - 3c  Ultramarine,  Locomotive, No Grill, Hard White Paper, Crackly Gum, Perf 12   </v>
      </c>
      <c r="F127" s="106" t="s">
        <v>2517</v>
      </c>
      <c r="G127" s="104"/>
      <c r="H127" s="105">
        <v>40000</v>
      </c>
      <c r="I127" s="105">
        <v>2500</v>
      </c>
      <c r="J127" s="105">
        <v>5000</v>
      </c>
      <c r="K127" s="104">
        <v>40000</v>
      </c>
      <c r="L127" s="100">
        <v>119</v>
      </c>
      <c r="M127" s="112" t="s">
        <v>590</v>
      </c>
      <c r="N127" s="32" t="s">
        <v>2062</v>
      </c>
      <c r="O127" s="111" t="s">
        <v>66</v>
      </c>
      <c r="P127" s="80" t="s">
        <v>1955</v>
      </c>
      <c r="Q127" s="80" t="s">
        <v>1640</v>
      </c>
      <c r="R127" s="36" t="s">
        <v>2048</v>
      </c>
      <c r="S127" s="80" t="s">
        <v>2147</v>
      </c>
      <c r="T127" s="80"/>
      <c r="U127" s="80" t="s">
        <v>2111</v>
      </c>
      <c r="V127" s="80" t="str">
        <f t="shared" si="4"/>
        <v>, No Grill, Hard White Paper, Crackly Gum</v>
      </c>
      <c r="W127" s="32" t="s">
        <v>1593</v>
      </c>
      <c r="X127" s="110">
        <v>28</v>
      </c>
      <c r="Y127" s="35"/>
      <c r="Z127" s="133">
        <v>1</v>
      </c>
      <c r="AA127" s="133">
        <f t="shared" si="5"/>
        <v>0</v>
      </c>
    </row>
    <row r="128" spans="1:27" s="3" customFormat="1" x14ac:dyDescent="0.2">
      <c r="A128" s="100">
        <v>127</v>
      </c>
      <c r="B128" s="101">
        <v>126</v>
      </c>
      <c r="C128" s="101" t="s">
        <v>1593</v>
      </c>
      <c r="D128" s="100">
        <v>29</v>
      </c>
      <c r="E128" s="102" t="str">
        <f t="shared" si="3"/>
        <v xml:space="preserve">1875 Reprint - Pictorial Issue - 6c  Ultramarine,  Washington, No Grill, Hard White Paper, Crackly Gum, Perf 12   </v>
      </c>
      <c r="F128" s="106" t="s">
        <v>2517</v>
      </c>
      <c r="G128" s="104"/>
      <c r="H128" s="105">
        <v>3250</v>
      </c>
      <c r="I128" s="105">
        <v>775</v>
      </c>
      <c r="J128" s="105">
        <v>1750</v>
      </c>
      <c r="K128" s="104">
        <v>3250</v>
      </c>
      <c r="L128" s="100">
        <v>121</v>
      </c>
      <c r="M128" s="112" t="s">
        <v>590</v>
      </c>
      <c r="N128" s="32" t="s">
        <v>2062</v>
      </c>
      <c r="O128" s="111" t="s">
        <v>66</v>
      </c>
      <c r="P128" s="80" t="s">
        <v>1962</v>
      </c>
      <c r="Q128" s="80" t="s">
        <v>1635</v>
      </c>
      <c r="R128" s="36" t="s">
        <v>2048</v>
      </c>
      <c r="S128" s="80" t="s">
        <v>2147</v>
      </c>
      <c r="T128" s="80"/>
      <c r="U128" s="80" t="s">
        <v>2111</v>
      </c>
      <c r="V128" s="80" t="str">
        <f t="shared" si="4"/>
        <v>, No Grill, Hard White Paper, Crackly Gum</v>
      </c>
      <c r="W128" s="32" t="s">
        <v>1593</v>
      </c>
      <c r="X128" s="110">
        <v>29</v>
      </c>
      <c r="Y128" s="35"/>
      <c r="Z128" s="133">
        <v>1</v>
      </c>
      <c r="AA128" s="133">
        <f t="shared" si="5"/>
        <v>0</v>
      </c>
    </row>
    <row r="129" spans="1:27" s="3" customFormat="1" x14ac:dyDescent="0.2">
      <c r="A129" s="100">
        <v>128</v>
      </c>
      <c r="B129" s="101">
        <v>127</v>
      </c>
      <c r="C129" s="101" t="s">
        <v>1593</v>
      </c>
      <c r="D129" s="100">
        <v>30</v>
      </c>
      <c r="E129" s="102" t="str">
        <f t="shared" si="3"/>
        <v xml:space="preserve">1875 Reprint - Pictorial Issue - 10c  Yellow,  Shield &amp; Eagle, No Grill, Hard White Paper, Crackly Gum, Perf 12   </v>
      </c>
      <c r="F129" s="106" t="s">
        <v>2517</v>
      </c>
      <c r="G129" s="104"/>
      <c r="H129" s="105">
        <v>2000</v>
      </c>
      <c r="I129" s="105">
        <v>725</v>
      </c>
      <c r="J129" s="105">
        <v>1650</v>
      </c>
      <c r="K129" s="104">
        <v>2000</v>
      </c>
      <c r="L129" s="100">
        <v>123</v>
      </c>
      <c r="M129" s="112" t="s">
        <v>590</v>
      </c>
      <c r="N129" s="32" t="s">
        <v>2062</v>
      </c>
      <c r="O129" s="111" t="s">
        <v>66</v>
      </c>
      <c r="P129" s="80" t="s">
        <v>1953</v>
      </c>
      <c r="Q129" s="80" t="s">
        <v>1641</v>
      </c>
      <c r="R129" s="36" t="s">
        <v>2049</v>
      </c>
      <c r="S129" s="80" t="s">
        <v>2147</v>
      </c>
      <c r="T129" s="80"/>
      <c r="U129" s="80" t="s">
        <v>2111</v>
      </c>
      <c r="V129" s="80" t="str">
        <f t="shared" si="4"/>
        <v>, No Grill, Hard White Paper, Crackly Gum</v>
      </c>
      <c r="W129" s="32" t="s">
        <v>1593</v>
      </c>
      <c r="X129" s="110">
        <v>30</v>
      </c>
      <c r="Y129" s="35"/>
      <c r="Z129" s="133">
        <v>1</v>
      </c>
      <c r="AA129" s="133">
        <f t="shared" si="5"/>
        <v>0</v>
      </c>
    </row>
    <row r="130" spans="1:27" s="3" customFormat="1" x14ac:dyDescent="0.2">
      <c r="A130" s="100">
        <v>129</v>
      </c>
      <c r="B130" s="101">
        <v>128</v>
      </c>
      <c r="C130" s="101" t="s">
        <v>1593</v>
      </c>
      <c r="D130" s="100">
        <v>31</v>
      </c>
      <c r="E130" s="102" t="str">
        <f t="shared" ref="E130:E193" si="6">CONCATENATE(N130," - ",O130," - ",P130," ",R130,", ",Q130,V130,", ",S130,"   ",T130)</f>
        <v xml:space="preserve">1875 Reprint - Pictorial Issue - 12c  Green,  S.S. Adriatic, No Grill, Hard White Paper, Crackly Gum, Perf 12   </v>
      </c>
      <c r="F130" s="106" t="s">
        <v>2517</v>
      </c>
      <c r="G130" s="104"/>
      <c r="H130" s="105">
        <v>3250</v>
      </c>
      <c r="I130" s="105">
        <v>1025</v>
      </c>
      <c r="J130" s="105">
        <v>2250</v>
      </c>
      <c r="K130" s="104">
        <v>3250</v>
      </c>
      <c r="L130" s="100">
        <v>125</v>
      </c>
      <c r="M130" s="112" t="s">
        <v>590</v>
      </c>
      <c r="N130" s="32" t="s">
        <v>2062</v>
      </c>
      <c r="O130" s="111" t="s">
        <v>66</v>
      </c>
      <c r="P130" s="80" t="s">
        <v>1956</v>
      </c>
      <c r="Q130" s="80" t="s">
        <v>1642</v>
      </c>
      <c r="R130" s="36" t="s">
        <v>2022</v>
      </c>
      <c r="S130" s="80" t="s">
        <v>2147</v>
      </c>
      <c r="T130" s="80"/>
      <c r="U130" s="80" t="s">
        <v>2111</v>
      </c>
      <c r="V130" s="80" t="str">
        <f t="shared" ref="V130:V193" si="7">IF(U130&gt;0,CONCATENATE(", ",U130),"")</f>
        <v>, No Grill, Hard White Paper, Crackly Gum</v>
      </c>
      <c r="W130" s="32" t="s">
        <v>1593</v>
      </c>
      <c r="X130" s="110">
        <v>31</v>
      </c>
      <c r="Y130" s="35"/>
      <c r="Z130" s="133">
        <v>1</v>
      </c>
      <c r="AA130" s="133">
        <f t="shared" si="5"/>
        <v>0</v>
      </c>
    </row>
    <row r="131" spans="1:27" s="3" customFormat="1" x14ac:dyDescent="0.2">
      <c r="A131" s="100">
        <v>130</v>
      </c>
      <c r="B131" s="101">
        <v>129</v>
      </c>
      <c r="C131" s="101" t="s">
        <v>1593</v>
      </c>
      <c r="D131" s="100">
        <v>32</v>
      </c>
      <c r="E131" s="102" t="str">
        <f t="shared" si="6"/>
        <v xml:space="preserve">1875 Reprint - Pictorial Issue - 15c  Brown &amp; Blue,  Landing of Columbus, Type II, No Grill, Hard White Paper, Crackly Gum, Perf 12   </v>
      </c>
      <c r="F131" s="106" t="s">
        <v>2517</v>
      </c>
      <c r="G131" s="104"/>
      <c r="H131" s="105">
        <v>1250</v>
      </c>
      <c r="I131" s="105">
        <v>600</v>
      </c>
      <c r="J131" s="105">
        <v>1350</v>
      </c>
      <c r="K131" s="104">
        <v>1250</v>
      </c>
      <c r="L131" s="100">
        <v>128</v>
      </c>
      <c r="M131" s="112" t="s">
        <v>590</v>
      </c>
      <c r="N131" s="32" t="s">
        <v>2062</v>
      </c>
      <c r="O131" s="111" t="s">
        <v>66</v>
      </c>
      <c r="P131" s="80" t="s">
        <v>1961</v>
      </c>
      <c r="Q131" s="80" t="s">
        <v>1643</v>
      </c>
      <c r="R131" s="36" t="s">
        <v>2050</v>
      </c>
      <c r="S131" s="80" t="s">
        <v>2147</v>
      </c>
      <c r="T131" s="80"/>
      <c r="U131" s="80" t="s">
        <v>2112</v>
      </c>
      <c r="V131" s="80" t="str">
        <f t="shared" si="7"/>
        <v>, Type II, No Grill, Hard White Paper, Crackly Gum</v>
      </c>
      <c r="W131" s="32" t="s">
        <v>1593</v>
      </c>
      <c r="X131" s="110">
        <v>32</v>
      </c>
      <c r="Y131" s="35"/>
      <c r="Z131" s="133">
        <v>1</v>
      </c>
      <c r="AA131" s="133">
        <f t="shared" ref="AA131:AA194" si="8">IF(G131&gt;0,1,0)</f>
        <v>0</v>
      </c>
    </row>
    <row r="132" spans="1:27" s="3" customFormat="1" x14ac:dyDescent="0.2">
      <c r="A132" s="100">
        <v>131</v>
      </c>
      <c r="B132" s="101">
        <v>130</v>
      </c>
      <c r="C132" s="101" t="s">
        <v>1593</v>
      </c>
      <c r="D132" s="100">
        <v>33</v>
      </c>
      <c r="E132" s="102" t="str">
        <f t="shared" si="6"/>
        <v xml:space="preserve">1875 Reprint - Pictorial Issue - 24c  Green &amp; Violet,  Signing of Declaration, No Grill, Hard White Paper, Crackly Gum, Perf 12   </v>
      </c>
      <c r="F132" s="106" t="s">
        <v>2517</v>
      </c>
      <c r="G132" s="104"/>
      <c r="H132" s="105">
        <v>1750</v>
      </c>
      <c r="I132" s="105">
        <v>900</v>
      </c>
      <c r="J132" s="105">
        <v>2100</v>
      </c>
      <c r="K132" s="104">
        <v>1750</v>
      </c>
      <c r="L132" s="100">
        <v>130</v>
      </c>
      <c r="M132" s="112" t="s">
        <v>590</v>
      </c>
      <c r="N132" s="32" t="s">
        <v>2062</v>
      </c>
      <c r="O132" s="111" t="s">
        <v>66</v>
      </c>
      <c r="P132" s="80" t="s">
        <v>1957</v>
      </c>
      <c r="Q132" s="80" t="s">
        <v>1644</v>
      </c>
      <c r="R132" s="36" t="s">
        <v>2051</v>
      </c>
      <c r="S132" s="80" t="s">
        <v>2147</v>
      </c>
      <c r="T132" s="80"/>
      <c r="U132" s="80" t="s">
        <v>2111</v>
      </c>
      <c r="V132" s="80" t="str">
        <f t="shared" si="7"/>
        <v>, No Grill, Hard White Paper, Crackly Gum</v>
      </c>
      <c r="W132" s="32" t="s">
        <v>1593</v>
      </c>
      <c r="X132" s="110">
        <v>33</v>
      </c>
      <c r="Y132" s="35"/>
      <c r="Z132" s="133">
        <v>1</v>
      </c>
      <c r="AA132" s="133">
        <f t="shared" si="8"/>
        <v>0</v>
      </c>
    </row>
    <row r="133" spans="1:27" s="3" customFormat="1" x14ac:dyDescent="0.2">
      <c r="A133" s="100">
        <v>132</v>
      </c>
      <c r="B133" s="101">
        <v>131</v>
      </c>
      <c r="C133" s="101" t="s">
        <v>1593</v>
      </c>
      <c r="D133" s="100">
        <v>34</v>
      </c>
      <c r="E133" s="102" t="str">
        <f t="shared" si="6"/>
        <v xml:space="preserve">1875 Reprint - Pictorial Issue - 30c  Ultramarine &amp; Carmen,  Shield &amp; Eagle &amp; Flags, No Grill, Hard White Paper, Crackly Gum, Perf 12   </v>
      </c>
      <c r="F133" s="106" t="s">
        <v>2517</v>
      </c>
      <c r="G133" s="104"/>
      <c r="H133" s="105">
        <v>2900</v>
      </c>
      <c r="I133" s="105">
        <v>1100</v>
      </c>
      <c r="J133" s="105">
        <v>2500</v>
      </c>
      <c r="K133" s="104">
        <v>2900</v>
      </c>
      <c r="L133" s="100">
        <v>132</v>
      </c>
      <c r="M133" s="112" t="s">
        <v>590</v>
      </c>
      <c r="N133" s="32" t="s">
        <v>2062</v>
      </c>
      <c r="O133" s="111" t="s">
        <v>66</v>
      </c>
      <c r="P133" s="80" t="s">
        <v>1958</v>
      </c>
      <c r="Q133" s="80" t="s">
        <v>1645</v>
      </c>
      <c r="R133" s="36" t="s">
        <v>2053</v>
      </c>
      <c r="S133" s="80" t="s">
        <v>2147</v>
      </c>
      <c r="T133" s="80"/>
      <c r="U133" s="80" t="s">
        <v>2111</v>
      </c>
      <c r="V133" s="80" t="str">
        <f t="shared" si="7"/>
        <v>, No Grill, Hard White Paper, Crackly Gum</v>
      </c>
      <c r="W133" s="32" t="s">
        <v>1593</v>
      </c>
      <c r="X133" s="110">
        <v>34</v>
      </c>
      <c r="Y133" s="35"/>
      <c r="Z133" s="133">
        <v>1</v>
      </c>
      <c r="AA133" s="133">
        <f t="shared" si="8"/>
        <v>0</v>
      </c>
    </row>
    <row r="134" spans="1:27" s="3" customFormat="1" x14ac:dyDescent="0.2">
      <c r="A134" s="100">
        <v>133</v>
      </c>
      <c r="B134" s="101">
        <v>132</v>
      </c>
      <c r="C134" s="101" t="s">
        <v>1593</v>
      </c>
      <c r="D134" s="100">
        <v>35</v>
      </c>
      <c r="E134" s="102" t="str">
        <f t="shared" si="6"/>
        <v xml:space="preserve">1875 Reprint - Pictorial Issue - 90c  Carmen &amp; Black,  Lincoln, No Grill, Hard White Paper, Crackly Gum, Perf 12   </v>
      </c>
      <c r="F134" s="106" t="s">
        <v>2517</v>
      </c>
      <c r="G134" s="104"/>
      <c r="H134" s="105">
        <v>6000</v>
      </c>
      <c r="I134" s="105">
        <v>1500</v>
      </c>
      <c r="J134" s="105">
        <v>3750</v>
      </c>
      <c r="K134" s="104">
        <v>6000</v>
      </c>
      <c r="L134" s="100">
        <v>134</v>
      </c>
      <c r="M134" s="112" t="s">
        <v>590</v>
      </c>
      <c r="N134" s="32" t="s">
        <v>2062</v>
      </c>
      <c r="O134" s="111" t="s">
        <v>66</v>
      </c>
      <c r="P134" s="80" t="s">
        <v>1959</v>
      </c>
      <c r="Q134" s="80" t="s">
        <v>1638</v>
      </c>
      <c r="R134" s="36" t="s">
        <v>2052</v>
      </c>
      <c r="S134" s="80" t="s">
        <v>2147</v>
      </c>
      <c r="T134" s="80"/>
      <c r="U134" s="80" t="s">
        <v>2111</v>
      </c>
      <c r="V134" s="80" t="str">
        <f t="shared" si="7"/>
        <v>, No Grill, Hard White Paper, Crackly Gum</v>
      </c>
      <c r="W134" s="32" t="s">
        <v>1593</v>
      </c>
      <c r="X134" s="110">
        <v>35</v>
      </c>
      <c r="Y134" s="35"/>
      <c r="Z134" s="133">
        <v>1</v>
      </c>
      <c r="AA134" s="133">
        <f t="shared" si="8"/>
        <v>0</v>
      </c>
    </row>
    <row r="135" spans="1:27" s="3" customFormat="1" x14ac:dyDescent="0.2">
      <c r="A135" s="100">
        <v>134</v>
      </c>
      <c r="B135" s="101">
        <v>133</v>
      </c>
      <c r="C135" s="101" t="s">
        <v>1593</v>
      </c>
      <c r="D135" s="100">
        <v>26</v>
      </c>
      <c r="E135" s="102" t="str">
        <f t="shared" si="6"/>
        <v xml:space="preserve">1880 Reprint - Pictorial Issue - 1c  Buff, Soft Paper,  Franklin, No Grill, Soft Porous Paper, Perf 12   </v>
      </c>
      <c r="F135" s="106" t="s">
        <v>2517</v>
      </c>
      <c r="G135" s="104"/>
      <c r="H135" s="105">
        <v>450</v>
      </c>
      <c r="I135" s="105">
        <v>140</v>
      </c>
      <c r="J135" s="105">
        <v>325</v>
      </c>
      <c r="K135" s="104">
        <v>450</v>
      </c>
      <c r="L135" s="100">
        <v>115</v>
      </c>
      <c r="M135" s="112" t="s">
        <v>590</v>
      </c>
      <c r="N135" s="32" t="s">
        <v>2063</v>
      </c>
      <c r="O135" s="111" t="s">
        <v>66</v>
      </c>
      <c r="P135" s="80" t="s">
        <v>1954</v>
      </c>
      <c r="Q135" s="80" t="s">
        <v>1634</v>
      </c>
      <c r="R135" s="36" t="s">
        <v>2064</v>
      </c>
      <c r="S135" s="80" t="s">
        <v>2147</v>
      </c>
      <c r="T135" s="80"/>
      <c r="U135" s="80" t="s">
        <v>2113</v>
      </c>
      <c r="V135" s="80" t="str">
        <f t="shared" si="7"/>
        <v>, No Grill, Soft Porous Paper</v>
      </c>
      <c r="W135" s="32" t="s">
        <v>1593</v>
      </c>
      <c r="X135" s="110">
        <v>26</v>
      </c>
      <c r="Y135" s="35"/>
      <c r="Z135" s="133">
        <v>1</v>
      </c>
      <c r="AA135" s="133">
        <f t="shared" si="8"/>
        <v>0</v>
      </c>
    </row>
    <row r="136" spans="1:27" s="3" customFormat="1" x14ac:dyDescent="0.2">
      <c r="A136" s="100">
        <v>135</v>
      </c>
      <c r="B136" s="101">
        <v>134</v>
      </c>
      <c r="C136" s="101"/>
      <c r="D136" s="100">
        <v>36</v>
      </c>
      <c r="E136" s="102" t="str">
        <f t="shared" si="6"/>
        <v xml:space="preserve">1870-71 - Large Bank Note Issue - First Design - 1c  Ultramarine,  Franklin, 'H' Grill, Perf 12   </v>
      </c>
      <c r="F136" s="106" t="s">
        <v>2517</v>
      </c>
      <c r="G136" s="104"/>
      <c r="H136" s="105">
        <v>200</v>
      </c>
      <c r="I136" s="105">
        <v>140</v>
      </c>
      <c r="J136" s="105">
        <v>325</v>
      </c>
      <c r="K136" s="104">
        <v>200</v>
      </c>
      <c r="L136" s="100">
        <v>135</v>
      </c>
      <c r="M136" s="112" t="s">
        <v>590</v>
      </c>
      <c r="N136" s="32" t="s">
        <v>2173</v>
      </c>
      <c r="O136" s="111" t="s">
        <v>86</v>
      </c>
      <c r="P136" s="80" t="s">
        <v>1954</v>
      </c>
      <c r="Q136" s="80" t="s">
        <v>1634</v>
      </c>
      <c r="R136" s="36" t="s">
        <v>2048</v>
      </c>
      <c r="S136" s="80" t="s">
        <v>2147</v>
      </c>
      <c r="T136" s="80"/>
      <c r="U136" s="80" t="s">
        <v>2056</v>
      </c>
      <c r="V136" s="80" t="str">
        <f t="shared" si="7"/>
        <v>, 'H' Grill</v>
      </c>
      <c r="W136" s="32" t="s">
        <v>590</v>
      </c>
      <c r="X136" s="110">
        <v>36</v>
      </c>
      <c r="Y136" s="35" t="s">
        <v>877</v>
      </c>
      <c r="Z136" s="133">
        <v>1</v>
      </c>
      <c r="AA136" s="133">
        <f t="shared" si="8"/>
        <v>0</v>
      </c>
    </row>
    <row r="137" spans="1:27" s="3" customFormat="1" x14ac:dyDescent="0.2">
      <c r="A137" s="100">
        <v>136</v>
      </c>
      <c r="B137" s="101">
        <v>135</v>
      </c>
      <c r="C137" s="101"/>
      <c r="D137" s="100">
        <v>37</v>
      </c>
      <c r="E137" s="102" t="str">
        <f t="shared" si="6"/>
        <v xml:space="preserve">1870-71 - Large Bank Note Issue - First Design - 2c  Red Brown,  Jackson, 'H' Grill, Perf 12   </v>
      </c>
      <c r="F137" s="106" t="s">
        <v>2517</v>
      </c>
      <c r="G137" s="104"/>
      <c r="H137" s="105">
        <v>80</v>
      </c>
      <c r="I137" s="105">
        <v>360</v>
      </c>
      <c r="J137" s="105">
        <v>1000</v>
      </c>
      <c r="K137" s="104">
        <v>80</v>
      </c>
      <c r="L137" s="100">
        <v>143</v>
      </c>
      <c r="M137" s="112" t="s">
        <v>590</v>
      </c>
      <c r="N137" s="32" t="s">
        <v>2173</v>
      </c>
      <c r="O137" s="111" t="s">
        <v>86</v>
      </c>
      <c r="P137" s="80" t="s">
        <v>1960</v>
      </c>
      <c r="Q137" s="80" t="s">
        <v>1637</v>
      </c>
      <c r="R137" s="36" t="s">
        <v>2025</v>
      </c>
      <c r="S137" s="80" t="s">
        <v>2147</v>
      </c>
      <c r="T137" s="80"/>
      <c r="U137" s="80" t="s">
        <v>2056</v>
      </c>
      <c r="V137" s="80" t="str">
        <f t="shared" si="7"/>
        <v>, 'H' Grill</v>
      </c>
      <c r="W137" s="32" t="s">
        <v>590</v>
      </c>
      <c r="X137" s="110">
        <v>37</v>
      </c>
      <c r="Y137" s="35" t="s">
        <v>997</v>
      </c>
      <c r="Z137" s="133">
        <v>1</v>
      </c>
      <c r="AA137" s="133">
        <f t="shared" si="8"/>
        <v>0</v>
      </c>
    </row>
    <row r="138" spans="1:27" s="3" customFormat="1" x14ac:dyDescent="0.2">
      <c r="A138" s="100">
        <v>137</v>
      </c>
      <c r="B138" s="101">
        <v>136</v>
      </c>
      <c r="C138" s="101"/>
      <c r="D138" s="100">
        <v>38</v>
      </c>
      <c r="E138" s="102" t="str">
        <f t="shared" si="6"/>
        <v xml:space="preserve">1870-71 - Large Bank Note Issue - First Design - 3c  Green,  Washington, 'H' Grill, Perf 12   </v>
      </c>
      <c r="F138" s="106" t="s">
        <v>2517</v>
      </c>
      <c r="G138" s="104"/>
      <c r="H138" s="105">
        <v>32.5</v>
      </c>
      <c r="I138" s="105">
        <v>190</v>
      </c>
      <c r="J138" s="105">
        <v>575</v>
      </c>
      <c r="K138" s="104">
        <v>32.5</v>
      </c>
      <c r="L138" s="100">
        <v>149</v>
      </c>
      <c r="M138" s="112" t="s">
        <v>590</v>
      </c>
      <c r="N138" s="32" t="s">
        <v>2173</v>
      </c>
      <c r="O138" s="111" t="s">
        <v>86</v>
      </c>
      <c r="P138" s="80" t="s">
        <v>1955</v>
      </c>
      <c r="Q138" s="80" t="s">
        <v>1635</v>
      </c>
      <c r="R138" s="36" t="s">
        <v>2022</v>
      </c>
      <c r="S138" s="80" t="s">
        <v>2147</v>
      </c>
      <c r="T138" s="80"/>
      <c r="U138" s="80" t="s">
        <v>2056</v>
      </c>
      <c r="V138" s="80" t="str">
        <f t="shared" si="7"/>
        <v>, 'H' Grill</v>
      </c>
      <c r="W138" s="32" t="s">
        <v>590</v>
      </c>
      <c r="X138" s="110">
        <v>38</v>
      </c>
      <c r="Y138" s="35" t="s">
        <v>878</v>
      </c>
      <c r="Z138" s="133">
        <v>1</v>
      </c>
      <c r="AA138" s="133">
        <f t="shared" si="8"/>
        <v>0</v>
      </c>
    </row>
    <row r="139" spans="1:27" s="3" customFormat="1" x14ac:dyDescent="0.2">
      <c r="A139" s="100">
        <v>138</v>
      </c>
      <c r="B139" s="101">
        <v>137</v>
      </c>
      <c r="C139" s="101"/>
      <c r="D139" s="100">
        <v>39</v>
      </c>
      <c r="E139" s="102" t="str">
        <f t="shared" si="6"/>
        <v xml:space="preserve">1870-71 - Large Bank Note Issue - First Design - 6c  Carmine,  Lincoln, 'H' Grill, Perf 12   </v>
      </c>
      <c r="F139" s="106" t="s">
        <v>2517</v>
      </c>
      <c r="G139" s="104"/>
      <c r="H139" s="105">
        <v>500</v>
      </c>
      <c r="I139" s="105">
        <v>1750</v>
      </c>
      <c r="J139" s="105">
        <v>5000</v>
      </c>
      <c r="K139" s="104">
        <v>500</v>
      </c>
      <c r="L139" s="100">
        <v>157</v>
      </c>
      <c r="M139" s="112" t="s">
        <v>590</v>
      </c>
      <c r="N139" s="32" t="s">
        <v>2173</v>
      </c>
      <c r="O139" s="111" t="s">
        <v>86</v>
      </c>
      <c r="P139" s="80" t="s">
        <v>1962</v>
      </c>
      <c r="Q139" s="80" t="s">
        <v>1638</v>
      </c>
      <c r="R139" s="36" t="s">
        <v>2057</v>
      </c>
      <c r="S139" s="80" t="s">
        <v>2147</v>
      </c>
      <c r="T139" s="80"/>
      <c r="U139" s="80" t="s">
        <v>2056</v>
      </c>
      <c r="V139" s="80" t="str">
        <f t="shared" si="7"/>
        <v>, 'H' Grill</v>
      </c>
      <c r="W139" s="32" t="s">
        <v>590</v>
      </c>
      <c r="X139" s="110">
        <v>39</v>
      </c>
      <c r="Y139" s="35" t="s">
        <v>879</v>
      </c>
      <c r="Z139" s="133">
        <v>1</v>
      </c>
      <c r="AA139" s="133">
        <f t="shared" si="8"/>
        <v>0</v>
      </c>
    </row>
    <row r="140" spans="1:27" s="3" customFormat="1" x14ac:dyDescent="0.2">
      <c r="A140" s="100">
        <v>139</v>
      </c>
      <c r="B140" s="101">
        <v>138</v>
      </c>
      <c r="C140" s="101"/>
      <c r="D140" s="100">
        <v>40</v>
      </c>
      <c r="E140" s="102" t="str">
        <f t="shared" si="6"/>
        <v xml:space="preserve">1870-71 - Large Bank Note Issue - First Design - 7c  Vermilion,  Edwin M. Stanton, 'H' Grill, Perf 12   </v>
      </c>
      <c r="F140" s="106" t="s">
        <v>2517</v>
      </c>
      <c r="G140" s="104"/>
      <c r="H140" s="105">
        <v>500</v>
      </c>
      <c r="I140" s="105">
        <v>1550</v>
      </c>
      <c r="J140" s="105">
        <v>4250</v>
      </c>
      <c r="K140" s="104">
        <v>500</v>
      </c>
      <c r="L140" s="100">
        <v>165</v>
      </c>
      <c r="M140" s="112" t="s">
        <v>590</v>
      </c>
      <c r="N140" s="32" t="s">
        <v>2173</v>
      </c>
      <c r="O140" s="111" t="s">
        <v>86</v>
      </c>
      <c r="P140" s="80" t="s">
        <v>1963</v>
      </c>
      <c r="Q140" s="80" t="s">
        <v>2485</v>
      </c>
      <c r="R140" s="36" t="s">
        <v>2058</v>
      </c>
      <c r="S140" s="80" t="s">
        <v>2147</v>
      </c>
      <c r="T140" s="80"/>
      <c r="U140" s="80" t="s">
        <v>2056</v>
      </c>
      <c r="V140" s="80" t="str">
        <f t="shared" si="7"/>
        <v>, 'H' Grill</v>
      </c>
      <c r="W140" s="32" t="s">
        <v>590</v>
      </c>
      <c r="X140" s="110">
        <v>40</v>
      </c>
      <c r="Y140" s="35" t="s">
        <v>880</v>
      </c>
      <c r="Z140" s="133">
        <v>1</v>
      </c>
      <c r="AA140" s="133">
        <f t="shared" si="8"/>
        <v>0</v>
      </c>
    </row>
    <row r="141" spans="1:27" s="3" customFormat="1" x14ac:dyDescent="0.2">
      <c r="A141" s="100">
        <v>140</v>
      </c>
      <c r="B141" s="101">
        <v>139</v>
      </c>
      <c r="C141" s="101"/>
      <c r="D141" s="100">
        <v>41</v>
      </c>
      <c r="E141" s="102" t="str">
        <f t="shared" si="6"/>
        <v xml:space="preserve">1870-71 - Large Bank Note Issue - First Design - 10c  Brown,  Jefferson, 'H' Grill, Perf 12   </v>
      </c>
      <c r="F141" s="106" t="s">
        <v>2517</v>
      </c>
      <c r="G141" s="104"/>
      <c r="H141" s="105">
        <v>850</v>
      </c>
      <c r="I141" s="105">
        <v>2550</v>
      </c>
      <c r="J141" s="105">
        <v>7000</v>
      </c>
      <c r="K141" s="104">
        <v>850</v>
      </c>
      <c r="L141" s="100">
        <v>171</v>
      </c>
      <c r="M141" s="112" t="s">
        <v>590</v>
      </c>
      <c r="N141" s="32" t="s">
        <v>2173</v>
      </c>
      <c r="O141" s="111" t="s">
        <v>86</v>
      </c>
      <c r="P141" s="80" t="s">
        <v>1953</v>
      </c>
      <c r="Q141" s="80" t="s">
        <v>1636</v>
      </c>
      <c r="R141" s="36" t="s">
        <v>2021</v>
      </c>
      <c r="S141" s="80" t="s">
        <v>2147</v>
      </c>
      <c r="T141" s="80"/>
      <c r="U141" s="80" t="s">
        <v>2056</v>
      </c>
      <c r="V141" s="80" t="str">
        <f t="shared" si="7"/>
        <v>, 'H' Grill</v>
      </c>
      <c r="W141" s="32" t="s">
        <v>590</v>
      </c>
      <c r="X141" s="110">
        <v>41</v>
      </c>
      <c r="Y141" s="35" t="s">
        <v>881</v>
      </c>
      <c r="Z141" s="133">
        <v>1</v>
      </c>
      <c r="AA141" s="133">
        <f t="shared" si="8"/>
        <v>0</v>
      </c>
    </row>
    <row r="142" spans="1:27" s="3" customFormat="1" x14ac:dyDescent="0.2">
      <c r="A142" s="100">
        <v>141</v>
      </c>
      <c r="B142" s="101">
        <v>140</v>
      </c>
      <c r="C142" s="101"/>
      <c r="D142" s="100">
        <v>42</v>
      </c>
      <c r="E142" s="102" t="str">
        <f t="shared" si="6"/>
        <v xml:space="preserve">1870-71 - Large Bank Note Issue - First Design - 12c  Dull Violet,  Henry Clay, 'H' Grill, Perf 12   </v>
      </c>
      <c r="F142" s="106" t="s">
        <v>2517</v>
      </c>
      <c r="G142" s="104"/>
      <c r="H142" s="105">
        <v>3600</v>
      </c>
      <c r="I142" s="105">
        <v>13000</v>
      </c>
      <c r="J142" s="105">
        <v>27500</v>
      </c>
      <c r="K142" s="104">
        <v>3600</v>
      </c>
      <c r="L142" s="100">
        <v>180</v>
      </c>
      <c r="M142" s="112" t="s">
        <v>590</v>
      </c>
      <c r="N142" s="32" t="s">
        <v>2173</v>
      </c>
      <c r="O142" s="111" t="s">
        <v>86</v>
      </c>
      <c r="P142" s="80" t="s">
        <v>1956</v>
      </c>
      <c r="Q142" s="80" t="s">
        <v>2486</v>
      </c>
      <c r="R142" s="36" t="s">
        <v>2059</v>
      </c>
      <c r="S142" s="80" t="s">
        <v>2147</v>
      </c>
      <c r="T142" s="80"/>
      <c r="U142" s="80" t="s">
        <v>2056</v>
      </c>
      <c r="V142" s="80" t="str">
        <f t="shared" si="7"/>
        <v>, 'H' Grill</v>
      </c>
      <c r="W142" s="32" t="s">
        <v>590</v>
      </c>
      <c r="X142" s="110">
        <v>42</v>
      </c>
      <c r="Y142" s="35" t="s">
        <v>882</v>
      </c>
      <c r="Z142" s="133">
        <v>1</v>
      </c>
      <c r="AA142" s="133">
        <f t="shared" si="8"/>
        <v>0</v>
      </c>
    </row>
    <row r="143" spans="1:27" s="3" customFormat="1" x14ac:dyDescent="0.2">
      <c r="A143" s="100">
        <v>142</v>
      </c>
      <c r="B143" s="101">
        <v>141</v>
      </c>
      <c r="C143" s="101"/>
      <c r="D143" s="100">
        <v>43</v>
      </c>
      <c r="E143" s="102" t="str">
        <f t="shared" si="6"/>
        <v xml:space="preserve">1870-71 - Large Bank Note Issue - First Design - 15c  Orange,  Daniel Webster, 'H' Grill, Perf 12   </v>
      </c>
      <c r="F143" s="106" t="s">
        <v>2517</v>
      </c>
      <c r="G143" s="104"/>
      <c r="H143" s="105">
        <v>1400</v>
      </c>
      <c r="I143" s="105">
        <v>2500</v>
      </c>
      <c r="J143" s="105">
        <v>7500</v>
      </c>
      <c r="K143" s="104">
        <v>1400</v>
      </c>
      <c r="L143" s="100">
        <v>186</v>
      </c>
      <c r="M143" s="112" t="s">
        <v>590</v>
      </c>
      <c r="N143" s="32" t="s">
        <v>2173</v>
      </c>
      <c r="O143" s="111" t="s">
        <v>86</v>
      </c>
      <c r="P143" s="80" t="s">
        <v>1961</v>
      </c>
      <c r="Q143" s="80" t="s">
        <v>2487</v>
      </c>
      <c r="R143" s="36" t="s">
        <v>2031</v>
      </c>
      <c r="S143" s="80" t="s">
        <v>2147</v>
      </c>
      <c r="T143" s="80"/>
      <c r="U143" s="80" t="s">
        <v>2056</v>
      </c>
      <c r="V143" s="80" t="str">
        <f t="shared" si="7"/>
        <v>, 'H' Grill</v>
      </c>
      <c r="W143" s="32" t="s">
        <v>590</v>
      </c>
      <c r="X143" s="110">
        <v>43</v>
      </c>
      <c r="Y143" s="35" t="s">
        <v>883</v>
      </c>
      <c r="Z143" s="133">
        <v>1</v>
      </c>
      <c r="AA143" s="133">
        <f t="shared" si="8"/>
        <v>0</v>
      </c>
    </row>
    <row r="144" spans="1:27" s="3" customFormat="1" x14ac:dyDescent="0.2">
      <c r="A144" s="100">
        <v>143</v>
      </c>
      <c r="B144" s="101">
        <v>142</v>
      </c>
      <c r="C144" s="101"/>
      <c r="D144" s="100">
        <v>44</v>
      </c>
      <c r="E144" s="102" t="str">
        <f t="shared" si="6"/>
        <v xml:space="preserve">1870-71 - Large Bank Note Issue - First Design - 24c  Purple,  General Winfield Scott, 'H' Grill, Perf 12   </v>
      </c>
      <c r="F144" s="106" t="s">
        <v>2517</v>
      </c>
      <c r="G144" s="104"/>
      <c r="H144" s="105">
        <v>6750</v>
      </c>
      <c r="I144" s="105">
        <v>0</v>
      </c>
      <c r="J144" s="105">
        <v>0</v>
      </c>
      <c r="K144" s="104">
        <v>6750</v>
      </c>
      <c r="L144" s="100">
        <v>193</v>
      </c>
      <c r="M144" s="112" t="s">
        <v>590</v>
      </c>
      <c r="N144" s="32" t="s">
        <v>2173</v>
      </c>
      <c r="O144" s="111" t="s">
        <v>86</v>
      </c>
      <c r="P144" s="80" t="s">
        <v>1957</v>
      </c>
      <c r="Q144" s="80" t="s">
        <v>2488</v>
      </c>
      <c r="R144" s="36" t="s">
        <v>2060</v>
      </c>
      <c r="S144" s="80" t="s">
        <v>2147</v>
      </c>
      <c r="T144" s="80"/>
      <c r="U144" s="80" t="s">
        <v>2056</v>
      </c>
      <c r="V144" s="80" t="str">
        <f t="shared" si="7"/>
        <v>, 'H' Grill</v>
      </c>
      <c r="W144" s="32" t="s">
        <v>590</v>
      </c>
      <c r="X144" s="110">
        <v>44</v>
      </c>
      <c r="Y144" s="35" t="s">
        <v>884</v>
      </c>
      <c r="Z144" s="133">
        <v>1</v>
      </c>
      <c r="AA144" s="133">
        <f t="shared" si="8"/>
        <v>0</v>
      </c>
    </row>
    <row r="145" spans="1:27" s="3" customFormat="1" x14ac:dyDescent="0.2">
      <c r="A145" s="100">
        <v>144</v>
      </c>
      <c r="B145" s="101">
        <v>143</v>
      </c>
      <c r="C145" s="101"/>
      <c r="D145" s="100">
        <v>45</v>
      </c>
      <c r="E145" s="102" t="str">
        <f t="shared" si="6"/>
        <v xml:space="preserve">1870-71 - Large Bank Note Issue - First Design - 30c  Black,  Alexander Hamilton, 'H' Grill, Perf 12   </v>
      </c>
      <c r="F145" s="106" t="s">
        <v>2517</v>
      </c>
      <c r="G145" s="104"/>
      <c r="H145" s="105">
        <v>4000</v>
      </c>
      <c r="I145" s="105">
        <v>7500</v>
      </c>
      <c r="J145" s="105">
        <v>20000</v>
      </c>
      <c r="K145" s="104">
        <v>4000</v>
      </c>
      <c r="L145" s="100">
        <v>198</v>
      </c>
      <c r="M145" s="112" t="s">
        <v>590</v>
      </c>
      <c r="N145" s="32" t="s">
        <v>2173</v>
      </c>
      <c r="O145" s="111" t="s">
        <v>86</v>
      </c>
      <c r="P145" s="80" t="s">
        <v>1958</v>
      </c>
      <c r="Q145" s="80" t="s">
        <v>2489</v>
      </c>
      <c r="R145" s="36" t="s">
        <v>2014</v>
      </c>
      <c r="S145" s="80" t="s">
        <v>2147</v>
      </c>
      <c r="T145" s="80"/>
      <c r="U145" s="80" t="s">
        <v>2056</v>
      </c>
      <c r="V145" s="80" t="str">
        <f t="shared" si="7"/>
        <v>, 'H' Grill</v>
      </c>
      <c r="W145" s="32" t="s">
        <v>590</v>
      </c>
      <c r="X145" s="110">
        <v>45</v>
      </c>
      <c r="Y145" s="35" t="s">
        <v>885</v>
      </c>
      <c r="Z145" s="133">
        <v>1</v>
      </c>
      <c r="AA145" s="133">
        <f t="shared" si="8"/>
        <v>0</v>
      </c>
    </row>
    <row r="146" spans="1:27" s="3" customFormat="1" x14ac:dyDescent="0.2">
      <c r="A146" s="100">
        <v>145</v>
      </c>
      <c r="B146" s="101">
        <v>144</v>
      </c>
      <c r="C146" s="101"/>
      <c r="D146" s="100">
        <v>46</v>
      </c>
      <c r="E146" s="102" t="str">
        <f t="shared" si="6"/>
        <v xml:space="preserve">1870-71 - Large Bank Note Issue - First Design - 90c  Carmine,  Commodore Oliver Hazard Perry, 'H' Grill, Perf 12   </v>
      </c>
      <c r="F146" s="106" t="s">
        <v>2517</v>
      </c>
      <c r="G146" s="104"/>
      <c r="H146" s="105">
        <v>2500</v>
      </c>
      <c r="I146" s="105">
        <v>10000</v>
      </c>
      <c r="J146" s="105">
        <v>25000</v>
      </c>
      <c r="K146" s="104">
        <v>2500</v>
      </c>
      <c r="L146" s="100">
        <v>205</v>
      </c>
      <c r="M146" s="112" t="s">
        <v>590</v>
      </c>
      <c r="N146" s="32" t="s">
        <v>2173</v>
      </c>
      <c r="O146" s="111" t="s">
        <v>86</v>
      </c>
      <c r="P146" s="80" t="s">
        <v>1959</v>
      </c>
      <c r="Q146" s="80" t="s">
        <v>2490</v>
      </c>
      <c r="R146" s="36" t="s">
        <v>2057</v>
      </c>
      <c r="S146" s="80" t="s">
        <v>2147</v>
      </c>
      <c r="T146" s="80"/>
      <c r="U146" s="80" t="s">
        <v>2056</v>
      </c>
      <c r="V146" s="80" t="str">
        <f t="shared" si="7"/>
        <v>, 'H' Grill</v>
      </c>
      <c r="W146" s="32" t="s">
        <v>590</v>
      </c>
      <c r="X146" s="110">
        <v>46</v>
      </c>
      <c r="Y146" s="35" t="s">
        <v>886</v>
      </c>
      <c r="Z146" s="133">
        <v>1</v>
      </c>
      <c r="AA146" s="133">
        <f t="shared" si="8"/>
        <v>0</v>
      </c>
    </row>
    <row r="147" spans="1:27" s="3" customFormat="1" x14ac:dyDescent="0.2">
      <c r="A147" s="100">
        <v>146</v>
      </c>
      <c r="B147" s="101" t="s">
        <v>1624</v>
      </c>
      <c r="C147" s="101"/>
      <c r="D147" s="100">
        <v>36</v>
      </c>
      <c r="E147" s="102" t="str">
        <f t="shared" si="6"/>
        <v xml:space="preserve">1870-71 - Large Bank Note Issue - First Design - 1c  Ultramarine,  Franklin, 'I' Grill, Perf 12   </v>
      </c>
      <c r="F147" s="106" t="s">
        <v>2517</v>
      </c>
      <c r="G147" s="104"/>
      <c r="H147" s="105">
        <v>325</v>
      </c>
      <c r="I147" s="105">
        <v>900</v>
      </c>
      <c r="J147" s="105">
        <v>2750</v>
      </c>
      <c r="K147" s="104">
        <v>325</v>
      </c>
      <c r="L147" s="100">
        <v>136</v>
      </c>
      <c r="M147" s="112" t="s">
        <v>590</v>
      </c>
      <c r="N147" s="32" t="s">
        <v>2173</v>
      </c>
      <c r="O147" s="111" t="s">
        <v>86</v>
      </c>
      <c r="P147" s="80" t="s">
        <v>1954</v>
      </c>
      <c r="Q147" s="80" t="s">
        <v>1634</v>
      </c>
      <c r="R147" s="36" t="s">
        <v>2048</v>
      </c>
      <c r="S147" s="80" t="s">
        <v>2147</v>
      </c>
      <c r="T147" s="80"/>
      <c r="U147" s="80" t="s">
        <v>2061</v>
      </c>
      <c r="V147" s="80" t="str">
        <f t="shared" si="7"/>
        <v>, 'I' Grill</v>
      </c>
      <c r="W147" s="32"/>
      <c r="X147" s="110">
        <v>36</v>
      </c>
      <c r="Y147" s="35"/>
      <c r="Z147" s="133">
        <v>1</v>
      </c>
      <c r="AA147" s="133">
        <f t="shared" si="8"/>
        <v>0</v>
      </c>
    </row>
    <row r="148" spans="1:27" s="3" customFormat="1" x14ac:dyDescent="0.2">
      <c r="A148" s="100">
        <v>147</v>
      </c>
      <c r="B148" s="101" t="s">
        <v>1625</v>
      </c>
      <c r="C148" s="101"/>
      <c r="D148" s="100">
        <v>37</v>
      </c>
      <c r="E148" s="102" t="str">
        <f t="shared" si="6"/>
        <v xml:space="preserve">1870-71 - Large Bank Note Issue - First Design - 2c  Red Brown,  Jackson, 'I' Grill, Perf 12   </v>
      </c>
      <c r="F148" s="106" t="s">
        <v>2517</v>
      </c>
      <c r="G148" s="104"/>
      <c r="H148" s="105">
        <v>225</v>
      </c>
      <c r="I148" s="105"/>
      <c r="J148" s="105">
        <v>2000</v>
      </c>
      <c r="K148" s="104">
        <v>225</v>
      </c>
      <c r="L148" s="100">
        <v>144</v>
      </c>
      <c r="M148" s="112" t="s">
        <v>590</v>
      </c>
      <c r="N148" s="32" t="s">
        <v>2173</v>
      </c>
      <c r="O148" s="111" t="s">
        <v>86</v>
      </c>
      <c r="P148" s="80" t="s">
        <v>1960</v>
      </c>
      <c r="Q148" s="80" t="s">
        <v>1637</v>
      </c>
      <c r="R148" s="36" t="s">
        <v>2025</v>
      </c>
      <c r="S148" s="80" t="s">
        <v>2147</v>
      </c>
      <c r="T148" s="80"/>
      <c r="U148" s="80" t="s">
        <v>2061</v>
      </c>
      <c r="V148" s="80" t="str">
        <f t="shared" si="7"/>
        <v>, 'I' Grill</v>
      </c>
      <c r="W148" s="32"/>
      <c r="X148" s="110">
        <v>37</v>
      </c>
      <c r="Y148" s="35"/>
      <c r="Z148" s="133">
        <v>1</v>
      </c>
      <c r="AA148" s="133">
        <f t="shared" si="8"/>
        <v>0</v>
      </c>
    </row>
    <row r="149" spans="1:27" s="3" customFormat="1" x14ac:dyDescent="0.2">
      <c r="A149" s="100">
        <v>148</v>
      </c>
      <c r="B149" s="101" t="s">
        <v>1626</v>
      </c>
      <c r="C149" s="101"/>
      <c r="D149" s="100">
        <v>38</v>
      </c>
      <c r="E149" s="102" t="str">
        <f t="shared" si="6"/>
        <v xml:space="preserve">1870-71 - Large Bank Note Issue - First Design - 3c  Green,  Washington, 'I' Grill, Perf 12   </v>
      </c>
      <c r="F149" s="106" t="s">
        <v>2517</v>
      </c>
      <c r="G149" s="104"/>
      <c r="H149" s="105">
        <v>100</v>
      </c>
      <c r="I149" s="105"/>
      <c r="J149" s="105">
        <v>800</v>
      </c>
      <c r="K149" s="104">
        <v>100</v>
      </c>
      <c r="L149" s="100">
        <v>150</v>
      </c>
      <c r="M149" s="112" t="s">
        <v>590</v>
      </c>
      <c r="N149" s="32" t="s">
        <v>2173</v>
      </c>
      <c r="O149" s="111" t="s">
        <v>86</v>
      </c>
      <c r="P149" s="80" t="s">
        <v>1955</v>
      </c>
      <c r="Q149" s="80" t="s">
        <v>1635</v>
      </c>
      <c r="R149" s="36" t="s">
        <v>2022</v>
      </c>
      <c r="S149" s="80" t="s">
        <v>2147</v>
      </c>
      <c r="T149" s="80"/>
      <c r="U149" s="80" t="s">
        <v>2061</v>
      </c>
      <c r="V149" s="80" t="str">
        <f t="shared" si="7"/>
        <v>, 'I' Grill</v>
      </c>
      <c r="W149" s="32"/>
      <c r="X149" s="110">
        <v>38</v>
      </c>
      <c r="Y149" s="35"/>
      <c r="Z149" s="133">
        <v>1</v>
      </c>
      <c r="AA149" s="133">
        <f t="shared" si="8"/>
        <v>0</v>
      </c>
    </row>
    <row r="150" spans="1:27" s="3" customFormat="1" x14ac:dyDescent="0.2">
      <c r="A150" s="100">
        <v>149</v>
      </c>
      <c r="B150" s="101" t="s">
        <v>1627</v>
      </c>
      <c r="C150" s="101"/>
      <c r="D150" s="100">
        <v>39</v>
      </c>
      <c r="E150" s="102" t="str">
        <f t="shared" si="6"/>
        <v xml:space="preserve">1870-71 - Large Bank Note Issue - First Design - 6c  Carmine,  Lincoln, 'I' Grill, Perf 12   </v>
      </c>
      <c r="F150" s="106" t="s">
        <v>2517</v>
      </c>
      <c r="G150" s="104"/>
      <c r="H150" s="105">
        <v>900</v>
      </c>
      <c r="I150" s="105"/>
      <c r="J150" s="105">
        <v>7000</v>
      </c>
      <c r="K150" s="104">
        <v>900</v>
      </c>
      <c r="L150" s="100">
        <v>158</v>
      </c>
      <c r="M150" s="112" t="s">
        <v>590</v>
      </c>
      <c r="N150" s="32" t="s">
        <v>2173</v>
      </c>
      <c r="O150" s="111" t="s">
        <v>86</v>
      </c>
      <c r="P150" s="80" t="s">
        <v>1962</v>
      </c>
      <c r="Q150" s="80" t="s">
        <v>1638</v>
      </c>
      <c r="R150" s="36" t="s">
        <v>2057</v>
      </c>
      <c r="S150" s="80" t="s">
        <v>2147</v>
      </c>
      <c r="T150" s="80"/>
      <c r="U150" s="80" t="s">
        <v>2061</v>
      </c>
      <c r="V150" s="80" t="str">
        <f t="shared" si="7"/>
        <v>, 'I' Grill</v>
      </c>
      <c r="W150" s="32"/>
      <c r="X150" s="110">
        <v>39</v>
      </c>
      <c r="Y150" s="35"/>
      <c r="Z150" s="133">
        <v>1</v>
      </c>
      <c r="AA150" s="133">
        <f t="shared" si="8"/>
        <v>0</v>
      </c>
    </row>
    <row r="151" spans="1:27" s="3" customFormat="1" x14ac:dyDescent="0.2">
      <c r="A151" s="100">
        <v>150</v>
      </c>
      <c r="B151" s="101" t="s">
        <v>1628</v>
      </c>
      <c r="C151" s="101"/>
      <c r="D151" s="100">
        <v>40</v>
      </c>
      <c r="E151" s="102" t="str">
        <f t="shared" si="6"/>
        <v xml:space="preserve">1870-71 - Large Bank Note Issue - First Design - 7c  Vermilion,  Stanton, 'I' Grill, Perf 12   </v>
      </c>
      <c r="F151" s="106" t="s">
        <v>2517</v>
      </c>
      <c r="G151" s="104"/>
      <c r="H151" s="105">
        <v>1000</v>
      </c>
      <c r="I151" s="105">
        <v>2200</v>
      </c>
      <c r="J151" s="105">
        <v>6500</v>
      </c>
      <c r="K151" s="104">
        <v>1000</v>
      </c>
      <c r="L151" s="100">
        <v>166</v>
      </c>
      <c r="M151" s="112" t="s">
        <v>590</v>
      </c>
      <c r="N151" s="32" t="s">
        <v>2173</v>
      </c>
      <c r="O151" s="111" t="s">
        <v>86</v>
      </c>
      <c r="P151" s="80" t="s">
        <v>1963</v>
      </c>
      <c r="Q151" s="80" t="s">
        <v>1646</v>
      </c>
      <c r="R151" s="36" t="s">
        <v>2058</v>
      </c>
      <c r="S151" s="80" t="s">
        <v>2147</v>
      </c>
      <c r="T151" s="80"/>
      <c r="U151" s="80" t="s">
        <v>2061</v>
      </c>
      <c r="V151" s="80" t="str">
        <f t="shared" si="7"/>
        <v>, 'I' Grill</v>
      </c>
      <c r="W151" s="32"/>
      <c r="X151" s="110">
        <v>40</v>
      </c>
      <c r="Y151" s="35"/>
      <c r="Z151" s="133">
        <v>1</v>
      </c>
      <c r="AA151" s="133">
        <f t="shared" si="8"/>
        <v>0</v>
      </c>
    </row>
    <row r="152" spans="1:27" s="3" customFormat="1" x14ac:dyDescent="0.2">
      <c r="A152" s="100">
        <v>151</v>
      </c>
      <c r="B152" s="101" t="s">
        <v>1629</v>
      </c>
      <c r="C152" s="101"/>
      <c r="D152" s="100">
        <v>41</v>
      </c>
      <c r="E152" s="102" t="str">
        <f t="shared" si="6"/>
        <v xml:space="preserve">1870-71 - Large Bank Note Issue - First Design - 10c  Brown,  Jefferson, 'I' Grill, Perf 12   </v>
      </c>
      <c r="F152" s="106" t="s">
        <v>2517</v>
      </c>
      <c r="G152" s="104"/>
      <c r="H152" s="105">
        <v>8500</v>
      </c>
      <c r="I152" s="105"/>
      <c r="J152" s="105">
        <v>17500</v>
      </c>
      <c r="K152" s="104">
        <v>8500</v>
      </c>
      <c r="L152" s="100">
        <v>172</v>
      </c>
      <c r="M152" s="112" t="s">
        <v>590</v>
      </c>
      <c r="N152" s="32" t="s">
        <v>2173</v>
      </c>
      <c r="O152" s="111" t="s">
        <v>86</v>
      </c>
      <c r="P152" s="80" t="s">
        <v>1953</v>
      </c>
      <c r="Q152" s="80" t="s">
        <v>1636</v>
      </c>
      <c r="R152" s="36" t="s">
        <v>2021</v>
      </c>
      <c r="S152" s="80" t="s">
        <v>2147</v>
      </c>
      <c r="T152" s="80"/>
      <c r="U152" s="80" t="s">
        <v>2061</v>
      </c>
      <c r="V152" s="80" t="str">
        <f t="shared" si="7"/>
        <v>, 'I' Grill</v>
      </c>
      <c r="W152" s="32"/>
      <c r="X152" s="110">
        <v>41</v>
      </c>
      <c r="Y152" s="35"/>
      <c r="Z152" s="133">
        <v>1</v>
      </c>
      <c r="AA152" s="133">
        <f t="shared" si="8"/>
        <v>0</v>
      </c>
    </row>
    <row r="153" spans="1:27" s="3" customFormat="1" x14ac:dyDescent="0.2">
      <c r="A153" s="100">
        <v>152</v>
      </c>
      <c r="B153" s="101" t="s">
        <v>1630</v>
      </c>
      <c r="C153" s="101"/>
      <c r="D153" s="100">
        <v>42</v>
      </c>
      <c r="E153" s="102" t="str">
        <f t="shared" si="6"/>
        <v xml:space="preserve">1870-71 - Large Bank Note Issue - First Design - 12c  Dull Violet,  Clay, 'I' Grill, Perf 12   </v>
      </c>
      <c r="F153" s="106" t="s">
        <v>2517</v>
      </c>
      <c r="G153" s="104"/>
      <c r="H153" s="105"/>
      <c r="I153" s="105"/>
      <c r="J153" s="105">
        <v>30000</v>
      </c>
      <c r="K153" s="104">
        <v>30000</v>
      </c>
      <c r="L153" s="100">
        <v>181</v>
      </c>
      <c r="M153" s="112" t="s">
        <v>590</v>
      </c>
      <c r="N153" s="32" t="s">
        <v>2173</v>
      </c>
      <c r="O153" s="111" t="s">
        <v>86</v>
      </c>
      <c r="P153" s="80" t="s">
        <v>1956</v>
      </c>
      <c r="Q153" s="80" t="s">
        <v>1647</v>
      </c>
      <c r="R153" s="36" t="s">
        <v>2059</v>
      </c>
      <c r="S153" s="80" t="s">
        <v>2147</v>
      </c>
      <c r="T153" s="80"/>
      <c r="U153" s="80" t="s">
        <v>2061</v>
      </c>
      <c r="V153" s="80" t="str">
        <f t="shared" si="7"/>
        <v>, 'I' Grill</v>
      </c>
      <c r="W153" s="32"/>
      <c r="X153" s="110">
        <v>42</v>
      </c>
      <c r="Y153" s="35"/>
      <c r="Z153" s="133">
        <v>1</v>
      </c>
      <c r="AA153" s="133">
        <f t="shared" si="8"/>
        <v>0</v>
      </c>
    </row>
    <row r="154" spans="1:27" s="3" customFormat="1" x14ac:dyDescent="0.2">
      <c r="A154" s="100">
        <v>153</v>
      </c>
      <c r="B154" s="101" t="s">
        <v>1631</v>
      </c>
      <c r="C154" s="101"/>
      <c r="D154" s="100">
        <v>43</v>
      </c>
      <c r="E154" s="102" t="str">
        <f t="shared" si="6"/>
        <v xml:space="preserve">1870-71 - Large Bank Note Issue - First Design - 15c  Orange,  Webster, 'I' Grill, Perf 12   </v>
      </c>
      <c r="F154" s="106" t="s">
        <v>2517</v>
      </c>
      <c r="G154" s="104"/>
      <c r="H154" s="105">
        <v>7500</v>
      </c>
      <c r="I154" s="105"/>
      <c r="J154" s="105">
        <v>16500</v>
      </c>
      <c r="K154" s="104">
        <v>7500</v>
      </c>
      <c r="L154" s="100">
        <v>187</v>
      </c>
      <c r="M154" s="112" t="s">
        <v>590</v>
      </c>
      <c r="N154" s="32" t="s">
        <v>2173</v>
      </c>
      <c r="O154" s="111" t="s">
        <v>86</v>
      </c>
      <c r="P154" s="80" t="s">
        <v>1961</v>
      </c>
      <c r="Q154" s="80" t="s">
        <v>1648</v>
      </c>
      <c r="R154" s="36" t="s">
        <v>2031</v>
      </c>
      <c r="S154" s="80" t="s">
        <v>2147</v>
      </c>
      <c r="T154" s="80"/>
      <c r="U154" s="80" t="s">
        <v>2061</v>
      </c>
      <c r="V154" s="80" t="str">
        <f t="shared" si="7"/>
        <v>, 'I' Grill</v>
      </c>
      <c r="W154" s="32"/>
      <c r="X154" s="110">
        <v>43</v>
      </c>
      <c r="Y154" s="35"/>
      <c r="Z154" s="133">
        <v>1</v>
      </c>
      <c r="AA154" s="133">
        <f t="shared" si="8"/>
        <v>0</v>
      </c>
    </row>
    <row r="155" spans="1:27" s="3" customFormat="1" x14ac:dyDescent="0.2">
      <c r="A155" s="100">
        <v>154</v>
      </c>
      <c r="B155" s="101" t="s">
        <v>1632</v>
      </c>
      <c r="C155" s="101"/>
      <c r="D155" s="100">
        <v>45</v>
      </c>
      <c r="E155" s="102" t="str">
        <f t="shared" si="6"/>
        <v xml:space="preserve">1870-71 - Large Bank Note Issue - First Design - 30c  Black,  Hamilton, 'I' Grill, Perf 12   </v>
      </c>
      <c r="F155" s="106" t="s">
        <v>2517</v>
      </c>
      <c r="G155" s="104"/>
      <c r="H155" s="105"/>
      <c r="I155" s="105"/>
      <c r="J155" s="105">
        <v>75000</v>
      </c>
      <c r="K155" s="104">
        <v>75000</v>
      </c>
      <c r="L155" s="100">
        <v>199</v>
      </c>
      <c r="M155" s="112" t="s">
        <v>590</v>
      </c>
      <c r="N155" s="32" t="s">
        <v>2173</v>
      </c>
      <c r="O155" s="111" t="s">
        <v>86</v>
      </c>
      <c r="P155" s="80" t="s">
        <v>1958</v>
      </c>
      <c r="Q155" s="80" t="s">
        <v>1650</v>
      </c>
      <c r="R155" s="36" t="s">
        <v>2014</v>
      </c>
      <c r="S155" s="80" t="s">
        <v>2147</v>
      </c>
      <c r="T155" s="80"/>
      <c r="U155" s="80" t="s">
        <v>2061</v>
      </c>
      <c r="V155" s="80" t="str">
        <f t="shared" si="7"/>
        <v>, 'I' Grill</v>
      </c>
      <c r="W155" s="32"/>
      <c r="X155" s="110">
        <v>45</v>
      </c>
      <c r="Y155" s="35"/>
      <c r="Z155" s="133">
        <v>1</v>
      </c>
      <c r="AA155" s="133">
        <f t="shared" si="8"/>
        <v>0</v>
      </c>
    </row>
    <row r="156" spans="1:27" s="3" customFormat="1" x14ac:dyDescent="0.2">
      <c r="A156" s="100">
        <v>155</v>
      </c>
      <c r="B156" s="101" t="s">
        <v>1633</v>
      </c>
      <c r="C156" s="101"/>
      <c r="D156" s="100">
        <v>46</v>
      </c>
      <c r="E156" s="102" t="str">
        <f t="shared" si="6"/>
        <v xml:space="preserve">1870-71 - Large Bank Note Issue - First Design - 90c  Carmine,  Perry, 'I' Grill, Perf 12   </v>
      </c>
      <c r="F156" s="106" t="s">
        <v>2517</v>
      </c>
      <c r="G156" s="104"/>
      <c r="H156" s="105">
        <v>15000</v>
      </c>
      <c r="I156" s="105"/>
      <c r="J156" s="105"/>
      <c r="K156" s="104">
        <v>15000</v>
      </c>
      <c r="L156" s="100">
        <v>206</v>
      </c>
      <c r="M156" s="112" t="s">
        <v>590</v>
      </c>
      <c r="N156" s="32" t="s">
        <v>2173</v>
      </c>
      <c r="O156" s="111" t="s">
        <v>86</v>
      </c>
      <c r="P156" s="80" t="s">
        <v>1959</v>
      </c>
      <c r="Q156" s="80" t="s">
        <v>1651</v>
      </c>
      <c r="R156" s="36" t="s">
        <v>2057</v>
      </c>
      <c r="S156" s="80" t="s">
        <v>2147</v>
      </c>
      <c r="T156" s="80"/>
      <c r="U156" s="80" t="s">
        <v>2061</v>
      </c>
      <c r="V156" s="80" t="str">
        <f t="shared" si="7"/>
        <v>, 'I' Grill</v>
      </c>
      <c r="W156" s="32"/>
      <c r="X156" s="110">
        <v>46</v>
      </c>
      <c r="Y156" s="35"/>
      <c r="Z156" s="133">
        <v>1</v>
      </c>
      <c r="AA156" s="133">
        <f t="shared" si="8"/>
        <v>0</v>
      </c>
    </row>
    <row r="157" spans="1:27" s="3" customFormat="1" x14ac:dyDescent="0.2">
      <c r="A157" s="100">
        <v>156</v>
      </c>
      <c r="B157" s="101">
        <v>145</v>
      </c>
      <c r="C157" s="101"/>
      <c r="D157" s="100">
        <v>36</v>
      </c>
      <c r="E157" s="102" t="str">
        <f t="shared" si="6"/>
        <v xml:space="preserve">1870-71 - Large Bank Note Issue - First Design - 1c  Ultramarine,  Franklin, No Grill, Perf 12   </v>
      </c>
      <c r="F157" s="106" t="s">
        <v>2517</v>
      </c>
      <c r="G157" s="104"/>
      <c r="H157" s="105">
        <v>25</v>
      </c>
      <c r="I157" s="105">
        <v>250</v>
      </c>
      <c r="J157" s="105">
        <v>675</v>
      </c>
      <c r="K157" s="104">
        <v>25</v>
      </c>
      <c r="L157" s="100">
        <v>137</v>
      </c>
      <c r="M157" s="112" t="s">
        <v>590</v>
      </c>
      <c r="N157" s="32" t="s">
        <v>2173</v>
      </c>
      <c r="O157" s="111" t="s">
        <v>86</v>
      </c>
      <c r="P157" s="80" t="s">
        <v>1954</v>
      </c>
      <c r="Q157" s="80" t="s">
        <v>1634</v>
      </c>
      <c r="R157" s="36" t="s">
        <v>2048</v>
      </c>
      <c r="S157" s="80" t="s">
        <v>2147</v>
      </c>
      <c r="T157" s="80"/>
      <c r="U157" s="80" t="s">
        <v>2054</v>
      </c>
      <c r="V157" s="80" t="str">
        <f t="shared" si="7"/>
        <v>, No Grill</v>
      </c>
      <c r="W157" s="32" t="s">
        <v>1593</v>
      </c>
      <c r="X157" s="110">
        <v>36</v>
      </c>
      <c r="Y157" s="35"/>
      <c r="Z157" s="133">
        <v>1</v>
      </c>
      <c r="AA157" s="133">
        <f t="shared" si="8"/>
        <v>0</v>
      </c>
    </row>
    <row r="158" spans="1:27" s="3" customFormat="1" x14ac:dyDescent="0.2">
      <c r="A158" s="100">
        <v>157</v>
      </c>
      <c r="B158" s="101">
        <v>146</v>
      </c>
      <c r="C158" s="101"/>
      <c r="D158" s="100">
        <v>37</v>
      </c>
      <c r="E158" s="102" t="str">
        <f t="shared" si="6"/>
        <v xml:space="preserve">1870-71 - Large Bank Note Issue - First Design - 2c  Red Brown,  Jackson, No Grill, Perf 12   </v>
      </c>
      <c r="F158" s="106" t="s">
        <v>2517</v>
      </c>
      <c r="G158" s="104"/>
      <c r="H158" s="105">
        <v>20</v>
      </c>
      <c r="I158" s="105">
        <v>115</v>
      </c>
      <c r="J158" s="105">
        <v>325</v>
      </c>
      <c r="K158" s="104">
        <v>20</v>
      </c>
      <c r="L158" s="100">
        <v>145</v>
      </c>
      <c r="M158" s="112" t="s">
        <v>590</v>
      </c>
      <c r="N158" s="32" t="s">
        <v>2173</v>
      </c>
      <c r="O158" s="111" t="s">
        <v>86</v>
      </c>
      <c r="P158" s="80" t="s">
        <v>1960</v>
      </c>
      <c r="Q158" s="80" t="s">
        <v>1637</v>
      </c>
      <c r="R158" s="36" t="s">
        <v>2025</v>
      </c>
      <c r="S158" s="80" t="s">
        <v>2147</v>
      </c>
      <c r="T158" s="80"/>
      <c r="U158" s="80" t="s">
        <v>2054</v>
      </c>
      <c r="V158" s="80" t="str">
        <f t="shared" si="7"/>
        <v>, No Grill</v>
      </c>
      <c r="W158" s="32" t="s">
        <v>1593</v>
      </c>
      <c r="X158" s="110">
        <v>37</v>
      </c>
      <c r="Y158" s="35"/>
      <c r="Z158" s="133">
        <v>1</v>
      </c>
      <c r="AA158" s="133">
        <f t="shared" si="8"/>
        <v>0</v>
      </c>
    </row>
    <row r="159" spans="1:27" s="3" customFormat="1" x14ac:dyDescent="0.2">
      <c r="A159" s="100">
        <v>158</v>
      </c>
      <c r="B159" s="101">
        <v>147</v>
      </c>
      <c r="C159" s="101"/>
      <c r="D159" s="100">
        <v>38</v>
      </c>
      <c r="E159" s="102" t="str">
        <f t="shared" si="6"/>
        <v xml:space="preserve">1870-71 - Large Bank Note Issue - First Design - 3c  Green,  Washington, No Grill, Perf 12   </v>
      </c>
      <c r="F159" s="106" t="s">
        <v>2517</v>
      </c>
      <c r="G159" s="104"/>
      <c r="H159" s="105">
        <v>2</v>
      </c>
      <c r="I159" s="105">
        <v>80</v>
      </c>
      <c r="J159" s="105">
        <v>225</v>
      </c>
      <c r="K159" s="104">
        <v>2</v>
      </c>
      <c r="L159" s="100">
        <v>151</v>
      </c>
      <c r="M159" s="112" t="s">
        <v>590</v>
      </c>
      <c r="N159" s="32" t="s">
        <v>2173</v>
      </c>
      <c r="O159" s="111" t="s">
        <v>86</v>
      </c>
      <c r="P159" s="80" t="s">
        <v>1955</v>
      </c>
      <c r="Q159" s="80" t="s">
        <v>1635</v>
      </c>
      <c r="R159" s="36" t="s">
        <v>2022</v>
      </c>
      <c r="S159" s="80" t="s">
        <v>2147</v>
      </c>
      <c r="T159" s="80"/>
      <c r="U159" s="80" t="s">
        <v>2054</v>
      </c>
      <c r="V159" s="80" t="str">
        <f t="shared" si="7"/>
        <v>, No Grill</v>
      </c>
      <c r="W159" s="32" t="s">
        <v>1593</v>
      </c>
      <c r="X159" s="110">
        <v>38</v>
      </c>
      <c r="Y159" s="35"/>
      <c r="Z159" s="133">
        <v>1</v>
      </c>
      <c r="AA159" s="133">
        <f t="shared" si="8"/>
        <v>0</v>
      </c>
    </row>
    <row r="160" spans="1:27" s="3" customFormat="1" x14ac:dyDescent="0.2">
      <c r="A160" s="100">
        <v>159</v>
      </c>
      <c r="B160" s="101">
        <v>148</v>
      </c>
      <c r="C160" s="101"/>
      <c r="D160" s="100">
        <v>39</v>
      </c>
      <c r="E160" s="102" t="str">
        <f t="shared" si="6"/>
        <v xml:space="preserve">1870-71 - Large Bank Note Issue - First Design - 6c  Carmine,  Lincoln, No Grill, Perf 12   </v>
      </c>
      <c r="F160" s="106" t="s">
        <v>2517</v>
      </c>
      <c r="G160" s="104"/>
      <c r="H160" s="105">
        <v>25</v>
      </c>
      <c r="I160" s="105">
        <v>320</v>
      </c>
      <c r="J160" s="105">
        <v>1000</v>
      </c>
      <c r="K160" s="104">
        <v>25</v>
      </c>
      <c r="L160" s="100">
        <v>159</v>
      </c>
      <c r="M160" s="112" t="s">
        <v>590</v>
      </c>
      <c r="N160" s="32" t="s">
        <v>2173</v>
      </c>
      <c r="O160" s="111" t="s">
        <v>86</v>
      </c>
      <c r="P160" s="80" t="s">
        <v>1962</v>
      </c>
      <c r="Q160" s="80" t="s">
        <v>1638</v>
      </c>
      <c r="R160" s="36" t="s">
        <v>2057</v>
      </c>
      <c r="S160" s="80" t="s">
        <v>2147</v>
      </c>
      <c r="T160" s="80"/>
      <c r="U160" s="80" t="s">
        <v>2054</v>
      </c>
      <c r="V160" s="80" t="str">
        <f t="shared" si="7"/>
        <v>, No Grill</v>
      </c>
      <c r="W160" s="32" t="s">
        <v>1593</v>
      </c>
      <c r="X160" s="110">
        <v>39</v>
      </c>
      <c r="Y160" s="35"/>
      <c r="Z160" s="133">
        <v>1</v>
      </c>
      <c r="AA160" s="133">
        <f t="shared" si="8"/>
        <v>0</v>
      </c>
    </row>
    <row r="161" spans="1:27" s="3" customFormat="1" x14ac:dyDescent="0.2">
      <c r="A161" s="100">
        <v>160</v>
      </c>
      <c r="B161" s="101">
        <v>149</v>
      </c>
      <c r="C161" s="101"/>
      <c r="D161" s="100">
        <v>40</v>
      </c>
      <c r="E161" s="102" t="str">
        <f t="shared" si="6"/>
        <v xml:space="preserve">1870-71 - Large Bank Note Issue - First Design - 7c  Vermilion,  Stanton, No Grill, Perf 12   </v>
      </c>
      <c r="F161" s="106" t="s">
        <v>2517</v>
      </c>
      <c r="G161" s="104"/>
      <c r="H161" s="105">
        <v>100</v>
      </c>
      <c r="I161" s="105">
        <v>320</v>
      </c>
      <c r="J161" s="105">
        <v>1000</v>
      </c>
      <c r="K161" s="104">
        <v>100</v>
      </c>
      <c r="L161" s="100">
        <v>167</v>
      </c>
      <c r="M161" s="112" t="s">
        <v>590</v>
      </c>
      <c r="N161" s="32" t="s">
        <v>2173</v>
      </c>
      <c r="O161" s="111" t="s">
        <v>86</v>
      </c>
      <c r="P161" s="80" t="s">
        <v>1963</v>
      </c>
      <c r="Q161" s="80" t="s">
        <v>1646</v>
      </c>
      <c r="R161" s="36" t="s">
        <v>2058</v>
      </c>
      <c r="S161" s="80" t="s">
        <v>2147</v>
      </c>
      <c r="T161" s="80"/>
      <c r="U161" s="80" t="s">
        <v>2054</v>
      </c>
      <c r="V161" s="80" t="str">
        <f t="shared" si="7"/>
        <v>, No Grill</v>
      </c>
      <c r="W161" s="32" t="s">
        <v>1593</v>
      </c>
      <c r="X161" s="110">
        <v>40</v>
      </c>
      <c r="Y161" s="35"/>
      <c r="Z161" s="133">
        <v>1</v>
      </c>
      <c r="AA161" s="133">
        <f t="shared" si="8"/>
        <v>0</v>
      </c>
    </row>
    <row r="162" spans="1:27" s="3" customFormat="1" x14ac:dyDescent="0.2">
      <c r="A162" s="100">
        <v>161</v>
      </c>
      <c r="B162" s="101">
        <v>150</v>
      </c>
      <c r="C162" s="101"/>
      <c r="D162" s="100">
        <v>41</v>
      </c>
      <c r="E162" s="102" t="str">
        <f t="shared" si="6"/>
        <v xml:space="preserve">1870-71 - Large Bank Note Issue - First Design - 10c  Brown,  Jefferson, No Grill, Perf 12   </v>
      </c>
      <c r="F162" s="106" t="s">
        <v>2517</v>
      </c>
      <c r="G162" s="104"/>
      <c r="H162" s="105">
        <v>35</v>
      </c>
      <c r="I162" s="105">
        <v>850</v>
      </c>
      <c r="J162" s="105">
        <v>2250</v>
      </c>
      <c r="K162" s="104">
        <v>35</v>
      </c>
      <c r="L162" s="100">
        <v>173</v>
      </c>
      <c r="M162" s="112" t="s">
        <v>590</v>
      </c>
      <c r="N162" s="32" t="s">
        <v>2173</v>
      </c>
      <c r="O162" s="111" t="s">
        <v>86</v>
      </c>
      <c r="P162" s="80" t="s">
        <v>1953</v>
      </c>
      <c r="Q162" s="80" t="s">
        <v>1636</v>
      </c>
      <c r="R162" s="36" t="s">
        <v>2021</v>
      </c>
      <c r="S162" s="80" t="s">
        <v>2147</v>
      </c>
      <c r="T162" s="80"/>
      <c r="U162" s="80" t="s">
        <v>2054</v>
      </c>
      <c r="V162" s="80" t="str">
        <f t="shared" si="7"/>
        <v>, No Grill</v>
      </c>
      <c r="W162" s="32" t="s">
        <v>1593</v>
      </c>
      <c r="X162" s="110">
        <v>41</v>
      </c>
      <c r="Y162" s="35"/>
      <c r="Z162" s="133">
        <v>1</v>
      </c>
      <c r="AA162" s="133">
        <f t="shared" si="8"/>
        <v>0</v>
      </c>
    </row>
    <row r="163" spans="1:27" s="3" customFormat="1" x14ac:dyDescent="0.2">
      <c r="A163" s="100">
        <v>162</v>
      </c>
      <c r="B163" s="101">
        <v>151</v>
      </c>
      <c r="C163" s="101"/>
      <c r="D163" s="100">
        <v>42</v>
      </c>
      <c r="E163" s="102" t="str">
        <f t="shared" si="6"/>
        <v xml:space="preserve">1870-71 - Large Bank Note Issue - First Design - 12c  Dull Violet,  Clay, No Grill, Perf 12   </v>
      </c>
      <c r="F163" s="106" t="s">
        <v>2517</v>
      </c>
      <c r="G163" s="104"/>
      <c r="H163" s="105">
        <v>220</v>
      </c>
      <c r="I163" s="105">
        <v>1100</v>
      </c>
      <c r="J163" s="105">
        <v>3000</v>
      </c>
      <c r="K163" s="104">
        <v>220</v>
      </c>
      <c r="L163" s="100">
        <v>182</v>
      </c>
      <c r="M163" s="112" t="s">
        <v>590</v>
      </c>
      <c r="N163" s="32" t="s">
        <v>2173</v>
      </c>
      <c r="O163" s="111" t="s">
        <v>86</v>
      </c>
      <c r="P163" s="80" t="s">
        <v>1956</v>
      </c>
      <c r="Q163" s="80" t="s">
        <v>1647</v>
      </c>
      <c r="R163" s="36" t="s">
        <v>2059</v>
      </c>
      <c r="S163" s="80" t="s">
        <v>2147</v>
      </c>
      <c r="T163" s="80"/>
      <c r="U163" s="80" t="s">
        <v>2054</v>
      </c>
      <c r="V163" s="80" t="str">
        <f t="shared" si="7"/>
        <v>, No Grill</v>
      </c>
      <c r="W163" s="32" t="s">
        <v>1593</v>
      </c>
      <c r="X163" s="110">
        <v>42</v>
      </c>
      <c r="Y163" s="35"/>
      <c r="Z163" s="133">
        <v>1</v>
      </c>
      <c r="AA163" s="133">
        <f t="shared" si="8"/>
        <v>0</v>
      </c>
    </row>
    <row r="164" spans="1:27" s="3" customFormat="1" x14ac:dyDescent="0.2">
      <c r="A164" s="100">
        <v>163</v>
      </c>
      <c r="B164" s="101">
        <v>152</v>
      </c>
      <c r="C164" s="101"/>
      <c r="D164" s="100">
        <v>43</v>
      </c>
      <c r="E164" s="102" t="str">
        <f t="shared" si="6"/>
        <v xml:space="preserve">1870-71 - Large Bank Note Issue - First Design - 15c  Orange,  Webster, No Grill, Perf 12   </v>
      </c>
      <c r="F164" s="106" t="s">
        <v>2517</v>
      </c>
      <c r="G164" s="104"/>
      <c r="H164" s="105">
        <v>220</v>
      </c>
      <c r="I164" s="105">
        <v>1300</v>
      </c>
      <c r="J164" s="105">
        <v>3500</v>
      </c>
      <c r="K164" s="104">
        <v>220</v>
      </c>
      <c r="L164" s="100">
        <v>188</v>
      </c>
      <c r="M164" s="112" t="s">
        <v>590</v>
      </c>
      <c r="N164" s="32" t="s">
        <v>2173</v>
      </c>
      <c r="O164" s="111" t="s">
        <v>86</v>
      </c>
      <c r="P164" s="80" t="s">
        <v>1961</v>
      </c>
      <c r="Q164" s="80" t="s">
        <v>1648</v>
      </c>
      <c r="R164" s="36" t="s">
        <v>2031</v>
      </c>
      <c r="S164" s="80" t="s">
        <v>2147</v>
      </c>
      <c r="T164" s="80"/>
      <c r="U164" s="80" t="s">
        <v>2054</v>
      </c>
      <c r="V164" s="80" t="str">
        <f t="shared" si="7"/>
        <v>, No Grill</v>
      </c>
      <c r="W164" s="32" t="s">
        <v>1593</v>
      </c>
      <c r="X164" s="110">
        <v>43</v>
      </c>
      <c r="Y164" s="35"/>
      <c r="Z164" s="133">
        <v>1</v>
      </c>
      <c r="AA164" s="133">
        <f t="shared" si="8"/>
        <v>0</v>
      </c>
    </row>
    <row r="165" spans="1:27" s="3" customFormat="1" x14ac:dyDescent="0.2">
      <c r="A165" s="100">
        <v>164</v>
      </c>
      <c r="B165" s="101">
        <v>153</v>
      </c>
      <c r="C165" s="101">
        <v>44</v>
      </c>
      <c r="D165" s="100">
        <v>44</v>
      </c>
      <c r="E165" s="102" t="str">
        <f t="shared" si="6"/>
        <v xml:space="preserve">1870-71 - Large Bank Note Issue - First Design - 24c  Purple,  Scott, No Grill, Perf 12   </v>
      </c>
      <c r="F165" s="106" t="s">
        <v>2517</v>
      </c>
      <c r="G165" s="104">
        <v>230</v>
      </c>
      <c r="H165" s="105">
        <v>230</v>
      </c>
      <c r="I165" s="105">
        <v>625</v>
      </c>
      <c r="J165" s="105">
        <v>1800</v>
      </c>
      <c r="K165" s="104">
        <v>230</v>
      </c>
      <c r="L165" s="100">
        <v>194</v>
      </c>
      <c r="M165" s="112" t="s">
        <v>590</v>
      </c>
      <c r="N165" s="32" t="s">
        <v>2173</v>
      </c>
      <c r="O165" s="111" t="s">
        <v>86</v>
      </c>
      <c r="P165" s="80" t="s">
        <v>1957</v>
      </c>
      <c r="Q165" s="80" t="s">
        <v>1649</v>
      </c>
      <c r="R165" s="36" t="s">
        <v>2060</v>
      </c>
      <c r="S165" s="80" t="s">
        <v>2147</v>
      </c>
      <c r="T165" s="80"/>
      <c r="U165" s="80" t="s">
        <v>2054</v>
      </c>
      <c r="V165" s="80" t="str">
        <f t="shared" si="7"/>
        <v>, No Grill</v>
      </c>
      <c r="W165" s="32" t="s">
        <v>1593</v>
      </c>
      <c r="X165" s="110">
        <v>44</v>
      </c>
      <c r="Y165" s="35"/>
      <c r="Z165" s="133">
        <v>1</v>
      </c>
      <c r="AA165" s="133">
        <f t="shared" si="8"/>
        <v>1</v>
      </c>
    </row>
    <row r="166" spans="1:27" s="3" customFormat="1" x14ac:dyDescent="0.2">
      <c r="A166" s="100">
        <v>165</v>
      </c>
      <c r="B166" s="101">
        <v>154</v>
      </c>
      <c r="C166" s="101"/>
      <c r="D166" s="100">
        <v>45</v>
      </c>
      <c r="E166" s="102" t="str">
        <f t="shared" si="6"/>
        <v xml:space="preserve">1870-71 - Large Bank Note Issue - First Design - 30c  Black,  Hamilton, No Grill, Perf 12   </v>
      </c>
      <c r="F166" s="106" t="s">
        <v>2517</v>
      </c>
      <c r="G166" s="104"/>
      <c r="H166" s="105">
        <v>300</v>
      </c>
      <c r="I166" s="105">
        <v>2750</v>
      </c>
      <c r="J166" s="105">
        <v>7500</v>
      </c>
      <c r="K166" s="104">
        <v>300</v>
      </c>
      <c r="L166" s="100">
        <v>200</v>
      </c>
      <c r="M166" s="112" t="s">
        <v>590</v>
      </c>
      <c r="N166" s="32" t="s">
        <v>2173</v>
      </c>
      <c r="O166" s="111" t="s">
        <v>86</v>
      </c>
      <c r="P166" s="80" t="s">
        <v>1958</v>
      </c>
      <c r="Q166" s="80" t="s">
        <v>1650</v>
      </c>
      <c r="R166" s="36" t="s">
        <v>2014</v>
      </c>
      <c r="S166" s="80" t="s">
        <v>2147</v>
      </c>
      <c r="T166" s="80"/>
      <c r="U166" s="80" t="s">
        <v>2054</v>
      </c>
      <c r="V166" s="80" t="str">
        <f t="shared" si="7"/>
        <v>, No Grill</v>
      </c>
      <c r="W166" s="32" t="s">
        <v>1593</v>
      </c>
      <c r="X166" s="110">
        <v>45</v>
      </c>
      <c r="Y166" s="35"/>
      <c r="Z166" s="133">
        <v>1</v>
      </c>
      <c r="AA166" s="133">
        <f t="shared" si="8"/>
        <v>0</v>
      </c>
    </row>
    <row r="167" spans="1:27" s="3" customFormat="1" x14ac:dyDescent="0.2">
      <c r="A167" s="100">
        <v>166</v>
      </c>
      <c r="B167" s="101">
        <v>155</v>
      </c>
      <c r="C167" s="101"/>
      <c r="D167" s="100">
        <v>46</v>
      </c>
      <c r="E167" s="102" t="str">
        <f t="shared" si="6"/>
        <v xml:space="preserve">1870-71 - Large Bank Note Issue - First Design - 90c  Carmine,  Perry, No Grill, Perf 12   </v>
      </c>
      <c r="F167" s="106" t="s">
        <v>2517</v>
      </c>
      <c r="G167" s="104"/>
      <c r="H167" s="105">
        <v>350</v>
      </c>
      <c r="I167" s="105">
        <v>1900</v>
      </c>
      <c r="J167" s="105">
        <v>5000</v>
      </c>
      <c r="K167" s="104">
        <v>350</v>
      </c>
      <c r="L167" s="100">
        <v>207</v>
      </c>
      <c r="M167" s="112" t="s">
        <v>590</v>
      </c>
      <c r="N167" s="32" t="s">
        <v>2173</v>
      </c>
      <c r="O167" s="111" t="s">
        <v>86</v>
      </c>
      <c r="P167" s="80" t="s">
        <v>1959</v>
      </c>
      <c r="Q167" s="80" t="s">
        <v>1651</v>
      </c>
      <c r="R167" s="36" t="s">
        <v>2057</v>
      </c>
      <c r="S167" s="80" t="s">
        <v>2147</v>
      </c>
      <c r="T167" s="80"/>
      <c r="U167" s="80" t="s">
        <v>2054</v>
      </c>
      <c r="V167" s="80" t="str">
        <f t="shared" si="7"/>
        <v>, No Grill</v>
      </c>
      <c r="W167" s="32" t="s">
        <v>1593</v>
      </c>
      <c r="X167" s="110">
        <v>46</v>
      </c>
      <c r="Y167" s="35"/>
      <c r="Z167" s="133">
        <v>1</v>
      </c>
      <c r="AA167" s="133">
        <f t="shared" si="8"/>
        <v>0</v>
      </c>
    </row>
    <row r="168" spans="1:27" s="3" customFormat="1" x14ac:dyDescent="0.2">
      <c r="A168" s="100">
        <v>167</v>
      </c>
      <c r="B168" s="101">
        <v>156</v>
      </c>
      <c r="C168" s="101">
        <v>36</v>
      </c>
      <c r="D168" s="100">
        <v>36</v>
      </c>
      <c r="E168" s="102" t="str">
        <f t="shared" si="6"/>
        <v xml:space="preserve">1873 - Large Bank Note Issue - First Design - 1c  Ultramarine,  Franklin, Secret Mark, Perf 12   </v>
      </c>
      <c r="F168" s="106" t="s">
        <v>2516</v>
      </c>
      <c r="G168" s="104">
        <v>6</v>
      </c>
      <c r="H168" s="105">
        <v>6</v>
      </c>
      <c r="I168" s="105">
        <v>85</v>
      </c>
      <c r="J168" s="105">
        <v>225</v>
      </c>
      <c r="K168" s="104">
        <v>6</v>
      </c>
      <c r="L168" s="100">
        <v>138</v>
      </c>
      <c r="M168" s="112" t="s">
        <v>590</v>
      </c>
      <c r="N168" s="32">
        <v>1873</v>
      </c>
      <c r="O168" s="111" t="s">
        <v>86</v>
      </c>
      <c r="P168" s="80" t="s">
        <v>1954</v>
      </c>
      <c r="Q168" s="80" t="s">
        <v>1634</v>
      </c>
      <c r="R168" s="36" t="s">
        <v>2048</v>
      </c>
      <c r="S168" s="80" t="s">
        <v>2147</v>
      </c>
      <c r="T168" s="80"/>
      <c r="U168" s="80" t="s">
        <v>2065</v>
      </c>
      <c r="V168" s="80" t="str">
        <f t="shared" si="7"/>
        <v>, Secret Mark</v>
      </c>
      <c r="W168" s="32" t="s">
        <v>1593</v>
      </c>
      <c r="X168" s="110">
        <v>36</v>
      </c>
      <c r="Y168" s="35"/>
      <c r="Z168" s="133">
        <v>1</v>
      </c>
      <c r="AA168" s="133">
        <f t="shared" si="8"/>
        <v>1</v>
      </c>
    </row>
    <row r="169" spans="1:27" s="3" customFormat="1" x14ac:dyDescent="0.2">
      <c r="A169" s="100">
        <v>168</v>
      </c>
      <c r="B169" s="101">
        <v>157</v>
      </c>
      <c r="C169" s="101">
        <v>37</v>
      </c>
      <c r="D169" s="100">
        <v>37</v>
      </c>
      <c r="E169" s="102" t="str">
        <f t="shared" si="6"/>
        <v xml:space="preserve">1873 - Large Bank Note Issue - First Design - 2c  Red Brown,  Jackson, Secret Mark, Perf 12   </v>
      </c>
      <c r="F169" s="106" t="s">
        <v>2516</v>
      </c>
      <c r="G169" s="104">
        <v>25</v>
      </c>
      <c r="H169" s="105">
        <v>25</v>
      </c>
      <c r="I169" s="105">
        <v>125</v>
      </c>
      <c r="J169" s="105">
        <v>350</v>
      </c>
      <c r="K169" s="104">
        <v>25</v>
      </c>
      <c r="L169" s="100">
        <v>146</v>
      </c>
      <c r="M169" s="112" t="s">
        <v>590</v>
      </c>
      <c r="N169" s="32">
        <v>1873</v>
      </c>
      <c r="O169" s="111" t="s">
        <v>86</v>
      </c>
      <c r="P169" s="80" t="s">
        <v>1960</v>
      </c>
      <c r="Q169" s="80" t="s">
        <v>1637</v>
      </c>
      <c r="R169" s="36" t="s">
        <v>2025</v>
      </c>
      <c r="S169" s="80" t="s">
        <v>2147</v>
      </c>
      <c r="T169" s="80"/>
      <c r="U169" s="80" t="s">
        <v>2065</v>
      </c>
      <c r="V169" s="80" t="str">
        <f t="shared" si="7"/>
        <v>, Secret Mark</v>
      </c>
      <c r="W169" s="32" t="s">
        <v>1593</v>
      </c>
      <c r="X169" s="110">
        <v>37</v>
      </c>
      <c r="Y169" s="35"/>
      <c r="Z169" s="133">
        <v>1</v>
      </c>
      <c r="AA169" s="133">
        <f t="shared" si="8"/>
        <v>1</v>
      </c>
    </row>
    <row r="170" spans="1:27" s="3" customFormat="1" x14ac:dyDescent="0.2">
      <c r="A170" s="100">
        <v>169</v>
      </c>
      <c r="B170" s="101">
        <v>158</v>
      </c>
      <c r="C170" s="101">
        <v>38</v>
      </c>
      <c r="D170" s="100">
        <v>38</v>
      </c>
      <c r="E170" s="102" t="str">
        <f t="shared" si="6"/>
        <v xml:space="preserve">1873 - Large Bank Note Issue - First Design - 3c  Green,  Washington, Secret Mark, Perf 12   </v>
      </c>
      <c r="F170" s="106" t="s">
        <v>2516</v>
      </c>
      <c r="G170" s="104">
        <v>1</v>
      </c>
      <c r="H170" s="105">
        <v>1</v>
      </c>
      <c r="I170" s="105">
        <v>30</v>
      </c>
      <c r="J170" s="105">
        <v>110</v>
      </c>
      <c r="K170" s="104">
        <v>1</v>
      </c>
      <c r="L170" s="100">
        <v>152</v>
      </c>
      <c r="M170" s="112" t="s">
        <v>590</v>
      </c>
      <c r="N170" s="32">
        <v>1873</v>
      </c>
      <c r="O170" s="111" t="s">
        <v>86</v>
      </c>
      <c r="P170" s="80" t="s">
        <v>1955</v>
      </c>
      <c r="Q170" s="80" t="s">
        <v>1635</v>
      </c>
      <c r="R170" s="36" t="s">
        <v>2022</v>
      </c>
      <c r="S170" s="80" t="s">
        <v>2147</v>
      </c>
      <c r="T170" s="80"/>
      <c r="U170" s="80" t="s">
        <v>2065</v>
      </c>
      <c r="V170" s="80" t="str">
        <f t="shared" si="7"/>
        <v>, Secret Mark</v>
      </c>
      <c r="W170" s="32" t="s">
        <v>1593</v>
      </c>
      <c r="X170" s="110">
        <v>38</v>
      </c>
      <c r="Y170" s="35"/>
      <c r="Z170" s="133">
        <v>1</v>
      </c>
      <c r="AA170" s="133">
        <f t="shared" si="8"/>
        <v>1</v>
      </c>
    </row>
    <row r="171" spans="1:27" s="3" customFormat="1" x14ac:dyDescent="0.2">
      <c r="A171" s="100">
        <v>170</v>
      </c>
      <c r="B171" s="101">
        <v>159</v>
      </c>
      <c r="C171" s="101">
        <v>39</v>
      </c>
      <c r="D171" s="100">
        <v>39</v>
      </c>
      <c r="E171" s="102" t="str">
        <f t="shared" si="6"/>
        <v xml:space="preserve">1873 - Large Bank Note Issue - First Design - 6c  Carmine,  Lincoln, Secret Mark, Perf 12   </v>
      </c>
      <c r="F171" s="106" t="s">
        <v>2516</v>
      </c>
      <c r="G171" s="104">
        <v>20</v>
      </c>
      <c r="H171" s="105">
        <v>20</v>
      </c>
      <c r="I171" s="105">
        <v>130</v>
      </c>
      <c r="J171" s="105">
        <v>400</v>
      </c>
      <c r="K171" s="104">
        <v>20</v>
      </c>
      <c r="L171" s="100">
        <v>160</v>
      </c>
      <c r="M171" s="112" t="s">
        <v>590</v>
      </c>
      <c r="N171" s="32">
        <v>1873</v>
      </c>
      <c r="O171" s="111" t="s">
        <v>86</v>
      </c>
      <c r="P171" s="80" t="s">
        <v>1962</v>
      </c>
      <c r="Q171" s="80" t="s">
        <v>1638</v>
      </c>
      <c r="R171" s="36" t="s">
        <v>2057</v>
      </c>
      <c r="S171" s="80" t="s">
        <v>2147</v>
      </c>
      <c r="T171" s="80"/>
      <c r="U171" s="80" t="s">
        <v>2065</v>
      </c>
      <c r="V171" s="80" t="str">
        <f t="shared" si="7"/>
        <v>, Secret Mark</v>
      </c>
      <c r="W171" s="32" t="s">
        <v>1593</v>
      </c>
      <c r="X171" s="110">
        <v>39</v>
      </c>
      <c r="Y171" s="35"/>
      <c r="Z171" s="133">
        <v>1</v>
      </c>
      <c r="AA171" s="133">
        <f t="shared" si="8"/>
        <v>1</v>
      </c>
    </row>
    <row r="172" spans="1:27" s="3" customFormat="1" x14ac:dyDescent="0.2">
      <c r="A172" s="100">
        <v>171</v>
      </c>
      <c r="B172" s="101">
        <v>160</v>
      </c>
      <c r="C172" s="101">
        <v>40</v>
      </c>
      <c r="D172" s="100">
        <v>40</v>
      </c>
      <c r="E172" s="102" t="str">
        <f t="shared" si="6"/>
        <v xml:space="preserve">1873 - Large Bank Note Issue - First Design - 7c  Vermilion,  Stanton, Secret Mark, Perf 12   </v>
      </c>
      <c r="F172" s="106" t="s">
        <v>2516</v>
      </c>
      <c r="G172" s="104">
        <v>90</v>
      </c>
      <c r="H172" s="105">
        <v>90</v>
      </c>
      <c r="I172" s="105">
        <v>400</v>
      </c>
      <c r="J172" s="105">
        <v>1150</v>
      </c>
      <c r="K172" s="104">
        <v>90</v>
      </c>
      <c r="L172" s="100">
        <v>168</v>
      </c>
      <c r="M172" s="112" t="s">
        <v>590</v>
      </c>
      <c r="N172" s="32">
        <v>1873</v>
      </c>
      <c r="O172" s="111" t="s">
        <v>86</v>
      </c>
      <c r="P172" s="80" t="s">
        <v>1963</v>
      </c>
      <c r="Q172" s="80" t="s">
        <v>1646</v>
      </c>
      <c r="R172" s="36" t="s">
        <v>2058</v>
      </c>
      <c r="S172" s="80" t="s">
        <v>2147</v>
      </c>
      <c r="T172" s="80"/>
      <c r="U172" s="80" t="s">
        <v>2065</v>
      </c>
      <c r="V172" s="80" t="str">
        <f t="shared" si="7"/>
        <v>, Secret Mark</v>
      </c>
      <c r="W172" s="32" t="s">
        <v>1593</v>
      </c>
      <c r="X172" s="110">
        <v>40</v>
      </c>
      <c r="Y172" s="35"/>
      <c r="Z172" s="133">
        <v>1</v>
      </c>
      <c r="AA172" s="133">
        <f t="shared" si="8"/>
        <v>1</v>
      </c>
    </row>
    <row r="173" spans="1:27" s="3" customFormat="1" x14ac:dyDescent="0.2">
      <c r="A173" s="100">
        <v>172</v>
      </c>
      <c r="B173" s="101">
        <v>161</v>
      </c>
      <c r="C173" s="101">
        <v>41</v>
      </c>
      <c r="D173" s="100">
        <v>41</v>
      </c>
      <c r="E173" s="102" t="str">
        <f t="shared" si="6"/>
        <v xml:space="preserve">1873 - Large Bank Note Issue - First Design - 10c  Brown,  Jefferson, Secret Mark, Perf 12   </v>
      </c>
      <c r="F173" s="106" t="s">
        <v>2516</v>
      </c>
      <c r="G173" s="104">
        <v>27.5</v>
      </c>
      <c r="H173" s="105">
        <v>27.5</v>
      </c>
      <c r="I173" s="105">
        <v>275</v>
      </c>
      <c r="J173" s="105">
        <v>900</v>
      </c>
      <c r="K173" s="104">
        <v>27.5</v>
      </c>
      <c r="L173" s="100">
        <v>174</v>
      </c>
      <c r="M173" s="112" t="s">
        <v>590</v>
      </c>
      <c r="N173" s="32">
        <v>1873</v>
      </c>
      <c r="O173" s="111" t="s">
        <v>86</v>
      </c>
      <c r="P173" s="80" t="s">
        <v>1953</v>
      </c>
      <c r="Q173" s="80" t="s">
        <v>1636</v>
      </c>
      <c r="R173" s="36" t="s">
        <v>2021</v>
      </c>
      <c r="S173" s="80" t="s">
        <v>2147</v>
      </c>
      <c r="T173" s="80"/>
      <c r="U173" s="80" t="s">
        <v>2065</v>
      </c>
      <c r="V173" s="80" t="str">
        <f t="shared" si="7"/>
        <v>, Secret Mark</v>
      </c>
      <c r="W173" s="32" t="s">
        <v>1593</v>
      </c>
      <c r="X173" s="110">
        <v>41</v>
      </c>
      <c r="Y173" s="35"/>
      <c r="Z173" s="133">
        <v>1</v>
      </c>
      <c r="AA173" s="133">
        <f t="shared" si="8"/>
        <v>1</v>
      </c>
    </row>
    <row r="174" spans="1:27" s="3" customFormat="1" x14ac:dyDescent="0.2">
      <c r="A174" s="100">
        <v>173</v>
      </c>
      <c r="B174" s="101">
        <v>162</v>
      </c>
      <c r="C174" s="101">
        <v>42</v>
      </c>
      <c r="D174" s="100">
        <v>42</v>
      </c>
      <c r="E174" s="102" t="str">
        <f t="shared" si="6"/>
        <v xml:space="preserve">1873 - Large Bank Note Issue - First Design - 12c  Dull Violet,  Clay, Secret Mark, Perf 12   </v>
      </c>
      <c r="F174" s="106" t="s">
        <v>2516</v>
      </c>
      <c r="G174" s="104">
        <v>145</v>
      </c>
      <c r="H174" s="105">
        <v>145</v>
      </c>
      <c r="I174" s="105">
        <v>800</v>
      </c>
      <c r="J174" s="105">
        <v>2400</v>
      </c>
      <c r="K174" s="104">
        <v>145</v>
      </c>
      <c r="L174" s="100">
        <v>183</v>
      </c>
      <c r="M174" s="112" t="s">
        <v>590</v>
      </c>
      <c r="N174" s="32">
        <v>1873</v>
      </c>
      <c r="O174" s="111" t="s">
        <v>86</v>
      </c>
      <c r="P174" s="80" t="s">
        <v>1956</v>
      </c>
      <c r="Q174" s="80" t="s">
        <v>1647</v>
      </c>
      <c r="R174" s="36" t="s">
        <v>2059</v>
      </c>
      <c r="S174" s="80" t="s">
        <v>2147</v>
      </c>
      <c r="T174" s="80"/>
      <c r="U174" s="80" t="s">
        <v>2065</v>
      </c>
      <c r="V174" s="80" t="str">
        <f t="shared" si="7"/>
        <v>, Secret Mark</v>
      </c>
      <c r="W174" s="32" t="s">
        <v>1593</v>
      </c>
      <c r="X174" s="110">
        <v>42</v>
      </c>
      <c r="Y174" s="35"/>
      <c r="Z174" s="133">
        <v>1</v>
      </c>
      <c r="AA174" s="133">
        <f t="shared" si="8"/>
        <v>1</v>
      </c>
    </row>
    <row r="175" spans="1:27" s="3" customFormat="1" x14ac:dyDescent="0.2">
      <c r="A175" s="100">
        <v>174</v>
      </c>
      <c r="B175" s="101">
        <v>163</v>
      </c>
      <c r="C175" s="101">
        <v>43</v>
      </c>
      <c r="D175" s="100">
        <v>43</v>
      </c>
      <c r="E175" s="102" t="str">
        <f t="shared" si="6"/>
        <v xml:space="preserve">1873 - Large Bank Note Issue - First Design - 15c  Orange,  Webster, Perf 12   </v>
      </c>
      <c r="F175" s="106" t="s">
        <v>2516</v>
      </c>
      <c r="G175" s="104">
        <v>160</v>
      </c>
      <c r="H175" s="105">
        <v>160</v>
      </c>
      <c r="I175" s="105">
        <v>750</v>
      </c>
      <c r="J175" s="105">
        <v>2250</v>
      </c>
      <c r="K175" s="104">
        <v>160</v>
      </c>
      <c r="L175" s="100">
        <v>189</v>
      </c>
      <c r="M175" s="112" t="s">
        <v>590</v>
      </c>
      <c r="N175" s="32">
        <v>1873</v>
      </c>
      <c r="O175" s="111" t="s">
        <v>86</v>
      </c>
      <c r="P175" s="80" t="s">
        <v>1961</v>
      </c>
      <c r="Q175" s="80" t="s">
        <v>1648</v>
      </c>
      <c r="R175" s="36" t="s">
        <v>2031</v>
      </c>
      <c r="S175" s="80" t="s">
        <v>2147</v>
      </c>
      <c r="T175" s="80"/>
      <c r="U175" s="80"/>
      <c r="V175" s="80" t="str">
        <f t="shared" si="7"/>
        <v/>
      </c>
      <c r="W175" s="32" t="s">
        <v>1593</v>
      </c>
      <c r="X175" s="110">
        <v>43</v>
      </c>
      <c r="Y175" s="35"/>
      <c r="Z175" s="133">
        <v>1</v>
      </c>
      <c r="AA175" s="133">
        <f t="shared" si="8"/>
        <v>1</v>
      </c>
    </row>
    <row r="176" spans="1:27" s="3" customFormat="1" x14ac:dyDescent="0.2">
      <c r="A176" s="100">
        <v>175</v>
      </c>
      <c r="B176" s="101">
        <v>164</v>
      </c>
      <c r="C176" s="101">
        <v>44</v>
      </c>
      <c r="D176" s="100">
        <v>44</v>
      </c>
      <c r="E176" s="102" t="str">
        <f t="shared" si="6"/>
        <v xml:space="preserve">1873 - Large Bank Note Issue - First Design - 24c  Purple,  Scott, Perf 12   </v>
      </c>
      <c r="F176" s="106" t="s">
        <v>2516</v>
      </c>
      <c r="G176" s="104"/>
      <c r="H176" s="105">
        <v>357500</v>
      </c>
      <c r="I176" s="105">
        <v>0</v>
      </c>
      <c r="J176" s="105">
        <v>0</v>
      </c>
      <c r="K176" s="104">
        <v>357500</v>
      </c>
      <c r="L176" s="100">
        <v>195</v>
      </c>
      <c r="M176" s="112" t="s">
        <v>590</v>
      </c>
      <c r="N176" s="32">
        <v>1873</v>
      </c>
      <c r="O176" s="111" t="s">
        <v>86</v>
      </c>
      <c r="P176" s="80" t="s">
        <v>1957</v>
      </c>
      <c r="Q176" s="80" t="s">
        <v>1649</v>
      </c>
      <c r="R176" s="36" t="s">
        <v>2060</v>
      </c>
      <c r="S176" s="80" t="s">
        <v>2147</v>
      </c>
      <c r="T176" s="80"/>
      <c r="U176" s="80"/>
      <c r="V176" s="80" t="str">
        <f t="shared" si="7"/>
        <v/>
      </c>
      <c r="W176" s="32" t="s">
        <v>1593</v>
      </c>
      <c r="X176" s="110">
        <v>44</v>
      </c>
      <c r="Y176" s="35"/>
      <c r="Z176" s="133">
        <v>1</v>
      </c>
      <c r="AA176" s="133">
        <f t="shared" si="8"/>
        <v>0</v>
      </c>
    </row>
    <row r="177" spans="1:27" s="3" customFormat="1" x14ac:dyDescent="0.2">
      <c r="A177" s="100">
        <v>176</v>
      </c>
      <c r="B177" s="101">
        <v>165</v>
      </c>
      <c r="C177" s="101">
        <v>45</v>
      </c>
      <c r="D177" s="100">
        <v>45</v>
      </c>
      <c r="E177" s="102" t="str">
        <f t="shared" si="6"/>
        <v xml:space="preserve">1873 - Large Bank Note Issue - First Design - 30c  Black,  Hamilton, Perf 12   </v>
      </c>
      <c r="F177" s="106" t="s">
        <v>2516</v>
      </c>
      <c r="G177" s="104">
        <v>140</v>
      </c>
      <c r="H177" s="105">
        <v>140</v>
      </c>
      <c r="I177" s="105">
        <v>1300</v>
      </c>
      <c r="J177" s="105">
        <v>4000</v>
      </c>
      <c r="K177" s="104">
        <v>140</v>
      </c>
      <c r="L177" s="100">
        <v>201</v>
      </c>
      <c r="M177" s="112" t="s">
        <v>590</v>
      </c>
      <c r="N177" s="32">
        <v>1873</v>
      </c>
      <c r="O177" s="111" t="s">
        <v>86</v>
      </c>
      <c r="P177" s="80" t="s">
        <v>1958</v>
      </c>
      <c r="Q177" s="80" t="s">
        <v>1650</v>
      </c>
      <c r="R177" s="36" t="s">
        <v>2014</v>
      </c>
      <c r="S177" s="80" t="s">
        <v>2147</v>
      </c>
      <c r="T177" s="80"/>
      <c r="U177" s="80"/>
      <c r="V177" s="80" t="str">
        <f t="shared" si="7"/>
        <v/>
      </c>
      <c r="W177" s="32" t="s">
        <v>1593</v>
      </c>
      <c r="X177" s="110">
        <v>45</v>
      </c>
      <c r="Y177" s="35"/>
      <c r="Z177" s="133">
        <v>1</v>
      </c>
      <c r="AA177" s="133">
        <f t="shared" si="8"/>
        <v>1</v>
      </c>
    </row>
    <row r="178" spans="1:27" s="3" customFormat="1" x14ac:dyDescent="0.2">
      <c r="A178" s="100">
        <v>177</v>
      </c>
      <c r="B178" s="101">
        <v>166</v>
      </c>
      <c r="C178" s="101">
        <v>46</v>
      </c>
      <c r="D178" s="100">
        <v>46</v>
      </c>
      <c r="E178" s="102" t="str">
        <f t="shared" si="6"/>
        <v xml:space="preserve">1873 - Large Bank Note Issue - First Design - 90c  Carmine,  Perry, Perf 12   </v>
      </c>
      <c r="F178" s="106" t="s">
        <v>2516</v>
      </c>
      <c r="G178" s="104">
        <v>300</v>
      </c>
      <c r="H178" s="105">
        <v>300</v>
      </c>
      <c r="I178" s="105">
        <v>750</v>
      </c>
      <c r="J178" s="105">
        <v>2250</v>
      </c>
      <c r="K178" s="104">
        <v>300</v>
      </c>
      <c r="L178" s="100">
        <v>208</v>
      </c>
      <c r="M178" s="112" t="s">
        <v>590</v>
      </c>
      <c r="N178" s="32">
        <v>1873</v>
      </c>
      <c r="O178" s="111" t="s">
        <v>86</v>
      </c>
      <c r="P178" s="80" t="s">
        <v>1959</v>
      </c>
      <c r="Q178" s="80" t="s">
        <v>1651</v>
      </c>
      <c r="R178" s="36" t="s">
        <v>2057</v>
      </c>
      <c r="S178" s="80" t="s">
        <v>2147</v>
      </c>
      <c r="T178" s="80"/>
      <c r="U178" s="80"/>
      <c r="V178" s="80" t="str">
        <f t="shared" si="7"/>
        <v/>
      </c>
      <c r="W178" s="32" t="s">
        <v>1593</v>
      </c>
      <c r="X178" s="110">
        <v>46</v>
      </c>
      <c r="Y178" s="35"/>
      <c r="Z178" s="133">
        <v>1</v>
      </c>
      <c r="AA178" s="133">
        <f t="shared" si="8"/>
        <v>1</v>
      </c>
    </row>
    <row r="179" spans="1:27" s="3" customFormat="1" x14ac:dyDescent="0.2">
      <c r="A179" s="100">
        <v>178</v>
      </c>
      <c r="B179" s="101">
        <v>167</v>
      </c>
      <c r="C179" s="101" t="s">
        <v>1593</v>
      </c>
      <c r="D179" s="100">
        <v>36</v>
      </c>
      <c r="E179" s="102" t="str">
        <f t="shared" si="6"/>
        <v xml:space="preserve">1875 Reprint - Large Bank Note Issue - First Design - 1c  Ultramarine,  Franklin, Without Gum, Perf 12   </v>
      </c>
      <c r="F179" s="106" t="s">
        <v>2516</v>
      </c>
      <c r="G179" s="104"/>
      <c r="H179" s="105">
        <v>0</v>
      </c>
      <c r="I179" s="105">
        <v>16000</v>
      </c>
      <c r="J179" s="105">
        <v>0</v>
      </c>
      <c r="K179" s="104">
        <v>16000</v>
      </c>
      <c r="L179" s="100">
        <v>139</v>
      </c>
      <c r="M179" s="112" t="s">
        <v>590</v>
      </c>
      <c r="N179" s="32" t="s">
        <v>2062</v>
      </c>
      <c r="O179" s="111" t="s">
        <v>86</v>
      </c>
      <c r="P179" s="80" t="s">
        <v>1954</v>
      </c>
      <c r="Q179" s="80" t="s">
        <v>1634</v>
      </c>
      <c r="R179" s="36" t="s">
        <v>2048</v>
      </c>
      <c r="S179" s="80" t="s">
        <v>2147</v>
      </c>
      <c r="T179" s="80"/>
      <c r="U179" s="80" t="s">
        <v>2096</v>
      </c>
      <c r="V179" s="80" t="str">
        <f t="shared" si="7"/>
        <v>, Without Gum</v>
      </c>
      <c r="W179" s="32" t="s">
        <v>1593</v>
      </c>
      <c r="X179" s="110">
        <v>36</v>
      </c>
      <c r="Y179" s="35"/>
      <c r="Z179" s="133">
        <v>1</v>
      </c>
      <c r="AA179" s="133">
        <f t="shared" si="8"/>
        <v>0</v>
      </c>
    </row>
    <row r="180" spans="1:27" s="3" customFormat="1" x14ac:dyDescent="0.2">
      <c r="A180" s="100">
        <v>179</v>
      </c>
      <c r="B180" s="101">
        <v>168</v>
      </c>
      <c r="C180" s="101" t="s">
        <v>1593</v>
      </c>
      <c r="D180" s="100">
        <v>37</v>
      </c>
      <c r="E180" s="102" t="str">
        <f t="shared" si="6"/>
        <v xml:space="preserve">1875 Reprint - Large Bank Note Issue - First Design - 2c  Red Brown,  Jackson, Without Gum, Perf 12   </v>
      </c>
      <c r="F180" s="106" t="s">
        <v>2516</v>
      </c>
      <c r="G180" s="104"/>
      <c r="H180" s="105">
        <v>0</v>
      </c>
      <c r="I180" s="105">
        <v>7250</v>
      </c>
      <c r="J180" s="105">
        <v>0</v>
      </c>
      <c r="K180" s="104">
        <v>7250</v>
      </c>
      <c r="L180" s="100">
        <v>147</v>
      </c>
      <c r="M180" s="112" t="s">
        <v>590</v>
      </c>
      <c r="N180" s="32" t="s">
        <v>2062</v>
      </c>
      <c r="O180" s="111" t="s">
        <v>86</v>
      </c>
      <c r="P180" s="80" t="s">
        <v>1960</v>
      </c>
      <c r="Q180" s="80" t="s">
        <v>1637</v>
      </c>
      <c r="R180" s="36" t="s">
        <v>2025</v>
      </c>
      <c r="S180" s="80" t="s">
        <v>2147</v>
      </c>
      <c r="T180" s="80"/>
      <c r="U180" s="80" t="s">
        <v>2096</v>
      </c>
      <c r="V180" s="80" t="str">
        <f t="shared" si="7"/>
        <v>, Without Gum</v>
      </c>
      <c r="W180" s="32" t="s">
        <v>1593</v>
      </c>
      <c r="X180" s="110">
        <v>37</v>
      </c>
      <c r="Y180" s="35"/>
      <c r="Z180" s="133">
        <v>1</v>
      </c>
      <c r="AA180" s="133">
        <f t="shared" si="8"/>
        <v>0</v>
      </c>
    </row>
    <row r="181" spans="1:27" s="3" customFormat="1" x14ac:dyDescent="0.2">
      <c r="A181" s="100">
        <v>180</v>
      </c>
      <c r="B181" s="101">
        <v>169</v>
      </c>
      <c r="C181" s="101" t="s">
        <v>1593</v>
      </c>
      <c r="D181" s="100">
        <v>38</v>
      </c>
      <c r="E181" s="102" t="str">
        <f t="shared" si="6"/>
        <v xml:space="preserve">1875 Reprint - Large Bank Note Issue - First Design - 3c  Green,  Washington, Without Gum, Perf 12   </v>
      </c>
      <c r="F181" s="106" t="s">
        <v>2516</v>
      </c>
      <c r="G181" s="104"/>
      <c r="H181" s="105">
        <v>0</v>
      </c>
      <c r="I181" s="105">
        <v>25000</v>
      </c>
      <c r="J181" s="105">
        <v>0</v>
      </c>
      <c r="K181" s="104">
        <v>25000</v>
      </c>
      <c r="L181" s="100">
        <v>153</v>
      </c>
      <c r="M181" s="112" t="s">
        <v>590</v>
      </c>
      <c r="N181" s="32" t="s">
        <v>2062</v>
      </c>
      <c r="O181" s="111" t="s">
        <v>86</v>
      </c>
      <c r="P181" s="80" t="s">
        <v>1955</v>
      </c>
      <c r="Q181" s="80" t="s">
        <v>1635</v>
      </c>
      <c r="R181" s="36" t="s">
        <v>2022</v>
      </c>
      <c r="S181" s="80" t="s">
        <v>2147</v>
      </c>
      <c r="T181" s="80"/>
      <c r="U181" s="80" t="s">
        <v>2096</v>
      </c>
      <c r="V181" s="80" t="str">
        <f t="shared" si="7"/>
        <v>, Without Gum</v>
      </c>
      <c r="W181" s="32" t="s">
        <v>1593</v>
      </c>
      <c r="X181" s="110">
        <v>38</v>
      </c>
      <c r="Y181" s="35"/>
      <c r="Z181" s="133">
        <v>1</v>
      </c>
      <c r="AA181" s="133">
        <f t="shared" si="8"/>
        <v>0</v>
      </c>
    </row>
    <row r="182" spans="1:27" s="3" customFormat="1" x14ac:dyDescent="0.2">
      <c r="A182" s="100">
        <v>181</v>
      </c>
      <c r="B182" s="101">
        <v>170</v>
      </c>
      <c r="C182" s="101" t="s">
        <v>1593</v>
      </c>
      <c r="D182" s="100">
        <v>39</v>
      </c>
      <c r="E182" s="102" t="str">
        <f t="shared" si="6"/>
        <v xml:space="preserve">1875 Reprint - Large Bank Note Issue - First Design - 6c  Carmine,  Lincoln, Without Gum, Perf 12   </v>
      </c>
      <c r="F182" s="106" t="s">
        <v>2516</v>
      </c>
      <c r="G182" s="104"/>
      <c r="H182" s="105">
        <v>0</v>
      </c>
      <c r="I182" s="105">
        <v>21500</v>
      </c>
      <c r="J182" s="105">
        <v>0</v>
      </c>
      <c r="K182" s="104">
        <v>21500</v>
      </c>
      <c r="L182" s="100">
        <v>161</v>
      </c>
      <c r="M182" s="112" t="s">
        <v>590</v>
      </c>
      <c r="N182" s="32" t="s">
        <v>2062</v>
      </c>
      <c r="O182" s="111" t="s">
        <v>86</v>
      </c>
      <c r="P182" s="80" t="s">
        <v>1962</v>
      </c>
      <c r="Q182" s="80" t="s">
        <v>1638</v>
      </c>
      <c r="R182" s="36" t="s">
        <v>2057</v>
      </c>
      <c r="S182" s="80" t="s">
        <v>2147</v>
      </c>
      <c r="T182" s="80"/>
      <c r="U182" s="80" t="s">
        <v>2096</v>
      </c>
      <c r="V182" s="80" t="str">
        <f t="shared" si="7"/>
        <v>, Without Gum</v>
      </c>
      <c r="W182" s="32" t="s">
        <v>1593</v>
      </c>
      <c r="X182" s="110">
        <v>39</v>
      </c>
      <c r="Y182" s="35"/>
      <c r="Z182" s="133">
        <v>1</v>
      </c>
      <c r="AA182" s="133">
        <f t="shared" si="8"/>
        <v>0</v>
      </c>
    </row>
    <row r="183" spans="1:27" s="3" customFormat="1" x14ac:dyDescent="0.2">
      <c r="A183" s="100">
        <v>182</v>
      </c>
      <c r="B183" s="101">
        <v>171</v>
      </c>
      <c r="C183" s="101" t="s">
        <v>1593</v>
      </c>
      <c r="D183" s="100">
        <v>40</v>
      </c>
      <c r="E183" s="102" t="str">
        <f t="shared" si="6"/>
        <v xml:space="preserve">1875 Reprint - Large Bank Note Issue - First Design - 7c  Vermilion,  Stanton, Without Gum, Perf 12   </v>
      </c>
      <c r="F183" s="106" t="s">
        <v>2516</v>
      </c>
      <c r="G183" s="104"/>
      <c r="H183" s="105">
        <v>0</v>
      </c>
      <c r="I183" s="105">
        <v>4750</v>
      </c>
      <c r="J183" s="105">
        <v>0</v>
      </c>
      <c r="K183" s="104">
        <v>4750</v>
      </c>
      <c r="L183" s="100">
        <v>169</v>
      </c>
      <c r="M183" s="112" t="s">
        <v>590</v>
      </c>
      <c r="N183" s="32" t="s">
        <v>2062</v>
      </c>
      <c r="O183" s="111" t="s">
        <v>86</v>
      </c>
      <c r="P183" s="80" t="s">
        <v>1963</v>
      </c>
      <c r="Q183" s="80" t="s">
        <v>1646</v>
      </c>
      <c r="R183" s="36" t="s">
        <v>2058</v>
      </c>
      <c r="S183" s="80" t="s">
        <v>2147</v>
      </c>
      <c r="T183" s="80"/>
      <c r="U183" s="80" t="s">
        <v>2096</v>
      </c>
      <c r="V183" s="80" t="str">
        <f t="shared" si="7"/>
        <v>, Without Gum</v>
      </c>
      <c r="W183" s="32" t="s">
        <v>1593</v>
      </c>
      <c r="X183" s="110">
        <v>40</v>
      </c>
      <c r="Y183" s="35"/>
      <c r="Z183" s="133">
        <v>1</v>
      </c>
      <c r="AA183" s="133">
        <f t="shared" si="8"/>
        <v>0</v>
      </c>
    </row>
    <row r="184" spans="1:27" s="3" customFormat="1" x14ac:dyDescent="0.2">
      <c r="A184" s="100">
        <v>183</v>
      </c>
      <c r="B184" s="101">
        <v>172</v>
      </c>
      <c r="C184" s="101" t="s">
        <v>1593</v>
      </c>
      <c r="D184" s="100">
        <v>41</v>
      </c>
      <c r="E184" s="102" t="str">
        <f t="shared" si="6"/>
        <v xml:space="preserve">1875 Reprint - Large Bank Note Issue - First Design - 10c  Brown,  Jefferson, Without Gum, Perf 12   </v>
      </c>
      <c r="F184" s="106" t="s">
        <v>2516</v>
      </c>
      <c r="G184" s="104"/>
      <c r="H184" s="105">
        <v>0</v>
      </c>
      <c r="I184" s="105">
        <v>20000</v>
      </c>
      <c r="J184" s="105">
        <v>0</v>
      </c>
      <c r="K184" s="104">
        <v>20000</v>
      </c>
      <c r="L184" s="100">
        <v>175</v>
      </c>
      <c r="M184" s="112" t="s">
        <v>590</v>
      </c>
      <c r="N184" s="32" t="s">
        <v>2062</v>
      </c>
      <c r="O184" s="111" t="s">
        <v>86</v>
      </c>
      <c r="P184" s="80" t="s">
        <v>1953</v>
      </c>
      <c r="Q184" s="80" t="s">
        <v>1636</v>
      </c>
      <c r="R184" s="36" t="s">
        <v>2021</v>
      </c>
      <c r="S184" s="80" t="s">
        <v>2147</v>
      </c>
      <c r="T184" s="80"/>
      <c r="U184" s="80" t="s">
        <v>2096</v>
      </c>
      <c r="V184" s="80" t="str">
        <f t="shared" si="7"/>
        <v>, Without Gum</v>
      </c>
      <c r="W184" s="32" t="s">
        <v>1593</v>
      </c>
      <c r="X184" s="110">
        <v>41</v>
      </c>
      <c r="Y184" s="35"/>
      <c r="Z184" s="133">
        <v>1</v>
      </c>
      <c r="AA184" s="133">
        <f t="shared" si="8"/>
        <v>0</v>
      </c>
    </row>
    <row r="185" spans="1:27" s="3" customFormat="1" x14ac:dyDescent="0.2">
      <c r="A185" s="100">
        <v>184</v>
      </c>
      <c r="B185" s="101">
        <v>173</v>
      </c>
      <c r="C185" s="101" t="s">
        <v>1593</v>
      </c>
      <c r="D185" s="100">
        <v>42</v>
      </c>
      <c r="E185" s="102" t="str">
        <f t="shared" si="6"/>
        <v xml:space="preserve">1875 Reprint - Large Bank Note Issue - First Design - 12c  Dull Violet,  Clay, Without Gum, Perf 12   </v>
      </c>
      <c r="F185" s="106" t="s">
        <v>2516</v>
      </c>
      <c r="G185" s="104"/>
      <c r="H185" s="105">
        <v>0</v>
      </c>
      <c r="I185" s="105">
        <v>6750</v>
      </c>
      <c r="J185" s="105">
        <v>0</v>
      </c>
      <c r="K185" s="104">
        <v>6750</v>
      </c>
      <c r="L185" s="100">
        <v>184</v>
      </c>
      <c r="M185" s="112" t="s">
        <v>590</v>
      </c>
      <c r="N185" s="32" t="s">
        <v>2062</v>
      </c>
      <c r="O185" s="111" t="s">
        <v>86</v>
      </c>
      <c r="P185" s="80" t="s">
        <v>1956</v>
      </c>
      <c r="Q185" s="80" t="s">
        <v>1647</v>
      </c>
      <c r="R185" s="36" t="s">
        <v>2059</v>
      </c>
      <c r="S185" s="80" t="s">
        <v>2147</v>
      </c>
      <c r="T185" s="80"/>
      <c r="U185" s="80" t="s">
        <v>2096</v>
      </c>
      <c r="V185" s="80" t="str">
        <f t="shared" si="7"/>
        <v>, Without Gum</v>
      </c>
      <c r="W185" s="32" t="s">
        <v>1593</v>
      </c>
      <c r="X185" s="110">
        <v>42</v>
      </c>
      <c r="Y185" s="35"/>
      <c r="Z185" s="133">
        <v>1</v>
      </c>
      <c r="AA185" s="133">
        <f t="shared" si="8"/>
        <v>0</v>
      </c>
    </row>
    <row r="186" spans="1:27" s="3" customFormat="1" x14ac:dyDescent="0.2">
      <c r="A186" s="100">
        <v>185</v>
      </c>
      <c r="B186" s="101">
        <v>174</v>
      </c>
      <c r="C186" s="101" t="s">
        <v>1593</v>
      </c>
      <c r="D186" s="100">
        <v>43</v>
      </c>
      <c r="E186" s="102" t="str">
        <f t="shared" si="6"/>
        <v xml:space="preserve">1875 Reprint - Large Bank Note Issue - First Design - 15c  Orange,  Webster, Without Gum, Perf 12   </v>
      </c>
      <c r="F186" s="106" t="s">
        <v>2516</v>
      </c>
      <c r="G186" s="104"/>
      <c r="H186" s="105">
        <v>0</v>
      </c>
      <c r="I186" s="105">
        <v>18000</v>
      </c>
      <c r="J186" s="105">
        <v>0</v>
      </c>
      <c r="K186" s="104">
        <v>18000</v>
      </c>
      <c r="L186" s="100">
        <v>190</v>
      </c>
      <c r="M186" s="112" t="s">
        <v>590</v>
      </c>
      <c r="N186" s="32" t="s">
        <v>2062</v>
      </c>
      <c r="O186" s="111" t="s">
        <v>86</v>
      </c>
      <c r="P186" s="80" t="s">
        <v>1961</v>
      </c>
      <c r="Q186" s="80" t="s">
        <v>1648</v>
      </c>
      <c r="R186" s="36" t="s">
        <v>2031</v>
      </c>
      <c r="S186" s="80" t="s">
        <v>2147</v>
      </c>
      <c r="T186" s="80"/>
      <c r="U186" s="80" t="s">
        <v>2096</v>
      </c>
      <c r="V186" s="80" t="str">
        <f t="shared" si="7"/>
        <v>, Without Gum</v>
      </c>
      <c r="W186" s="32" t="s">
        <v>1593</v>
      </c>
      <c r="X186" s="110">
        <v>43</v>
      </c>
      <c r="Y186" s="35"/>
      <c r="Z186" s="133">
        <v>1</v>
      </c>
      <c r="AA186" s="133">
        <f t="shared" si="8"/>
        <v>0</v>
      </c>
    </row>
    <row r="187" spans="1:27" s="3" customFormat="1" x14ac:dyDescent="0.2">
      <c r="A187" s="100">
        <v>186</v>
      </c>
      <c r="B187" s="101">
        <v>175</v>
      </c>
      <c r="C187" s="101" t="s">
        <v>1593</v>
      </c>
      <c r="D187" s="100">
        <v>44</v>
      </c>
      <c r="E187" s="102" t="str">
        <f t="shared" si="6"/>
        <v xml:space="preserve">1875 Reprint - Large Bank Note Issue - First Design - 24c  Purple,  Scott, Without Gum, Perf 12   </v>
      </c>
      <c r="F187" s="106" t="s">
        <v>2516</v>
      </c>
      <c r="G187" s="104"/>
      <c r="H187" s="105">
        <v>0</v>
      </c>
      <c r="I187" s="105">
        <v>4000</v>
      </c>
      <c r="J187" s="105">
        <v>0</v>
      </c>
      <c r="K187" s="104">
        <v>4000</v>
      </c>
      <c r="L187" s="100">
        <v>196</v>
      </c>
      <c r="M187" s="112" t="s">
        <v>590</v>
      </c>
      <c r="N187" s="32" t="s">
        <v>2062</v>
      </c>
      <c r="O187" s="111" t="s">
        <v>86</v>
      </c>
      <c r="P187" s="80" t="s">
        <v>1957</v>
      </c>
      <c r="Q187" s="80" t="s">
        <v>1649</v>
      </c>
      <c r="R187" s="36" t="s">
        <v>2060</v>
      </c>
      <c r="S187" s="80" t="s">
        <v>2147</v>
      </c>
      <c r="T187" s="80"/>
      <c r="U187" s="80" t="s">
        <v>2096</v>
      </c>
      <c r="V187" s="80" t="str">
        <f t="shared" si="7"/>
        <v>, Without Gum</v>
      </c>
      <c r="W187" s="32" t="s">
        <v>1593</v>
      </c>
      <c r="X187" s="110">
        <v>44</v>
      </c>
      <c r="Y187" s="35"/>
      <c r="Z187" s="133">
        <v>1</v>
      </c>
      <c r="AA187" s="133">
        <f t="shared" si="8"/>
        <v>0</v>
      </c>
    </row>
    <row r="188" spans="1:27" s="3" customFormat="1" x14ac:dyDescent="0.2">
      <c r="A188" s="100">
        <v>187</v>
      </c>
      <c r="B188" s="101">
        <v>176</v>
      </c>
      <c r="C188" s="101" t="s">
        <v>1593</v>
      </c>
      <c r="D188" s="100">
        <v>45</v>
      </c>
      <c r="E188" s="102" t="str">
        <f t="shared" si="6"/>
        <v xml:space="preserve">1875 Reprint - Large Bank Note Issue - First Design - 30c  Black,  Hamilton, Without Gum, Perf 12   </v>
      </c>
      <c r="F188" s="106" t="s">
        <v>2516</v>
      </c>
      <c r="G188" s="104"/>
      <c r="H188" s="105">
        <v>0</v>
      </c>
      <c r="I188" s="105">
        <v>14500</v>
      </c>
      <c r="J188" s="105">
        <v>0</v>
      </c>
      <c r="K188" s="104">
        <v>14500</v>
      </c>
      <c r="L188" s="100">
        <v>202</v>
      </c>
      <c r="M188" s="112" t="s">
        <v>590</v>
      </c>
      <c r="N188" s="32" t="s">
        <v>2062</v>
      </c>
      <c r="O188" s="111" t="s">
        <v>86</v>
      </c>
      <c r="P188" s="80" t="s">
        <v>1958</v>
      </c>
      <c r="Q188" s="80" t="s">
        <v>1650</v>
      </c>
      <c r="R188" s="36" t="s">
        <v>2014</v>
      </c>
      <c r="S188" s="80" t="s">
        <v>2147</v>
      </c>
      <c r="T188" s="80"/>
      <c r="U188" s="80" t="s">
        <v>2096</v>
      </c>
      <c r="V188" s="80" t="str">
        <f t="shared" si="7"/>
        <v>, Without Gum</v>
      </c>
      <c r="W188" s="32" t="s">
        <v>1593</v>
      </c>
      <c r="X188" s="110">
        <v>45</v>
      </c>
      <c r="Y188" s="35"/>
      <c r="Z188" s="133">
        <v>1</v>
      </c>
      <c r="AA188" s="133">
        <f t="shared" si="8"/>
        <v>0</v>
      </c>
    </row>
    <row r="189" spans="1:27" s="3" customFormat="1" x14ac:dyDescent="0.2">
      <c r="A189" s="100">
        <v>188</v>
      </c>
      <c r="B189" s="101">
        <v>177</v>
      </c>
      <c r="C189" s="101" t="s">
        <v>1593</v>
      </c>
      <c r="D189" s="100">
        <v>46</v>
      </c>
      <c r="E189" s="102" t="str">
        <f t="shared" si="6"/>
        <v xml:space="preserve">1875 Reprint - Large Bank Note Issue - First Design - 90c  Carmine,  Perry, Without Gum, Perf 12   </v>
      </c>
      <c r="F189" s="106" t="s">
        <v>2516</v>
      </c>
      <c r="G189" s="104"/>
      <c r="H189" s="105">
        <v>0</v>
      </c>
      <c r="I189" s="105">
        <v>21500</v>
      </c>
      <c r="J189" s="105">
        <v>0</v>
      </c>
      <c r="K189" s="104">
        <v>21500</v>
      </c>
      <c r="L189" s="100">
        <v>209</v>
      </c>
      <c r="M189" s="112" t="s">
        <v>590</v>
      </c>
      <c r="N189" s="32" t="s">
        <v>2062</v>
      </c>
      <c r="O189" s="111" t="s">
        <v>86</v>
      </c>
      <c r="P189" s="80" t="s">
        <v>1959</v>
      </c>
      <c r="Q189" s="80" t="s">
        <v>1651</v>
      </c>
      <c r="R189" s="36" t="s">
        <v>2057</v>
      </c>
      <c r="S189" s="80" t="s">
        <v>2147</v>
      </c>
      <c r="T189" s="80"/>
      <c r="U189" s="80" t="s">
        <v>2096</v>
      </c>
      <c r="V189" s="80" t="str">
        <f t="shared" si="7"/>
        <v>, Without Gum</v>
      </c>
      <c r="W189" s="32" t="s">
        <v>1593</v>
      </c>
      <c r="X189" s="110">
        <v>46</v>
      </c>
      <c r="Y189" s="35"/>
      <c r="Z189" s="133">
        <v>1</v>
      </c>
      <c r="AA189" s="133">
        <f t="shared" si="8"/>
        <v>0</v>
      </c>
    </row>
    <row r="190" spans="1:27" s="3" customFormat="1" x14ac:dyDescent="0.2">
      <c r="A190" s="100">
        <v>189</v>
      </c>
      <c r="B190" s="101">
        <v>178</v>
      </c>
      <c r="C190" s="101">
        <v>47</v>
      </c>
      <c r="D190" s="100">
        <v>47</v>
      </c>
      <c r="E190" s="102" t="str">
        <f t="shared" si="6"/>
        <v xml:space="preserve">1875 - Large Bank Note Issue - Interim Design - 2c  Vermilion,  Jackson, Perf 12   </v>
      </c>
      <c r="F190" s="106" t="s">
        <v>2516</v>
      </c>
      <c r="G190" s="104">
        <v>15</v>
      </c>
      <c r="H190" s="105">
        <v>15</v>
      </c>
      <c r="I190" s="105">
        <v>110</v>
      </c>
      <c r="J190" s="105">
        <v>350</v>
      </c>
      <c r="K190" s="104">
        <v>15</v>
      </c>
      <c r="L190" s="100">
        <v>212</v>
      </c>
      <c r="M190" s="112" t="s">
        <v>590</v>
      </c>
      <c r="N190" s="32">
        <v>1875</v>
      </c>
      <c r="O190" s="111" t="s">
        <v>105</v>
      </c>
      <c r="P190" s="80" t="s">
        <v>1960</v>
      </c>
      <c r="Q190" s="80" t="s">
        <v>1637</v>
      </c>
      <c r="R190" s="36" t="s">
        <v>2058</v>
      </c>
      <c r="S190" s="80" t="s">
        <v>2147</v>
      </c>
      <c r="T190" s="80"/>
      <c r="U190" s="80"/>
      <c r="V190" s="80" t="str">
        <f t="shared" si="7"/>
        <v/>
      </c>
      <c r="W190" s="32" t="s">
        <v>590</v>
      </c>
      <c r="X190" s="110">
        <v>47</v>
      </c>
      <c r="Y190" s="35" t="s">
        <v>998</v>
      </c>
      <c r="Z190" s="133">
        <v>1</v>
      </c>
      <c r="AA190" s="133">
        <f t="shared" si="8"/>
        <v>1</v>
      </c>
    </row>
    <row r="191" spans="1:27" s="3" customFormat="1" x14ac:dyDescent="0.2">
      <c r="A191" s="100">
        <v>190</v>
      </c>
      <c r="B191" s="101">
        <v>179</v>
      </c>
      <c r="C191" s="101">
        <v>48</v>
      </c>
      <c r="D191" s="100">
        <v>48</v>
      </c>
      <c r="E191" s="102" t="str">
        <f t="shared" si="6"/>
        <v xml:space="preserve">1875 - Large Bank Note Issue - Interim Design - 5c  Blue,  Zachary Taylor, Perf 12   </v>
      </c>
      <c r="F191" s="106" t="s">
        <v>2516</v>
      </c>
      <c r="G191" s="104">
        <v>25</v>
      </c>
      <c r="H191" s="105">
        <v>25</v>
      </c>
      <c r="I191" s="105">
        <v>225</v>
      </c>
      <c r="J191" s="105">
        <v>700</v>
      </c>
      <c r="K191" s="104">
        <v>25</v>
      </c>
      <c r="L191" s="100">
        <v>216</v>
      </c>
      <c r="M191" s="112" t="s">
        <v>590</v>
      </c>
      <c r="N191" s="32">
        <v>1875</v>
      </c>
      <c r="O191" s="111" t="s">
        <v>105</v>
      </c>
      <c r="P191" s="80" t="s">
        <v>1952</v>
      </c>
      <c r="Q191" s="80" t="s">
        <v>1806</v>
      </c>
      <c r="R191" s="36" t="s">
        <v>2018</v>
      </c>
      <c r="S191" s="80" t="s">
        <v>2147</v>
      </c>
      <c r="T191" s="80"/>
      <c r="U191" s="80"/>
      <c r="V191" s="80" t="str">
        <f t="shared" si="7"/>
        <v/>
      </c>
      <c r="W191" s="32" t="s">
        <v>590</v>
      </c>
      <c r="X191" s="110">
        <v>48</v>
      </c>
      <c r="Y191" s="35" t="s">
        <v>887</v>
      </c>
      <c r="Z191" s="133">
        <v>1</v>
      </c>
      <c r="AA191" s="133">
        <f t="shared" si="8"/>
        <v>1</v>
      </c>
    </row>
    <row r="192" spans="1:27" s="3" customFormat="1" x14ac:dyDescent="0.2">
      <c r="A192" s="100">
        <v>191</v>
      </c>
      <c r="B192" s="101">
        <v>180</v>
      </c>
      <c r="C192" s="101" t="s">
        <v>1593</v>
      </c>
      <c r="D192" s="100">
        <v>47</v>
      </c>
      <c r="E192" s="102" t="str">
        <f t="shared" si="6"/>
        <v xml:space="preserve">1875 Reprint - Large Bank Note Issue - Interim Design - 2c  Vermilion,  Jackson, Without Gum, Perf 12   </v>
      </c>
      <c r="F192" s="106" t="s">
        <v>2516</v>
      </c>
      <c r="G192" s="104"/>
      <c r="H192" s="105">
        <v>0</v>
      </c>
      <c r="I192" s="105">
        <v>70000</v>
      </c>
      <c r="J192" s="105">
        <v>0</v>
      </c>
      <c r="K192" s="104">
        <v>70000</v>
      </c>
      <c r="L192" s="100">
        <v>213</v>
      </c>
      <c r="M192" s="112" t="s">
        <v>590</v>
      </c>
      <c r="N192" s="32" t="s">
        <v>2062</v>
      </c>
      <c r="O192" s="111" t="s">
        <v>105</v>
      </c>
      <c r="P192" s="80" t="s">
        <v>1960</v>
      </c>
      <c r="Q192" s="80" t="s">
        <v>1637</v>
      </c>
      <c r="R192" s="36" t="s">
        <v>2058</v>
      </c>
      <c r="S192" s="80" t="s">
        <v>2147</v>
      </c>
      <c r="T192" s="80"/>
      <c r="U192" s="80" t="s">
        <v>2096</v>
      </c>
      <c r="V192" s="80" t="str">
        <f t="shared" si="7"/>
        <v>, Without Gum</v>
      </c>
      <c r="W192" s="32" t="s">
        <v>1593</v>
      </c>
      <c r="X192" s="110">
        <v>47</v>
      </c>
      <c r="Y192" s="35"/>
      <c r="Z192" s="133">
        <v>1</v>
      </c>
      <c r="AA192" s="133">
        <f t="shared" si="8"/>
        <v>0</v>
      </c>
    </row>
    <row r="193" spans="1:27" s="3" customFormat="1" x14ac:dyDescent="0.2">
      <c r="A193" s="100">
        <v>192</v>
      </c>
      <c r="B193" s="101">
        <v>181</v>
      </c>
      <c r="C193" s="101" t="s">
        <v>1593</v>
      </c>
      <c r="D193" s="100">
        <v>48</v>
      </c>
      <c r="E193" s="102" t="str">
        <f t="shared" si="6"/>
        <v xml:space="preserve">1875 Reprint - Large Bank Note Issue - Interim Design - 5c  Blue,  Taylor, Without Gum, Perf 12   </v>
      </c>
      <c r="F193" s="106" t="s">
        <v>2516</v>
      </c>
      <c r="G193" s="104"/>
      <c r="H193" s="105">
        <v>0</v>
      </c>
      <c r="I193" s="105">
        <v>450000</v>
      </c>
      <c r="J193" s="105">
        <v>0</v>
      </c>
      <c r="K193" s="104">
        <v>450000</v>
      </c>
      <c r="L193" s="100">
        <v>217</v>
      </c>
      <c r="M193" s="112" t="s">
        <v>590</v>
      </c>
      <c r="N193" s="32" t="s">
        <v>2062</v>
      </c>
      <c r="O193" s="111" t="s">
        <v>105</v>
      </c>
      <c r="P193" s="80" t="s">
        <v>1952</v>
      </c>
      <c r="Q193" s="80" t="s">
        <v>1652</v>
      </c>
      <c r="R193" s="36" t="s">
        <v>2018</v>
      </c>
      <c r="S193" s="80" t="s">
        <v>2147</v>
      </c>
      <c r="T193" s="80"/>
      <c r="U193" s="80" t="s">
        <v>2096</v>
      </c>
      <c r="V193" s="80" t="str">
        <f t="shared" si="7"/>
        <v>, Without Gum</v>
      </c>
      <c r="W193" s="32" t="s">
        <v>1593</v>
      </c>
      <c r="X193" s="110">
        <v>48</v>
      </c>
      <c r="Y193" s="35"/>
      <c r="Z193" s="133">
        <v>1</v>
      </c>
      <c r="AA193" s="133">
        <f t="shared" si="8"/>
        <v>0</v>
      </c>
    </row>
    <row r="194" spans="1:27" s="3" customFormat="1" x14ac:dyDescent="0.2">
      <c r="A194" s="100">
        <v>193</v>
      </c>
      <c r="B194" s="101">
        <v>182</v>
      </c>
      <c r="C194" s="101" t="s">
        <v>1593</v>
      </c>
      <c r="D194" s="100">
        <v>36</v>
      </c>
      <c r="E194" s="102" t="str">
        <f t="shared" ref="E194:E257" si="9">CONCATENATE(N194," - ",O194," - ",P194," ",R194,", ",Q194,V194,", ",S194,"   ",T194)</f>
        <v xml:space="preserve">1879 - Large Bank Note Issue - First Design - 1c  Blue,  Franklin, Soft Paper, Perf 12   </v>
      </c>
      <c r="F194" s="103" t="s">
        <v>2525</v>
      </c>
      <c r="G194" s="104"/>
      <c r="H194" s="105">
        <v>6</v>
      </c>
      <c r="I194" s="105">
        <v>75</v>
      </c>
      <c r="J194" s="105">
        <v>225</v>
      </c>
      <c r="K194" s="104">
        <v>6</v>
      </c>
      <c r="L194" s="100">
        <v>140</v>
      </c>
      <c r="M194" s="112" t="s">
        <v>590</v>
      </c>
      <c r="N194" s="32">
        <v>1879</v>
      </c>
      <c r="O194" s="111" t="s">
        <v>86</v>
      </c>
      <c r="P194" s="80" t="s">
        <v>1954</v>
      </c>
      <c r="Q194" s="80" t="s">
        <v>1634</v>
      </c>
      <c r="R194" s="36" t="s">
        <v>2018</v>
      </c>
      <c r="S194" s="80" t="s">
        <v>2147</v>
      </c>
      <c r="T194" s="80"/>
      <c r="U194" s="80" t="s">
        <v>2055</v>
      </c>
      <c r="V194" s="80" t="str">
        <f t="shared" ref="V194:V257" si="10">IF(U194&gt;0,CONCATENATE(", ",U194),"")</f>
        <v>, Soft Paper</v>
      </c>
      <c r="W194" s="32" t="s">
        <v>1593</v>
      </c>
      <c r="X194" s="110">
        <v>36</v>
      </c>
      <c r="Y194" s="35"/>
      <c r="Z194" s="133">
        <v>1</v>
      </c>
      <c r="AA194" s="133">
        <f t="shared" si="8"/>
        <v>0</v>
      </c>
    </row>
    <row r="195" spans="1:27" s="3" customFormat="1" x14ac:dyDescent="0.2">
      <c r="A195" s="100">
        <v>194</v>
      </c>
      <c r="B195" s="101">
        <v>183</v>
      </c>
      <c r="C195" s="101" t="s">
        <v>1593</v>
      </c>
      <c r="D195" s="100">
        <v>47</v>
      </c>
      <c r="E195" s="102" t="str">
        <f t="shared" si="9"/>
        <v xml:space="preserve">1879 - Large Bank Note Issue - Interim Design - 2c  Vermilion,  Jackson, Soft Paper, Perf 12   </v>
      </c>
      <c r="F195" s="106" t="s">
        <v>2518</v>
      </c>
      <c r="G195" s="104"/>
      <c r="H195" s="105">
        <v>5</v>
      </c>
      <c r="I195" s="105">
        <v>35</v>
      </c>
      <c r="J195" s="105">
        <v>100</v>
      </c>
      <c r="K195" s="104">
        <v>5</v>
      </c>
      <c r="L195" s="100">
        <v>214</v>
      </c>
      <c r="M195" s="112" t="s">
        <v>590</v>
      </c>
      <c r="N195" s="32">
        <v>1879</v>
      </c>
      <c r="O195" s="111" t="s">
        <v>105</v>
      </c>
      <c r="P195" s="80" t="s">
        <v>1960</v>
      </c>
      <c r="Q195" s="80" t="s">
        <v>1637</v>
      </c>
      <c r="R195" s="36" t="s">
        <v>2058</v>
      </c>
      <c r="S195" s="80" t="s">
        <v>2147</v>
      </c>
      <c r="T195" s="80"/>
      <c r="U195" s="80" t="s">
        <v>2055</v>
      </c>
      <c r="V195" s="80" t="str">
        <f t="shared" si="10"/>
        <v>, Soft Paper</v>
      </c>
      <c r="W195" s="32" t="s">
        <v>1593</v>
      </c>
      <c r="X195" s="110">
        <v>47</v>
      </c>
      <c r="Y195" s="35"/>
      <c r="Z195" s="133">
        <v>1</v>
      </c>
      <c r="AA195" s="133">
        <f t="shared" ref="AA195:AA258" si="11">IF(G195&gt;0,1,0)</f>
        <v>0</v>
      </c>
    </row>
    <row r="196" spans="1:27" s="3" customFormat="1" x14ac:dyDescent="0.2">
      <c r="A196" s="100">
        <v>195</v>
      </c>
      <c r="B196" s="101">
        <v>184</v>
      </c>
      <c r="C196" s="101" t="s">
        <v>1593</v>
      </c>
      <c r="D196" s="100">
        <v>38</v>
      </c>
      <c r="E196" s="102" t="str">
        <f t="shared" si="9"/>
        <v xml:space="preserve">1879 - Large Bank Note Issue - First Design - 3c  Green,  Washington, Soft Paper, Perf 12   </v>
      </c>
      <c r="F196" s="106" t="s">
        <v>2518</v>
      </c>
      <c r="G196" s="104"/>
      <c r="H196" s="105">
        <v>1</v>
      </c>
      <c r="I196" s="105">
        <v>28</v>
      </c>
      <c r="J196" s="105">
        <v>90</v>
      </c>
      <c r="K196" s="104">
        <v>1</v>
      </c>
      <c r="L196" s="100">
        <v>154</v>
      </c>
      <c r="M196" s="112" t="s">
        <v>590</v>
      </c>
      <c r="N196" s="32">
        <v>1879</v>
      </c>
      <c r="O196" s="111" t="s">
        <v>86</v>
      </c>
      <c r="P196" s="80" t="s">
        <v>1955</v>
      </c>
      <c r="Q196" s="80" t="s">
        <v>1635</v>
      </c>
      <c r="R196" s="36" t="s">
        <v>2022</v>
      </c>
      <c r="S196" s="80" t="s">
        <v>2147</v>
      </c>
      <c r="T196" s="80"/>
      <c r="U196" s="80" t="s">
        <v>2055</v>
      </c>
      <c r="V196" s="80" t="str">
        <f t="shared" si="10"/>
        <v>, Soft Paper</v>
      </c>
      <c r="W196" s="32" t="s">
        <v>1593</v>
      </c>
      <c r="X196" s="110">
        <v>38</v>
      </c>
      <c r="Y196" s="35"/>
      <c r="Z196" s="133">
        <v>1</v>
      </c>
      <c r="AA196" s="133">
        <f t="shared" si="11"/>
        <v>0</v>
      </c>
    </row>
    <row r="197" spans="1:27" s="3" customFormat="1" x14ac:dyDescent="0.2">
      <c r="A197" s="100">
        <v>196</v>
      </c>
      <c r="B197" s="101">
        <v>185</v>
      </c>
      <c r="C197" s="101" t="s">
        <v>1593</v>
      </c>
      <c r="D197" s="100">
        <v>48</v>
      </c>
      <c r="E197" s="102" t="str">
        <f t="shared" si="9"/>
        <v xml:space="preserve">1879 - Large Bank Note Issue - Interim Design - 5c  Blue,  Taylor, Soft Paper, Perf 12   </v>
      </c>
      <c r="F197" s="106" t="s">
        <v>2518</v>
      </c>
      <c r="G197" s="104"/>
      <c r="H197" s="105">
        <v>17.5</v>
      </c>
      <c r="I197" s="105">
        <v>140</v>
      </c>
      <c r="J197" s="105">
        <v>450</v>
      </c>
      <c r="K197" s="104">
        <v>17.5</v>
      </c>
      <c r="L197" s="100">
        <v>218</v>
      </c>
      <c r="M197" s="112" t="s">
        <v>590</v>
      </c>
      <c r="N197" s="32">
        <v>1879</v>
      </c>
      <c r="O197" s="111" t="s">
        <v>105</v>
      </c>
      <c r="P197" s="80" t="s">
        <v>1952</v>
      </c>
      <c r="Q197" s="80" t="s">
        <v>1652</v>
      </c>
      <c r="R197" s="36" t="s">
        <v>2018</v>
      </c>
      <c r="S197" s="80" t="s">
        <v>2147</v>
      </c>
      <c r="T197" s="80"/>
      <c r="U197" s="80" t="s">
        <v>2055</v>
      </c>
      <c r="V197" s="80" t="str">
        <f t="shared" si="10"/>
        <v>, Soft Paper</v>
      </c>
      <c r="W197" s="32" t="s">
        <v>1593</v>
      </c>
      <c r="X197" s="110">
        <v>48</v>
      </c>
      <c r="Y197" s="35"/>
      <c r="Z197" s="133">
        <v>1</v>
      </c>
      <c r="AA197" s="133">
        <f t="shared" si="11"/>
        <v>0</v>
      </c>
    </row>
    <row r="198" spans="1:27" s="3" customFormat="1" x14ac:dyDescent="0.2">
      <c r="A198" s="100">
        <v>197</v>
      </c>
      <c r="B198" s="101">
        <v>186</v>
      </c>
      <c r="C198" s="101" t="s">
        <v>1593</v>
      </c>
      <c r="D198" s="100">
        <v>39</v>
      </c>
      <c r="E198" s="102" t="str">
        <f t="shared" si="9"/>
        <v xml:space="preserve">1879 - Large Bank Note Issue - First Design - 6c  Pink,  Lincoln, Soft Paper, Perf 12   </v>
      </c>
      <c r="F198" s="106" t="s">
        <v>2518</v>
      </c>
      <c r="G198" s="104"/>
      <c r="H198" s="105">
        <v>25</v>
      </c>
      <c r="I198" s="105">
        <v>275</v>
      </c>
      <c r="J198" s="105">
        <v>900</v>
      </c>
      <c r="K198" s="104">
        <v>25</v>
      </c>
      <c r="L198" s="100">
        <v>162</v>
      </c>
      <c r="M198" s="112" t="s">
        <v>590</v>
      </c>
      <c r="N198" s="32">
        <v>1879</v>
      </c>
      <c r="O198" s="111" t="s">
        <v>86</v>
      </c>
      <c r="P198" s="80" t="s">
        <v>1962</v>
      </c>
      <c r="Q198" s="80" t="s">
        <v>1638</v>
      </c>
      <c r="R198" s="36" t="s">
        <v>2035</v>
      </c>
      <c r="S198" s="80" t="s">
        <v>2147</v>
      </c>
      <c r="T198" s="80"/>
      <c r="U198" s="80" t="s">
        <v>2055</v>
      </c>
      <c r="V198" s="80" t="str">
        <f t="shared" si="10"/>
        <v>, Soft Paper</v>
      </c>
      <c r="W198" s="32" t="s">
        <v>1593</v>
      </c>
      <c r="X198" s="110">
        <v>39</v>
      </c>
      <c r="Y198" s="35"/>
      <c r="Z198" s="133">
        <v>1</v>
      </c>
      <c r="AA198" s="133">
        <f t="shared" si="11"/>
        <v>0</v>
      </c>
    </row>
    <row r="199" spans="1:27" s="3" customFormat="1" x14ac:dyDescent="0.2">
      <c r="A199" s="100">
        <v>198</v>
      </c>
      <c r="B199" s="101">
        <v>187</v>
      </c>
      <c r="C199" s="101" t="s">
        <v>1593</v>
      </c>
      <c r="D199" s="100">
        <v>41</v>
      </c>
      <c r="E199" s="102" t="str">
        <f t="shared" si="9"/>
        <v xml:space="preserve">1879 - Large Bank Note Issue - First Design - 10c  Brown,  Jefferson, Soft Paper, Perf 12   </v>
      </c>
      <c r="F199" s="106" t="s">
        <v>2518</v>
      </c>
      <c r="G199" s="104"/>
      <c r="H199" s="105">
        <v>42.5</v>
      </c>
      <c r="I199" s="105">
        <v>1100</v>
      </c>
      <c r="J199" s="105">
        <v>3250</v>
      </c>
      <c r="K199" s="104">
        <v>42.5</v>
      </c>
      <c r="L199" s="100">
        <v>176</v>
      </c>
      <c r="M199" s="112" t="s">
        <v>590</v>
      </c>
      <c r="N199" s="32">
        <v>1879</v>
      </c>
      <c r="O199" s="111" t="s">
        <v>86</v>
      </c>
      <c r="P199" s="80" t="s">
        <v>1953</v>
      </c>
      <c r="Q199" s="80" t="s">
        <v>1636</v>
      </c>
      <c r="R199" s="36" t="s">
        <v>2021</v>
      </c>
      <c r="S199" s="80" t="s">
        <v>2147</v>
      </c>
      <c r="T199" s="80"/>
      <c r="U199" s="80" t="s">
        <v>2055</v>
      </c>
      <c r="V199" s="80" t="str">
        <f t="shared" si="10"/>
        <v>, Soft Paper</v>
      </c>
      <c r="W199" s="32" t="s">
        <v>1593</v>
      </c>
      <c r="X199" s="110">
        <v>41</v>
      </c>
      <c r="Y199" s="35"/>
      <c r="Z199" s="133">
        <v>1</v>
      </c>
      <c r="AA199" s="133">
        <f t="shared" si="11"/>
        <v>0</v>
      </c>
    </row>
    <row r="200" spans="1:27" s="3" customFormat="1" x14ac:dyDescent="0.2">
      <c r="A200" s="100">
        <v>199</v>
      </c>
      <c r="B200" s="101">
        <v>188</v>
      </c>
      <c r="C200" s="101" t="s">
        <v>1593</v>
      </c>
      <c r="D200" s="100">
        <v>41</v>
      </c>
      <c r="E200" s="102" t="str">
        <f t="shared" si="9"/>
        <v xml:space="preserve">1879 - Large Bank Note Issue - First Design - 10c  Brown,  Jefferson, Secret Mark, Soft Paper, Perf 12   </v>
      </c>
      <c r="F200" s="106" t="s">
        <v>2518</v>
      </c>
      <c r="G200" s="104"/>
      <c r="H200" s="105">
        <v>32.5</v>
      </c>
      <c r="I200" s="105">
        <v>625</v>
      </c>
      <c r="J200" s="105">
        <v>1800</v>
      </c>
      <c r="K200" s="104">
        <v>32.5</v>
      </c>
      <c r="L200" s="100">
        <v>177</v>
      </c>
      <c r="M200" s="112" t="s">
        <v>590</v>
      </c>
      <c r="N200" s="32">
        <v>1879</v>
      </c>
      <c r="O200" s="111" t="s">
        <v>86</v>
      </c>
      <c r="P200" s="80" t="s">
        <v>1953</v>
      </c>
      <c r="Q200" s="80" t="s">
        <v>1636</v>
      </c>
      <c r="R200" s="36" t="s">
        <v>2021</v>
      </c>
      <c r="S200" s="80" t="s">
        <v>2147</v>
      </c>
      <c r="T200" s="80"/>
      <c r="U200" s="80" t="s">
        <v>2066</v>
      </c>
      <c r="V200" s="80" t="str">
        <f t="shared" si="10"/>
        <v>, Secret Mark, Soft Paper</v>
      </c>
      <c r="W200" s="32" t="s">
        <v>1593</v>
      </c>
      <c r="X200" s="110">
        <v>41</v>
      </c>
      <c r="Y200" s="35"/>
      <c r="Z200" s="133">
        <v>1</v>
      </c>
      <c r="AA200" s="133">
        <f t="shared" si="11"/>
        <v>0</v>
      </c>
    </row>
    <row r="201" spans="1:27" s="3" customFormat="1" x14ac:dyDescent="0.2">
      <c r="A201" s="100">
        <v>200</v>
      </c>
      <c r="B201" s="101">
        <v>189</v>
      </c>
      <c r="C201" s="101" t="s">
        <v>1593</v>
      </c>
      <c r="D201" s="100">
        <v>43</v>
      </c>
      <c r="E201" s="102" t="str">
        <f t="shared" si="9"/>
        <v xml:space="preserve">1879 - Large Bank Note Issue - First Design - 15c  Orange,  Webster, Soft Paper, Perf 12   </v>
      </c>
      <c r="F201" s="106" t="s">
        <v>2518</v>
      </c>
      <c r="G201" s="104"/>
      <c r="H201" s="105">
        <v>30</v>
      </c>
      <c r="I201" s="105">
        <v>80</v>
      </c>
      <c r="J201" s="105">
        <v>200</v>
      </c>
      <c r="K201" s="104">
        <v>30</v>
      </c>
      <c r="L201" s="100">
        <v>191</v>
      </c>
      <c r="M201" s="112" t="s">
        <v>590</v>
      </c>
      <c r="N201" s="32">
        <v>1879</v>
      </c>
      <c r="O201" s="111" t="s">
        <v>86</v>
      </c>
      <c r="P201" s="80" t="s">
        <v>1961</v>
      </c>
      <c r="Q201" s="80" t="s">
        <v>1648</v>
      </c>
      <c r="R201" s="36" t="s">
        <v>2031</v>
      </c>
      <c r="S201" s="80" t="s">
        <v>2147</v>
      </c>
      <c r="T201" s="80"/>
      <c r="U201" s="80" t="s">
        <v>2055</v>
      </c>
      <c r="V201" s="80" t="str">
        <f t="shared" si="10"/>
        <v>, Soft Paper</v>
      </c>
      <c r="W201" s="32" t="s">
        <v>1593</v>
      </c>
      <c r="X201" s="110">
        <v>43</v>
      </c>
      <c r="Y201" s="35"/>
      <c r="Z201" s="133">
        <v>1</v>
      </c>
      <c r="AA201" s="133">
        <f t="shared" si="11"/>
        <v>0</v>
      </c>
    </row>
    <row r="202" spans="1:27" s="3" customFormat="1" x14ac:dyDescent="0.2">
      <c r="A202" s="100">
        <v>201</v>
      </c>
      <c r="B202" s="101">
        <v>190</v>
      </c>
      <c r="C202" s="101" t="s">
        <v>1593</v>
      </c>
      <c r="D202" s="100">
        <v>45</v>
      </c>
      <c r="E202" s="102" t="str">
        <f t="shared" si="9"/>
        <v xml:space="preserve">1879 - Large Bank Note Issue - First Design - 30c  Black,  Hamilton, Soft Paper, Perf 12   </v>
      </c>
      <c r="F202" s="106" t="s">
        <v>2518</v>
      </c>
      <c r="G202" s="104"/>
      <c r="H202" s="105">
        <v>95</v>
      </c>
      <c r="I202" s="105">
        <v>325</v>
      </c>
      <c r="J202" s="105">
        <v>900</v>
      </c>
      <c r="K202" s="104">
        <v>95</v>
      </c>
      <c r="L202" s="100">
        <v>203</v>
      </c>
      <c r="M202" s="112" t="s">
        <v>590</v>
      </c>
      <c r="N202" s="32">
        <v>1879</v>
      </c>
      <c r="O202" s="111" t="s">
        <v>86</v>
      </c>
      <c r="P202" s="80" t="s">
        <v>1958</v>
      </c>
      <c r="Q202" s="80" t="s">
        <v>1650</v>
      </c>
      <c r="R202" s="36" t="s">
        <v>2014</v>
      </c>
      <c r="S202" s="80" t="s">
        <v>2147</v>
      </c>
      <c r="T202" s="80"/>
      <c r="U202" s="80" t="s">
        <v>2055</v>
      </c>
      <c r="V202" s="80" t="str">
        <f t="shared" si="10"/>
        <v>, Soft Paper</v>
      </c>
      <c r="W202" s="32" t="s">
        <v>1593</v>
      </c>
      <c r="X202" s="110">
        <v>45</v>
      </c>
      <c r="Y202" s="35"/>
      <c r="Z202" s="133">
        <v>1</v>
      </c>
      <c r="AA202" s="133">
        <f t="shared" si="11"/>
        <v>0</v>
      </c>
    </row>
    <row r="203" spans="1:27" s="3" customFormat="1" x14ac:dyDescent="0.2">
      <c r="A203" s="100">
        <v>202</v>
      </c>
      <c r="B203" s="101">
        <v>191</v>
      </c>
      <c r="C203" s="101" t="s">
        <v>1593</v>
      </c>
      <c r="D203" s="100">
        <v>46</v>
      </c>
      <c r="E203" s="102" t="str">
        <f t="shared" si="9"/>
        <v xml:space="preserve">1879 - Large Bank Note Issue - First Design - 90c  Carmine,  Perry, Soft Paper, Perf 12   </v>
      </c>
      <c r="F203" s="106" t="s">
        <v>2518</v>
      </c>
      <c r="G203" s="104"/>
      <c r="H203" s="105">
        <v>360</v>
      </c>
      <c r="I203" s="105">
        <v>650</v>
      </c>
      <c r="J203" s="105">
        <v>2000</v>
      </c>
      <c r="K203" s="104">
        <v>360</v>
      </c>
      <c r="L203" s="100">
        <v>210</v>
      </c>
      <c r="M203" s="112" t="s">
        <v>590</v>
      </c>
      <c r="N203" s="32">
        <v>1879</v>
      </c>
      <c r="O203" s="111" t="s">
        <v>86</v>
      </c>
      <c r="P203" s="80" t="s">
        <v>1959</v>
      </c>
      <c r="Q203" s="80" t="s">
        <v>1651</v>
      </c>
      <c r="R203" s="36" t="s">
        <v>2057</v>
      </c>
      <c r="S203" s="80" t="s">
        <v>2147</v>
      </c>
      <c r="T203" s="80"/>
      <c r="U203" s="80" t="s">
        <v>2055</v>
      </c>
      <c r="V203" s="80" t="str">
        <f t="shared" si="10"/>
        <v>, Soft Paper</v>
      </c>
      <c r="W203" s="32" t="s">
        <v>1593</v>
      </c>
      <c r="X203" s="110">
        <v>46</v>
      </c>
      <c r="Y203" s="35"/>
      <c r="Z203" s="133">
        <v>1</v>
      </c>
      <c r="AA203" s="133">
        <f t="shared" si="11"/>
        <v>0</v>
      </c>
    </row>
    <row r="204" spans="1:27" s="3" customFormat="1" x14ac:dyDescent="0.2">
      <c r="A204" s="100">
        <v>203</v>
      </c>
      <c r="B204" s="101">
        <v>192</v>
      </c>
      <c r="C204" s="101" t="s">
        <v>1593</v>
      </c>
      <c r="D204" s="100">
        <v>36</v>
      </c>
      <c r="E204" s="102" t="str">
        <f t="shared" si="9"/>
        <v xml:space="preserve">1880 - Large Bank Note Issue - First Design - 1c  Dark Ultramarine,  Franklin, Soft Paper, Without Gum, Perf 12   </v>
      </c>
      <c r="F204" s="106" t="s">
        <v>2518</v>
      </c>
      <c r="G204" s="104"/>
      <c r="H204" s="105">
        <v>0</v>
      </c>
      <c r="I204" s="105">
        <v>65000</v>
      </c>
      <c r="J204" s="105">
        <v>0</v>
      </c>
      <c r="K204" s="104">
        <v>87500</v>
      </c>
      <c r="L204" s="100">
        <v>141</v>
      </c>
      <c r="M204" s="112" t="s">
        <v>590</v>
      </c>
      <c r="N204" s="32">
        <v>1880</v>
      </c>
      <c r="O204" s="111" t="s">
        <v>86</v>
      </c>
      <c r="P204" s="80" t="s">
        <v>1954</v>
      </c>
      <c r="Q204" s="80" t="s">
        <v>1634</v>
      </c>
      <c r="R204" s="36" t="s">
        <v>2067</v>
      </c>
      <c r="S204" s="80" t="s">
        <v>2147</v>
      </c>
      <c r="T204" s="80"/>
      <c r="U204" s="80" t="s">
        <v>2088</v>
      </c>
      <c r="V204" s="80" t="str">
        <f t="shared" si="10"/>
        <v>, Soft Paper, Without Gum</v>
      </c>
      <c r="W204" s="32" t="s">
        <v>1593</v>
      </c>
      <c r="X204" s="110">
        <v>36</v>
      </c>
      <c r="Y204" s="35"/>
      <c r="Z204" s="133">
        <v>1</v>
      </c>
      <c r="AA204" s="133">
        <f t="shared" si="11"/>
        <v>0</v>
      </c>
    </row>
    <row r="205" spans="1:27" s="3" customFormat="1" x14ac:dyDescent="0.2">
      <c r="A205" s="100">
        <v>204</v>
      </c>
      <c r="B205" s="101">
        <v>193</v>
      </c>
      <c r="C205" s="101" t="s">
        <v>1593</v>
      </c>
      <c r="D205" s="100">
        <v>37</v>
      </c>
      <c r="E205" s="102" t="str">
        <f t="shared" si="9"/>
        <v xml:space="preserve">1880 - Large Bank Note Issue - First Design - 2c  Black Brown,  Jackson, Soft Paper, Without Gum, Perf 12   </v>
      </c>
      <c r="F205" s="106" t="s">
        <v>2518</v>
      </c>
      <c r="G205" s="104"/>
      <c r="H205" s="105">
        <v>0</v>
      </c>
      <c r="I205" s="105">
        <v>20000</v>
      </c>
      <c r="J205" s="105">
        <v>0</v>
      </c>
      <c r="K205" s="104">
        <v>20000</v>
      </c>
      <c r="L205" s="100">
        <v>148</v>
      </c>
      <c r="M205" s="112" t="s">
        <v>590</v>
      </c>
      <c r="N205" s="32">
        <v>1880</v>
      </c>
      <c r="O205" s="111" t="s">
        <v>86</v>
      </c>
      <c r="P205" s="80" t="s">
        <v>1960</v>
      </c>
      <c r="Q205" s="80" t="s">
        <v>1637</v>
      </c>
      <c r="R205" s="36" t="s">
        <v>2068</v>
      </c>
      <c r="S205" s="80" t="s">
        <v>2147</v>
      </c>
      <c r="T205" s="80"/>
      <c r="U205" s="80" t="s">
        <v>2088</v>
      </c>
      <c r="V205" s="80" t="str">
        <f t="shared" si="10"/>
        <v>, Soft Paper, Without Gum</v>
      </c>
      <c r="W205" s="32" t="s">
        <v>1593</v>
      </c>
      <c r="X205" s="110">
        <v>37</v>
      </c>
      <c r="Y205" s="35"/>
      <c r="Z205" s="133">
        <v>1</v>
      </c>
      <c r="AA205" s="133">
        <f t="shared" si="11"/>
        <v>0</v>
      </c>
    </row>
    <row r="206" spans="1:27" s="3" customFormat="1" x14ac:dyDescent="0.2">
      <c r="A206" s="100">
        <v>205</v>
      </c>
      <c r="B206" s="101">
        <v>194</v>
      </c>
      <c r="C206" s="101" t="s">
        <v>1593</v>
      </c>
      <c r="D206" s="100">
        <v>38</v>
      </c>
      <c r="E206" s="102" t="str">
        <f t="shared" si="9"/>
        <v xml:space="preserve">1880 - Large Bank Note Issue - First Design - 3c  Blue Green,  Washington, Soft Paper, Without Gum, Perf 12   </v>
      </c>
      <c r="F206" s="106" t="s">
        <v>2518</v>
      </c>
      <c r="G206" s="104"/>
      <c r="H206" s="105">
        <v>0</v>
      </c>
      <c r="I206" s="105">
        <v>125000</v>
      </c>
      <c r="J206" s="105">
        <v>0</v>
      </c>
      <c r="K206" s="104">
        <v>190000</v>
      </c>
      <c r="L206" s="100">
        <v>155</v>
      </c>
      <c r="M206" s="112" t="s">
        <v>590</v>
      </c>
      <c r="N206" s="32">
        <v>1880</v>
      </c>
      <c r="O206" s="111" t="s">
        <v>86</v>
      </c>
      <c r="P206" s="80" t="s">
        <v>1955</v>
      </c>
      <c r="Q206" s="80" t="s">
        <v>1635</v>
      </c>
      <c r="R206" s="36" t="s">
        <v>2069</v>
      </c>
      <c r="S206" s="80" t="s">
        <v>2147</v>
      </c>
      <c r="T206" s="80"/>
      <c r="U206" s="80" t="s">
        <v>2088</v>
      </c>
      <c r="V206" s="80" t="str">
        <f t="shared" si="10"/>
        <v>, Soft Paper, Without Gum</v>
      </c>
      <c r="W206" s="32" t="s">
        <v>1593</v>
      </c>
      <c r="X206" s="110">
        <v>38</v>
      </c>
      <c r="Y206" s="35"/>
      <c r="Z206" s="133">
        <v>1</v>
      </c>
      <c r="AA206" s="133">
        <f t="shared" si="11"/>
        <v>0</v>
      </c>
    </row>
    <row r="207" spans="1:27" s="3" customFormat="1" x14ac:dyDescent="0.2">
      <c r="A207" s="100">
        <v>206</v>
      </c>
      <c r="B207" s="101">
        <v>195</v>
      </c>
      <c r="C207" s="101" t="s">
        <v>1593</v>
      </c>
      <c r="D207" s="100">
        <v>39</v>
      </c>
      <c r="E207" s="102" t="str">
        <f t="shared" si="9"/>
        <v xml:space="preserve">1880 - Large Bank Note Issue - First Design - 6c  Dull Rose,  Lincoln, Soft Paper, Without Gum, Perf 12   </v>
      </c>
      <c r="F207" s="106" t="s">
        <v>2518</v>
      </c>
      <c r="G207" s="104"/>
      <c r="H207" s="105">
        <v>0</v>
      </c>
      <c r="I207" s="105">
        <v>76000</v>
      </c>
      <c r="J207" s="105">
        <v>0</v>
      </c>
      <c r="K207" s="104">
        <v>76000</v>
      </c>
      <c r="L207" s="100">
        <v>163</v>
      </c>
      <c r="M207" s="112" t="s">
        <v>590</v>
      </c>
      <c r="N207" s="32">
        <v>1880</v>
      </c>
      <c r="O207" s="111" t="s">
        <v>86</v>
      </c>
      <c r="P207" s="80" t="s">
        <v>1962</v>
      </c>
      <c r="Q207" s="80" t="s">
        <v>1638</v>
      </c>
      <c r="R207" s="36" t="s">
        <v>2070</v>
      </c>
      <c r="S207" s="80" t="s">
        <v>2147</v>
      </c>
      <c r="T207" s="80"/>
      <c r="U207" s="80" t="s">
        <v>2088</v>
      </c>
      <c r="V207" s="80" t="str">
        <f t="shared" si="10"/>
        <v>, Soft Paper, Without Gum</v>
      </c>
      <c r="W207" s="32" t="s">
        <v>1593</v>
      </c>
      <c r="X207" s="110">
        <v>39</v>
      </c>
      <c r="Y207" s="35"/>
      <c r="Z207" s="133">
        <v>1</v>
      </c>
      <c r="AA207" s="133">
        <f t="shared" si="11"/>
        <v>0</v>
      </c>
    </row>
    <row r="208" spans="1:27" s="3" customFormat="1" x14ac:dyDescent="0.2">
      <c r="A208" s="100">
        <v>207</v>
      </c>
      <c r="B208" s="101">
        <v>196</v>
      </c>
      <c r="C208" s="101" t="s">
        <v>1593</v>
      </c>
      <c r="D208" s="100">
        <v>40</v>
      </c>
      <c r="E208" s="102" t="str">
        <f t="shared" si="9"/>
        <v xml:space="preserve">1880 - Large Bank Note Issue - First Design - 7c  Scarlet Vermilion,  Stanton, Soft Paper, Without Gum, Perf 12   </v>
      </c>
      <c r="F208" s="106" t="s">
        <v>2518</v>
      </c>
      <c r="G208" s="104"/>
      <c r="H208" s="105">
        <v>0</v>
      </c>
      <c r="I208" s="105">
        <v>8000</v>
      </c>
      <c r="J208" s="105">
        <v>0</v>
      </c>
      <c r="K208" s="104">
        <v>8000</v>
      </c>
      <c r="L208" s="100">
        <v>170</v>
      </c>
      <c r="M208" s="112" t="s">
        <v>590</v>
      </c>
      <c r="N208" s="32">
        <v>1880</v>
      </c>
      <c r="O208" s="111" t="s">
        <v>86</v>
      </c>
      <c r="P208" s="80" t="s">
        <v>1963</v>
      </c>
      <c r="Q208" s="80" t="s">
        <v>1646</v>
      </c>
      <c r="R208" s="36" t="s">
        <v>2071</v>
      </c>
      <c r="S208" s="80" t="s">
        <v>2147</v>
      </c>
      <c r="T208" s="80"/>
      <c r="U208" s="80" t="s">
        <v>2088</v>
      </c>
      <c r="V208" s="80" t="str">
        <f t="shared" si="10"/>
        <v>, Soft Paper, Without Gum</v>
      </c>
      <c r="W208" s="32" t="s">
        <v>1593</v>
      </c>
      <c r="X208" s="110">
        <v>40</v>
      </c>
      <c r="Y208" s="35"/>
      <c r="Z208" s="133">
        <v>1</v>
      </c>
      <c r="AA208" s="133">
        <f t="shared" si="11"/>
        <v>0</v>
      </c>
    </row>
    <row r="209" spans="1:27" s="3" customFormat="1" x14ac:dyDescent="0.2">
      <c r="A209" s="100">
        <v>208</v>
      </c>
      <c r="B209" s="101">
        <v>197</v>
      </c>
      <c r="C209" s="101" t="s">
        <v>1593</v>
      </c>
      <c r="D209" s="100">
        <v>41</v>
      </c>
      <c r="E209" s="102" t="str">
        <f t="shared" si="9"/>
        <v xml:space="preserve">1880 - Large Bank Note Issue - First Design - 10c  Deep Brown,  Jefferson, Soft Paper, Without Gum, Perf 12   </v>
      </c>
      <c r="F209" s="106" t="s">
        <v>2518</v>
      </c>
      <c r="G209" s="104"/>
      <c r="H209" s="105">
        <v>0</v>
      </c>
      <c r="I209" s="105">
        <v>40000</v>
      </c>
      <c r="J209" s="105">
        <v>0</v>
      </c>
      <c r="K209" s="104">
        <v>40000</v>
      </c>
      <c r="L209" s="100">
        <v>178</v>
      </c>
      <c r="M209" s="112" t="s">
        <v>590</v>
      </c>
      <c r="N209" s="32">
        <v>1880</v>
      </c>
      <c r="O209" s="111" t="s">
        <v>86</v>
      </c>
      <c r="P209" s="80" t="s">
        <v>1953</v>
      </c>
      <c r="Q209" s="80" t="s">
        <v>1636</v>
      </c>
      <c r="R209" s="36" t="s">
        <v>2072</v>
      </c>
      <c r="S209" s="80" t="s">
        <v>2147</v>
      </c>
      <c r="T209" s="80"/>
      <c r="U209" s="80" t="s">
        <v>2088</v>
      </c>
      <c r="V209" s="80" t="str">
        <f t="shared" si="10"/>
        <v>, Soft Paper, Without Gum</v>
      </c>
      <c r="W209" s="32" t="s">
        <v>1593</v>
      </c>
      <c r="X209" s="110">
        <v>41</v>
      </c>
      <c r="Y209" s="35"/>
      <c r="Z209" s="133">
        <v>1</v>
      </c>
      <c r="AA209" s="133">
        <f t="shared" si="11"/>
        <v>0</v>
      </c>
    </row>
    <row r="210" spans="1:27" s="3" customFormat="1" x14ac:dyDescent="0.2">
      <c r="A210" s="100">
        <v>209</v>
      </c>
      <c r="B210" s="101">
        <v>198</v>
      </c>
      <c r="C210" s="101" t="s">
        <v>1593</v>
      </c>
      <c r="D210" s="100">
        <v>42</v>
      </c>
      <c r="E210" s="102" t="str">
        <f t="shared" si="9"/>
        <v xml:space="preserve">1880 - Large Bank Note Issue - First Design - 12c  Blackish Purple,  Clay, Soft Paper, Without Gum, Perf 12   </v>
      </c>
      <c r="F210" s="106" t="s">
        <v>2518</v>
      </c>
      <c r="G210" s="104"/>
      <c r="H210" s="105">
        <v>0</v>
      </c>
      <c r="I210" s="105">
        <v>11000</v>
      </c>
      <c r="J210" s="105">
        <v>0</v>
      </c>
      <c r="K210" s="104">
        <v>11000</v>
      </c>
      <c r="L210" s="100">
        <v>185</v>
      </c>
      <c r="M210" s="112" t="s">
        <v>590</v>
      </c>
      <c r="N210" s="32">
        <v>1880</v>
      </c>
      <c r="O210" s="111" t="s">
        <v>86</v>
      </c>
      <c r="P210" s="80" t="s">
        <v>1956</v>
      </c>
      <c r="Q210" s="80" t="s">
        <v>1647</v>
      </c>
      <c r="R210" s="36" t="s">
        <v>2073</v>
      </c>
      <c r="S210" s="80" t="s">
        <v>2147</v>
      </c>
      <c r="T210" s="80"/>
      <c r="U210" s="80" t="s">
        <v>2088</v>
      </c>
      <c r="V210" s="80" t="str">
        <f t="shared" si="10"/>
        <v>, Soft Paper, Without Gum</v>
      </c>
      <c r="W210" s="32" t="s">
        <v>1593</v>
      </c>
      <c r="X210" s="110">
        <v>42</v>
      </c>
      <c r="Y210" s="35"/>
      <c r="Z210" s="133">
        <v>1</v>
      </c>
      <c r="AA210" s="133">
        <f t="shared" si="11"/>
        <v>0</v>
      </c>
    </row>
    <row r="211" spans="1:27" s="3" customFormat="1" x14ac:dyDescent="0.2">
      <c r="A211" s="100">
        <v>210</v>
      </c>
      <c r="B211" s="101">
        <v>199</v>
      </c>
      <c r="C211" s="101" t="s">
        <v>1593</v>
      </c>
      <c r="D211" s="100">
        <v>43</v>
      </c>
      <c r="E211" s="102" t="str">
        <f t="shared" si="9"/>
        <v xml:space="preserve">1880 - Large Bank Note Issue - First Design - 15c  Orange,  Webster, Soft Paper, Without Gum, Perf 12   </v>
      </c>
      <c r="F211" s="106" t="s">
        <v>2518</v>
      </c>
      <c r="G211" s="104"/>
      <c r="H211" s="105">
        <v>0</v>
      </c>
      <c r="I211" s="105">
        <v>33500</v>
      </c>
      <c r="J211" s="105">
        <v>0</v>
      </c>
      <c r="K211" s="104">
        <v>33500</v>
      </c>
      <c r="L211" s="100">
        <v>192</v>
      </c>
      <c r="M211" s="112" t="s">
        <v>590</v>
      </c>
      <c r="N211" s="32">
        <v>1880</v>
      </c>
      <c r="O211" s="111" t="s">
        <v>86</v>
      </c>
      <c r="P211" s="80" t="s">
        <v>1961</v>
      </c>
      <c r="Q211" s="80" t="s">
        <v>1648</v>
      </c>
      <c r="R211" s="36" t="s">
        <v>2031</v>
      </c>
      <c r="S211" s="80" t="s">
        <v>2147</v>
      </c>
      <c r="T211" s="80"/>
      <c r="U211" s="80" t="s">
        <v>2088</v>
      </c>
      <c r="V211" s="80" t="str">
        <f t="shared" si="10"/>
        <v>, Soft Paper, Without Gum</v>
      </c>
      <c r="W211" s="32" t="s">
        <v>1593</v>
      </c>
      <c r="X211" s="110">
        <v>43</v>
      </c>
      <c r="Y211" s="35"/>
      <c r="Z211" s="133">
        <v>1</v>
      </c>
      <c r="AA211" s="133">
        <f t="shared" si="11"/>
        <v>0</v>
      </c>
    </row>
    <row r="212" spans="1:27" s="3" customFormat="1" x14ac:dyDescent="0.2">
      <c r="A212" s="100">
        <v>211</v>
      </c>
      <c r="B212" s="101">
        <v>200</v>
      </c>
      <c r="C212" s="101" t="s">
        <v>1593</v>
      </c>
      <c r="D212" s="100">
        <v>44</v>
      </c>
      <c r="E212" s="102" t="str">
        <f t="shared" si="9"/>
        <v xml:space="preserve">1880 - Large Bank Note Issue - First Design - 24c  DarkViolet,  Scott, Soft Paper, Without Gum, Perf 12   </v>
      </c>
      <c r="F212" s="106" t="s">
        <v>2518</v>
      </c>
      <c r="G212" s="104"/>
      <c r="H212" s="105">
        <v>0</v>
      </c>
      <c r="I212" s="105">
        <v>10500</v>
      </c>
      <c r="J212" s="105">
        <v>0</v>
      </c>
      <c r="K212" s="104">
        <v>10500</v>
      </c>
      <c r="L212" s="100">
        <v>197</v>
      </c>
      <c r="M212" s="112" t="s">
        <v>590</v>
      </c>
      <c r="N212" s="32">
        <v>1880</v>
      </c>
      <c r="O212" s="111" t="s">
        <v>86</v>
      </c>
      <c r="P212" s="80" t="s">
        <v>1957</v>
      </c>
      <c r="Q212" s="80" t="s">
        <v>1649</v>
      </c>
      <c r="R212" s="36" t="s">
        <v>2074</v>
      </c>
      <c r="S212" s="80" t="s">
        <v>2147</v>
      </c>
      <c r="T212" s="80"/>
      <c r="U212" s="80" t="s">
        <v>2088</v>
      </c>
      <c r="V212" s="80" t="str">
        <f t="shared" si="10"/>
        <v>, Soft Paper, Without Gum</v>
      </c>
      <c r="W212" s="32" t="s">
        <v>1593</v>
      </c>
      <c r="X212" s="110">
        <v>44</v>
      </c>
      <c r="Y212" s="35"/>
      <c r="Z212" s="133">
        <v>1</v>
      </c>
      <c r="AA212" s="133">
        <f t="shared" si="11"/>
        <v>0</v>
      </c>
    </row>
    <row r="213" spans="1:27" s="3" customFormat="1" x14ac:dyDescent="0.2">
      <c r="A213" s="100">
        <v>212</v>
      </c>
      <c r="B213" s="101">
        <v>201</v>
      </c>
      <c r="C213" s="101" t="s">
        <v>1593</v>
      </c>
      <c r="D213" s="100">
        <v>45</v>
      </c>
      <c r="E213" s="102" t="str">
        <f t="shared" si="9"/>
        <v xml:space="preserve">1880 - Large Bank Note Issue - First Design - 30c  Greenish Black,  Hamilton, Soft Paper, Without Gum, Perf 12   </v>
      </c>
      <c r="F213" s="106" t="s">
        <v>2518</v>
      </c>
      <c r="G213" s="104"/>
      <c r="H213" s="105">
        <v>0</v>
      </c>
      <c r="I213" s="105">
        <v>22500</v>
      </c>
      <c r="J213" s="105">
        <v>0</v>
      </c>
      <c r="K213" s="104">
        <v>22500</v>
      </c>
      <c r="L213" s="100">
        <v>204</v>
      </c>
      <c r="M213" s="112" t="s">
        <v>590</v>
      </c>
      <c r="N213" s="32">
        <v>1880</v>
      </c>
      <c r="O213" s="111" t="s">
        <v>86</v>
      </c>
      <c r="P213" s="80" t="s">
        <v>1958</v>
      </c>
      <c r="Q213" s="80" t="s">
        <v>1650</v>
      </c>
      <c r="R213" s="36" t="s">
        <v>2075</v>
      </c>
      <c r="S213" s="80" t="s">
        <v>2147</v>
      </c>
      <c r="T213" s="80"/>
      <c r="U213" s="80" t="s">
        <v>2088</v>
      </c>
      <c r="V213" s="80" t="str">
        <f t="shared" si="10"/>
        <v>, Soft Paper, Without Gum</v>
      </c>
      <c r="W213" s="32" t="s">
        <v>1593</v>
      </c>
      <c r="X213" s="110">
        <v>45</v>
      </c>
      <c r="Y213" s="35"/>
      <c r="Z213" s="133">
        <v>1</v>
      </c>
      <c r="AA213" s="133">
        <f t="shared" si="11"/>
        <v>0</v>
      </c>
    </row>
    <row r="214" spans="1:27" s="3" customFormat="1" x14ac:dyDescent="0.2">
      <c r="A214" s="100">
        <v>213</v>
      </c>
      <c r="B214" s="101">
        <v>202</v>
      </c>
      <c r="C214" s="101" t="s">
        <v>1593</v>
      </c>
      <c r="D214" s="100">
        <v>46</v>
      </c>
      <c r="E214" s="102" t="str">
        <f t="shared" si="9"/>
        <v xml:space="preserve">1880 - Large Bank Note Issue - First Design - 90c  Dull Carmine,  Perry, Soft Paper, Without Gum, Perf 12   </v>
      </c>
      <c r="F214" s="106" t="s">
        <v>2518</v>
      </c>
      <c r="G214" s="104"/>
      <c r="H214" s="105">
        <v>0</v>
      </c>
      <c r="I214" s="105">
        <v>33000</v>
      </c>
      <c r="J214" s="105">
        <v>0</v>
      </c>
      <c r="K214" s="104">
        <v>33500</v>
      </c>
      <c r="L214" s="100">
        <v>211</v>
      </c>
      <c r="M214" s="112" t="s">
        <v>590</v>
      </c>
      <c r="N214" s="32">
        <v>1880</v>
      </c>
      <c r="O214" s="111" t="s">
        <v>86</v>
      </c>
      <c r="P214" s="80" t="s">
        <v>1959</v>
      </c>
      <c r="Q214" s="80" t="s">
        <v>1651</v>
      </c>
      <c r="R214" s="36" t="s">
        <v>2076</v>
      </c>
      <c r="S214" s="80" t="s">
        <v>2147</v>
      </c>
      <c r="T214" s="80"/>
      <c r="U214" s="80" t="s">
        <v>2088</v>
      </c>
      <c r="V214" s="80" t="str">
        <f t="shared" si="10"/>
        <v>, Soft Paper, Without Gum</v>
      </c>
      <c r="W214" s="32" t="s">
        <v>1593</v>
      </c>
      <c r="X214" s="110">
        <v>46</v>
      </c>
      <c r="Y214" s="35"/>
      <c r="Z214" s="133">
        <v>1</v>
      </c>
      <c r="AA214" s="133">
        <f t="shared" si="11"/>
        <v>0</v>
      </c>
    </row>
    <row r="215" spans="1:27" s="3" customFormat="1" x14ac:dyDescent="0.2">
      <c r="A215" s="100">
        <v>214</v>
      </c>
      <c r="B215" s="101">
        <v>203</v>
      </c>
      <c r="C215" s="101" t="s">
        <v>1593</v>
      </c>
      <c r="D215" s="100">
        <v>47</v>
      </c>
      <c r="E215" s="102" t="str">
        <f t="shared" si="9"/>
        <v xml:space="preserve">1880 - Large Bank Note Issue - Interim Design - 2c  Scarlet Vermilion,  Jackson, Soft Paper, Without Gum, Perf 12   </v>
      </c>
      <c r="F215" s="106" t="s">
        <v>2518</v>
      </c>
      <c r="G215" s="104"/>
      <c r="H215" s="105">
        <v>0</v>
      </c>
      <c r="I215" s="105">
        <v>115000</v>
      </c>
      <c r="J215" s="105">
        <v>0</v>
      </c>
      <c r="K215" s="104">
        <v>115000</v>
      </c>
      <c r="L215" s="100">
        <v>215</v>
      </c>
      <c r="M215" s="112" t="s">
        <v>590</v>
      </c>
      <c r="N215" s="32">
        <v>1880</v>
      </c>
      <c r="O215" s="111" t="s">
        <v>105</v>
      </c>
      <c r="P215" s="80" t="s">
        <v>1960</v>
      </c>
      <c r="Q215" s="80" t="s">
        <v>1637</v>
      </c>
      <c r="R215" s="36" t="s">
        <v>2071</v>
      </c>
      <c r="S215" s="80" t="s">
        <v>2147</v>
      </c>
      <c r="T215" s="80"/>
      <c r="U215" s="80" t="s">
        <v>2088</v>
      </c>
      <c r="V215" s="80" t="str">
        <f t="shared" si="10"/>
        <v>, Soft Paper, Without Gum</v>
      </c>
      <c r="W215" s="32" t="s">
        <v>1593</v>
      </c>
      <c r="X215" s="110">
        <v>47</v>
      </c>
      <c r="Y215" s="35"/>
      <c r="Z215" s="133">
        <v>1</v>
      </c>
      <c r="AA215" s="133">
        <f t="shared" si="11"/>
        <v>0</v>
      </c>
    </row>
    <row r="216" spans="1:27" s="3" customFormat="1" x14ac:dyDescent="0.2">
      <c r="A216" s="100">
        <v>215</v>
      </c>
      <c r="B216" s="101">
        <v>204</v>
      </c>
      <c r="C216" s="101" t="s">
        <v>1593</v>
      </c>
      <c r="D216" s="100">
        <v>48</v>
      </c>
      <c r="E216" s="102" t="str">
        <f t="shared" si="9"/>
        <v xml:space="preserve">1880 - Large Bank Note Issue - Interim Design - 5c  Deep Blue,  Taylor, Soft Paper, Without Gum, Perf 12   </v>
      </c>
      <c r="F216" s="106" t="s">
        <v>2518</v>
      </c>
      <c r="G216" s="104"/>
      <c r="H216" s="105">
        <v>0</v>
      </c>
      <c r="I216" s="105">
        <v>275000</v>
      </c>
      <c r="J216" s="105">
        <v>0</v>
      </c>
      <c r="K216" s="104">
        <v>275000</v>
      </c>
      <c r="L216" s="100">
        <v>219</v>
      </c>
      <c r="M216" s="112" t="s">
        <v>590</v>
      </c>
      <c r="N216" s="32">
        <v>1880</v>
      </c>
      <c r="O216" s="111" t="s">
        <v>105</v>
      </c>
      <c r="P216" s="80" t="s">
        <v>1952</v>
      </c>
      <c r="Q216" s="80" t="s">
        <v>1652</v>
      </c>
      <c r="R216" s="36" t="s">
        <v>2077</v>
      </c>
      <c r="S216" s="80" t="s">
        <v>2147</v>
      </c>
      <c r="T216" s="80"/>
      <c r="U216" s="80" t="s">
        <v>2088</v>
      </c>
      <c r="V216" s="80" t="str">
        <f t="shared" si="10"/>
        <v>, Soft Paper, Without Gum</v>
      </c>
      <c r="W216" s="32" t="s">
        <v>1593</v>
      </c>
      <c r="X216" s="110">
        <v>48</v>
      </c>
      <c r="Y216" s="35"/>
      <c r="Z216" s="133">
        <v>1</v>
      </c>
      <c r="AA216" s="133">
        <f t="shared" si="11"/>
        <v>0</v>
      </c>
    </row>
    <row r="217" spans="1:27" s="3" customFormat="1" x14ac:dyDescent="0.2">
      <c r="A217" s="100">
        <v>216</v>
      </c>
      <c r="B217" s="101">
        <v>205</v>
      </c>
      <c r="C217" s="101">
        <v>49</v>
      </c>
      <c r="D217" s="100">
        <v>49</v>
      </c>
      <c r="E217" s="102" t="str">
        <f t="shared" si="9"/>
        <v xml:space="preserve">1882 - Large Bank Note Issue - Interim Design - 5c  Yellow Brown,  James A. Garfield, Perf 12   </v>
      </c>
      <c r="F217" s="106" t="s">
        <v>2518</v>
      </c>
      <c r="G217" s="104">
        <v>12</v>
      </c>
      <c r="H217" s="105">
        <v>12</v>
      </c>
      <c r="I217" s="105">
        <v>80</v>
      </c>
      <c r="J217" s="105">
        <v>240</v>
      </c>
      <c r="K217" s="104">
        <v>12</v>
      </c>
      <c r="L217" s="100">
        <v>220</v>
      </c>
      <c r="M217" s="112" t="s">
        <v>590</v>
      </c>
      <c r="N217" s="32">
        <v>1882</v>
      </c>
      <c r="O217" s="111" t="s">
        <v>105</v>
      </c>
      <c r="P217" s="80" t="s">
        <v>1952</v>
      </c>
      <c r="Q217" s="80" t="s">
        <v>2491</v>
      </c>
      <c r="R217" s="36" t="s">
        <v>2089</v>
      </c>
      <c r="S217" s="80" t="s">
        <v>2147</v>
      </c>
      <c r="T217" s="80"/>
      <c r="U217" s="80"/>
      <c r="V217" s="80" t="str">
        <f t="shared" si="10"/>
        <v/>
      </c>
      <c r="W217" s="32" t="s">
        <v>590</v>
      </c>
      <c r="X217" s="110">
        <v>49</v>
      </c>
      <c r="Y217" s="35" t="s">
        <v>888</v>
      </c>
      <c r="Z217" s="133">
        <v>1</v>
      </c>
      <c r="AA217" s="133">
        <f t="shared" si="11"/>
        <v>1</v>
      </c>
    </row>
    <row r="218" spans="1:27" s="3" customFormat="1" x14ac:dyDescent="0.2">
      <c r="A218" s="100">
        <v>217</v>
      </c>
      <c r="B218" s="101" t="s">
        <v>1597</v>
      </c>
      <c r="C218" s="101"/>
      <c r="D218" s="100">
        <v>49</v>
      </c>
      <c r="E218" s="102" t="str">
        <f t="shared" si="9"/>
        <v xml:space="preserve">1882 Special Printing - Large Bank Note Issue - Interim Design - 5c  Gray Brown,  Garfield, Soft Paper, Without Gum, Perf 12   </v>
      </c>
      <c r="F218" s="106" t="s">
        <v>2518</v>
      </c>
      <c r="G218" s="104"/>
      <c r="H218" s="105">
        <v>0</v>
      </c>
      <c r="I218" s="105"/>
      <c r="J218" s="105">
        <v>70000</v>
      </c>
      <c r="K218" s="104">
        <v>70000</v>
      </c>
      <c r="L218" s="100">
        <v>221</v>
      </c>
      <c r="M218" s="112" t="s">
        <v>590</v>
      </c>
      <c r="N218" s="32" t="s">
        <v>2092</v>
      </c>
      <c r="O218" s="111" t="s">
        <v>105</v>
      </c>
      <c r="P218" s="80" t="s">
        <v>1952</v>
      </c>
      <c r="Q218" s="80" t="s">
        <v>1653</v>
      </c>
      <c r="R218" s="36" t="s">
        <v>2090</v>
      </c>
      <c r="S218" s="80" t="s">
        <v>2147</v>
      </c>
      <c r="T218" s="80"/>
      <c r="U218" s="80" t="s">
        <v>2088</v>
      </c>
      <c r="V218" s="80" t="str">
        <f t="shared" si="10"/>
        <v>, Soft Paper, Without Gum</v>
      </c>
      <c r="W218" s="32" t="s">
        <v>1593</v>
      </c>
      <c r="X218" s="110">
        <v>49</v>
      </c>
      <c r="Y218" s="35"/>
      <c r="Z218" s="133">
        <v>1</v>
      </c>
      <c r="AA218" s="133">
        <f t="shared" si="11"/>
        <v>0</v>
      </c>
    </row>
    <row r="219" spans="1:27" s="3" customFormat="1" x14ac:dyDescent="0.2">
      <c r="A219" s="100">
        <v>218</v>
      </c>
      <c r="B219" s="101">
        <v>206</v>
      </c>
      <c r="C219" s="101" t="s">
        <v>1593</v>
      </c>
      <c r="D219" s="100">
        <v>36</v>
      </c>
      <c r="E219" s="102" t="str">
        <f t="shared" si="9"/>
        <v xml:space="preserve">1881-82 Re-Engraved - Large Bank Note Issue - Interim Design - 1c  Gray Blue,  Franklin, Perf 12   </v>
      </c>
      <c r="F219" s="106" t="s">
        <v>2518</v>
      </c>
      <c r="G219" s="104"/>
      <c r="H219" s="105">
        <v>1</v>
      </c>
      <c r="I219" s="105">
        <v>21</v>
      </c>
      <c r="J219" s="105">
        <v>70</v>
      </c>
      <c r="K219" s="104">
        <v>1</v>
      </c>
      <c r="L219" s="100">
        <v>142</v>
      </c>
      <c r="M219" s="112" t="s">
        <v>590</v>
      </c>
      <c r="N219" s="32" t="s">
        <v>2174</v>
      </c>
      <c r="O219" s="111" t="s">
        <v>105</v>
      </c>
      <c r="P219" s="80" t="s">
        <v>1954</v>
      </c>
      <c r="Q219" s="80" t="s">
        <v>1634</v>
      </c>
      <c r="R219" s="36" t="s">
        <v>2091</v>
      </c>
      <c r="S219" s="80" t="s">
        <v>2147</v>
      </c>
      <c r="T219" s="80"/>
      <c r="U219" s="80"/>
      <c r="V219" s="80" t="str">
        <f t="shared" si="10"/>
        <v/>
      </c>
      <c r="W219" s="32" t="s">
        <v>1593</v>
      </c>
      <c r="X219" s="110">
        <v>36</v>
      </c>
      <c r="Y219" s="35"/>
      <c r="Z219" s="133">
        <v>1</v>
      </c>
      <c r="AA219" s="133">
        <f t="shared" si="11"/>
        <v>0</v>
      </c>
    </row>
    <row r="220" spans="1:27" s="3" customFormat="1" x14ac:dyDescent="0.2">
      <c r="A220" s="100">
        <v>219</v>
      </c>
      <c r="B220" s="101">
        <v>207</v>
      </c>
      <c r="C220" s="101" t="s">
        <v>1593</v>
      </c>
      <c r="D220" s="100">
        <v>38</v>
      </c>
      <c r="E220" s="102" t="str">
        <f t="shared" si="9"/>
        <v xml:space="preserve">1881-82 Re-Engraved - Large Bank Note Issue - Interim Design - 3c  Blue Green,  Washington, Perf 12   </v>
      </c>
      <c r="F220" s="106" t="s">
        <v>2518</v>
      </c>
      <c r="G220" s="104"/>
      <c r="H220" s="105">
        <v>0.8</v>
      </c>
      <c r="I220" s="105">
        <v>20</v>
      </c>
      <c r="J220" s="105">
        <v>70</v>
      </c>
      <c r="K220" s="104">
        <v>0.8</v>
      </c>
      <c r="L220" s="100">
        <v>156</v>
      </c>
      <c r="M220" s="112" t="s">
        <v>590</v>
      </c>
      <c r="N220" s="32" t="s">
        <v>2174</v>
      </c>
      <c r="O220" s="111" t="s">
        <v>105</v>
      </c>
      <c r="P220" s="80" t="s">
        <v>1955</v>
      </c>
      <c r="Q220" s="80" t="s">
        <v>1635</v>
      </c>
      <c r="R220" s="36" t="s">
        <v>2069</v>
      </c>
      <c r="S220" s="80" t="s">
        <v>2147</v>
      </c>
      <c r="T220" s="80"/>
      <c r="U220" s="80"/>
      <c r="V220" s="80" t="str">
        <f t="shared" si="10"/>
        <v/>
      </c>
      <c r="W220" s="32" t="s">
        <v>1593</v>
      </c>
      <c r="X220" s="110">
        <v>38</v>
      </c>
      <c r="Y220" s="35"/>
      <c r="Z220" s="133">
        <v>1</v>
      </c>
      <c r="AA220" s="133">
        <f t="shared" si="11"/>
        <v>0</v>
      </c>
    </row>
    <row r="221" spans="1:27" s="3" customFormat="1" x14ac:dyDescent="0.2">
      <c r="A221" s="100">
        <v>220</v>
      </c>
      <c r="B221" s="101">
        <v>208</v>
      </c>
      <c r="C221" s="101" t="s">
        <v>1593</v>
      </c>
      <c r="D221" s="100">
        <v>39</v>
      </c>
      <c r="E221" s="102" t="str">
        <f t="shared" si="9"/>
        <v xml:space="preserve">1881-82 Re-Engraved - Large Bank Note Issue - Interim Design - 6c  Rose,  Lincoln, Perf 12   </v>
      </c>
      <c r="F221" s="106" t="s">
        <v>2518</v>
      </c>
      <c r="G221" s="104"/>
      <c r="H221" s="105">
        <v>110</v>
      </c>
      <c r="I221" s="105">
        <v>225</v>
      </c>
      <c r="J221" s="105">
        <v>775</v>
      </c>
      <c r="K221" s="104">
        <v>110</v>
      </c>
      <c r="L221" s="100">
        <v>164</v>
      </c>
      <c r="M221" s="112" t="s">
        <v>590</v>
      </c>
      <c r="N221" s="32" t="s">
        <v>2174</v>
      </c>
      <c r="O221" s="111" t="s">
        <v>105</v>
      </c>
      <c r="P221" s="80" t="s">
        <v>1962</v>
      </c>
      <c r="Q221" s="80" t="s">
        <v>1638</v>
      </c>
      <c r="R221" s="36" t="s">
        <v>2023</v>
      </c>
      <c r="S221" s="80" t="s">
        <v>2147</v>
      </c>
      <c r="T221" s="80"/>
      <c r="U221" s="80"/>
      <c r="V221" s="80" t="str">
        <f t="shared" si="10"/>
        <v/>
      </c>
      <c r="W221" s="32" t="s">
        <v>1593</v>
      </c>
      <c r="X221" s="110">
        <v>39</v>
      </c>
      <c r="Y221" s="35"/>
      <c r="Z221" s="133">
        <v>1</v>
      </c>
      <c r="AA221" s="133">
        <f t="shared" si="11"/>
        <v>0</v>
      </c>
    </row>
    <row r="222" spans="1:27" s="3" customFormat="1" x14ac:dyDescent="0.2">
      <c r="A222" s="100">
        <v>221</v>
      </c>
      <c r="B222" s="101">
        <v>209</v>
      </c>
      <c r="C222" s="101" t="s">
        <v>1593</v>
      </c>
      <c r="D222" s="100">
        <v>41</v>
      </c>
      <c r="E222" s="102" t="str">
        <f t="shared" si="9"/>
        <v xml:space="preserve">1881-82 Re-Engraved - Large Bank Note Issue - Interim Design - 10c  Brown,  Jefferson, Perf 12   </v>
      </c>
      <c r="F222" s="106" t="s">
        <v>2518</v>
      </c>
      <c r="G222" s="104"/>
      <c r="H222" s="105">
        <v>6</v>
      </c>
      <c r="I222" s="105">
        <v>50</v>
      </c>
      <c r="J222" s="105">
        <v>160</v>
      </c>
      <c r="K222" s="104">
        <v>6</v>
      </c>
      <c r="L222" s="100">
        <v>179</v>
      </c>
      <c r="M222" s="112" t="s">
        <v>590</v>
      </c>
      <c r="N222" s="32" t="s">
        <v>2174</v>
      </c>
      <c r="O222" s="111" t="s">
        <v>105</v>
      </c>
      <c r="P222" s="80" t="s">
        <v>1953</v>
      </c>
      <c r="Q222" s="80" t="s">
        <v>1636</v>
      </c>
      <c r="R222" s="36" t="s">
        <v>2021</v>
      </c>
      <c r="S222" s="80" t="s">
        <v>2147</v>
      </c>
      <c r="T222" s="80"/>
      <c r="U222" s="80"/>
      <c r="V222" s="80" t="str">
        <f t="shared" si="10"/>
        <v/>
      </c>
      <c r="W222" s="32" t="s">
        <v>1593</v>
      </c>
      <c r="X222" s="110">
        <v>41</v>
      </c>
      <c r="Y222" s="35"/>
      <c r="Z222" s="133">
        <v>1</v>
      </c>
      <c r="AA222" s="133">
        <f t="shared" si="11"/>
        <v>0</v>
      </c>
    </row>
    <row r="223" spans="1:27" s="3" customFormat="1" x14ac:dyDescent="0.2">
      <c r="A223" s="100">
        <v>222</v>
      </c>
      <c r="B223" s="101">
        <v>210</v>
      </c>
      <c r="C223" s="101">
        <v>50</v>
      </c>
      <c r="D223" s="100">
        <v>50</v>
      </c>
      <c r="E223" s="102" t="str">
        <f t="shared" si="9"/>
        <v xml:space="preserve">1883 - Large Bank Note Issue - Interim Design - 2c  Red Brown,  Washington, Perf 12   </v>
      </c>
      <c r="F223" s="106" t="s">
        <v>2518</v>
      </c>
      <c r="G223" s="104">
        <v>0.75</v>
      </c>
      <c r="H223" s="105">
        <v>0.75</v>
      </c>
      <c r="I223" s="105">
        <v>12.5</v>
      </c>
      <c r="J223" s="105">
        <v>42.5</v>
      </c>
      <c r="K223" s="104">
        <v>0.75</v>
      </c>
      <c r="L223" s="100">
        <v>222</v>
      </c>
      <c r="M223" s="112" t="s">
        <v>590</v>
      </c>
      <c r="N223" s="32">
        <v>1883</v>
      </c>
      <c r="O223" s="111" t="s">
        <v>105</v>
      </c>
      <c r="P223" s="80" t="s">
        <v>1960</v>
      </c>
      <c r="Q223" s="80" t="s">
        <v>1635</v>
      </c>
      <c r="R223" s="36" t="s">
        <v>2025</v>
      </c>
      <c r="S223" s="80" t="s">
        <v>2147</v>
      </c>
      <c r="T223" s="80"/>
      <c r="U223" s="80"/>
      <c r="V223" s="80" t="str">
        <f t="shared" si="10"/>
        <v/>
      </c>
      <c r="W223" s="32" t="s">
        <v>590</v>
      </c>
      <c r="X223" s="110">
        <v>50</v>
      </c>
      <c r="Y223" s="35" t="s">
        <v>889</v>
      </c>
      <c r="Z223" s="133">
        <v>1</v>
      </c>
      <c r="AA223" s="133">
        <f t="shared" si="11"/>
        <v>1</v>
      </c>
    </row>
    <row r="224" spans="1:27" s="3" customFormat="1" x14ac:dyDescent="0.2">
      <c r="A224" s="100">
        <v>223</v>
      </c>
      <c r="B224" s="101">
        <v>211</v>
      </c>
      <c r="C224" s="101">
        <v>51</v>
      </c>
      <c r="D224" s="100">
        <v>51</v>
      </c>
      <c r="E224" s="102" t="str">
        <f t="shared" si="9"/>
        <v xml:space="preserve">1883 - Large Bank Note Issue - Interim Design - 4c  Blue Green,  Jackson, Perf 12   </v>
      </c>
      <c r="F224" s="106" t="s">
        <v>2518</v>
      </c>
      <c r="G224" s="104">
        <v>27.5</v>
      </c>
      <c r="H224" s="105">
        <v>27.5</v>
      </c>
      <c r="I224" s="105">
        <v>80</v>
      </c>
      <c r="J224" s="105">
        <v>250</v>
      </c>
      <c r="K224" s="104">
        <v>27.5</v>
      </c>
      <c r="L224" s="100">
        <v>224</v>
      </c>
      <c r="M224" s="112" t="s">
        <v>590</v>
      </c>
      <c r="N224" s="32">
        <v>1883</v>
      </c>
      <c r="O224" s="111" t="s">
        <v>105</v>
      </c>
      <c r="P224" s="80" t="s">
        <v>1964</v>
      </c>
      <c r="Q224" s="80" t="s">
        <v>1637</v>
      </c>
      <c r="R224" s="36" t="s">
        <v>2069</v>
      </c>
      <c r="S224" s="80" t="s">
        <v>2147</v>
      </c>
      <c r="T224" s="80"/>
      <c r="U224" s="80"/>
      <c r="V224" s="80" t="str">
        <f t="shared" si="10"/>
        <v/>
      </c>
      <c r="W224" s="32" t="s">
        <v>590</v>
      </c>
      <c r="X224" s="110">
        <v>51</v>
      </c>
      <c r="Y224" s="35" t="s">
        <v>890</v>
      </c>
      <c r="Z224" s="133">
        <v>1</v>
      </c>
      <c r="AA224" s="133">
        <f t="shared" si="11"/>
        <v>1</v>
      </c>
    </row>
    <row r="225" spans="1:27" s="3" customFormat="1" x14ac:dyDescent="0.2">
      <c r="A225" s="100">
        <v>224</v>
      </c>
      <c r="B225" s="101" t="s">
        <v>1598</v>
      </c>
      <c r="C225" s="101"/>
      <c r="D225" s="100">
        <v>50</v>
      </c>
      <c r="E225" s="102" t="str">
        <f t="shared" si="9"/>
        <v xml:space="preserve">1883-85 Special Printing - Large Bank Note Issue - Interim Design - 2c  Pale Red Brown,  Washington, Soft Paper, With Gum, Perf 12   </v>
      </c>
      <c r="F225" s="106" t="s">
        <v>2518</v>
      </c>
      <c r="G225" s="104"/>
      <c r="H225" s="105">
        <v>0</v>
      </c>
      <c r="I225" s="105"/>
      <c r="J225" s="105">
        <v>375</v>
      </c>
      <c r="K225" s="104">
        <v>375</v>
      </c>
      <c r="L225" s="100">
        <v>223</v>
      </c>
      <c r="M225" s="112" t="s">
        <v>590</v>
      </c>
      <c r="N225" s="32" t="s">
        <v>2175</v>
      </c>
      <c r="O225" s="111" t="s">
        <v>105</v>
      </c>
      <c r="P225" s="80" t="s">
        <v>1960</v>
      </c>
      <c r="Q225" s="80" t="s">
        <v>1635</v>
      </c>
      <c r="R225" s="36" t="s">
        <v>2093</v>
      </c>
      <c r="S225" s="80" t="s">
        <v>2147</v>
      </c>
      <c r="T225" s="80"/>
      <c r="U225" s="80" t="s">
        <v>2095</v>
      </c>
      <c r="V225" s="80" t="str">
        <f t="shared" si="10"/>
        <v>, Soft Paper, With Gum</v>
      </c>
      <c r="W225" s="32" t="s">
        <v>1593</v>
      </c>
      <c r="X225" s="110">
        <v>50</v>
      </c>
      <c r="Y225" s="35"/>
      <c r="Z225" s="133">
        <v>1</v>
      </c>
      <c r="AA225" s="133">
        <f t="shared" si="11"/>
        <v>0</v>
      </c>
    </row>
    <row r="226" spans="1:27" s="3" customFormat="1" x14ac:dyDescent="0.2">
      <c r="A226" s="100">
        <v>225</v>
      </c>
      <c r="B226" s="101" t="s">
        <v>1599</v>
      </c>
      <c r="C226" s="101"/>
      <c r="D226" s="100">
        <v>51</v>
      </c>
      <c r="E226" s="102" t="str">
        <f t="shared" si="9"/>
        <v xml:space="preserve">1883-85 Special Printing - Large Bank Note Issue - Interim Design - 4c  Deep Blue Green,  Jackson, Soft Paper, Without Gum, Perf 12   </v>
      </c>
      <c r="F226" s="106" t="s">
        <v>2518</v>
      </c>
      <c r="G226" s="104"/>
      <c r="H226" s="105">
        <v>0</v>
      </c>
      <c r="I226" s="105"/>
      <c r="J226" s="105">
        <v>60000</v>
      </c>
      <c r="K226" s="104">
        <v>60000</v>
      </c>
      <c r="L226" s="100">
        <v>225</v>
      </c>
      <c r="M226" s="112" t="s">
        <v>590</v>
      </c>
      <c r="N226" s="32" t="s">
        <v>2175</v>
      </c>
      <c r="O226" s="111" t="s">
        <v>105</v>
      </c>
      <c r="P226" s="80" t="s">
        <v>1964</v>
      </c>
      <c r="Q226" s="80" t="s">
        <v>1637</v>
      </c>
      <c r="R226" s="36" t="s">
        <v>2094</v>
      </c>
      <c r="S226" s="80" t="s">
        <v>2147</v>
      </c>
      <c r="T226" s="80"/>
      <c r="U226" s="80" t="s">
        <v>2088</v>
      </c>
      <c r="V226" s="80" t="str">
        <f t="shared" si="10"/>
        <v>, Soft Paper, Without Gum</v>
      </c>
      <c r="W226" s="32" t="s">
        <v>1593</v>
      </c>
      <c r="X226" s="110">
        <v>51</v>
      </c>
      <c r="Y226" s="35"/>
      <c r="Z226" s="133">
        <v>1</v>
      </c>
      <c r="AA226" s="133">
        <f t="shared" si="11"/>
        <v>0</v>
      </c>
    </row>
    <row r="227" spans="1:27" s="3" customFormat="1" x14ac:dyDescent="0.2">
      <c r="A227" s="100">
        <v>226</v>
      </c>
      <c r="B227" s="101">
        <v>212</v>
      </c>
      <c r="C227" s="101">
        <v>52</v>
      </c>
      <c r="D227" s="100">
        <v>52</v>
      </c>
      <c r="E227" s="102" t="str">
        <f t="shared" si="9"/>
        <v xml:space="preserve">1887 - Large Bank Note Issue - Final Design - 1c  Ultramarine,  Franklin, Perf 12   </v>
      </c>
      <c r="F227" s="106" t="s">
        <v>2518</v>
      </c>
      <c r="G227" s="104">
        <v>2.5</v>
      </c>
      <c r="H227" s="105">
        <v>2.5</v>
      </c>
      <c r="I227" s="105">
        <v>30</v>
      </c>
      <c r="J227" s="105">
        <v>90</v>
      </c>
      <c r="K227" s="104">
        <v>2.5</v>
      </c>
      <c r="L227" s="100">
        <v>226</v>
      </c>
      <c r="M227" s="112" t="s">
        <v>590</v>
      </c>
      <c r="N227" s="32">
        <v>1887</v>
      </c>
      <c r="O227" s="111" t="s">
        <v>115</v>
      </c>
      <c r="P227" s="80" t="s">
        <v>1954</v>
      </c>
      <c r="Q227" s="80" t="s">
        <v>1634</v>
      </c>
      <c r="R227" s="36" t="s">
        <v>2048</v>
      </c>
      <c r="S227" s="80" t="s">
        <v>2147</v>
      </c>
      <c r="T227" s="80"/>
      <c r="U227" s="80"/>
      <c r="V227" s="80" t="str">
        <f t="shared" si="10"/>
        <v/>
      </c>
      <c r="W227" s="32" t="s">
        <v>590</v>
      </c>
      <c r="X227" s="110">
        <v>52</v>
      </c>
      <c r="Y227" s="35" t="s">
        <v>891</v>
      </c>
      <c r="Z227" s="133">
        <v>1</v>
      </c>
      <c r="AA227" s="133">
        <f t="shared" si="11"/>
        <v>1</v>
      </c>
    </row>
    <row r="228" spans="1:27" s="3" customFormat="1" x14ac:dyDescent="0.2">
      <c r="A228" s="100">
        <v>227</v>
      </c>
      <c r="B228" s="101">
        <v>213</v>
      </c>
      <c r="C228" s="101">
        <v>53</v>
      </c>
      <c r="D228" s="100">
        <v>53</v>
      </c>
      <c r="E228" s="102" t="str">
        <f t="shared" si="9"/>
        <v xml:space="preserve">1887 - Large Bank Note Issue - Final Design - 2c  Green,  Washington, Perf 12   </v>
      </c>
      <c r="F228" s="106" t="s">
        <v>2518</v>
      </c>
      <c r="G228" s="104">
        <v>0.6</v>
      </c>
      <c r="H228" s="105">
        <v>0.6</v>
      </c>
      <c r="I228" s="105">
        <v>12</v>
      </c>
      <c r="J228" s="105">
        <v>40</v>
      </c>
      <c r="K228" s="104">
        <v>0.6</v>
      </c>
      <c r="L228" s="100">
        <v>227</v>
      </c>
      <c r="M228" s="112" t="s">
        <v>590</v>
      </c>
      <c r="N228" s="32">
        <v>1887</v>
      </c>
      <c r="O228" s="111" t="s">
        <v>115</v>
      </c>
      <c r="P228" s="80" t="s">
        <v>1960</v>
      </c>
      <c r="Q228" s="80" t="s">
        <v>1635</v>
      </c>
      <c r="R228" s="36" t="s">
        <v>2022</v>
      </c>
      <c r="S228" s="80" t="s">
        <v>2147</v>
      </c>
      <c r="T228" s="80"/>
      <c r="U228" s="80"/>
      <c r="V228" s="80" t="str">
        <f t="shared" si="10"/>
        <v/>
      </c>
      <c r="W228" s="32" t="s">
        <v>590</v>
      </c>
      <c r="X228" s="110">
        <v>53</v>
      </c>
      <c r="Y228" s="35" t="s">
        <v>889</v>
      </c>
      <c r="Z228" s="133">
        <v>1</v>
      </c>
      <c r="AA228" s="133">
        <f t="shared" si="11"/>
        <v>1</v>
      </c>
    </row>
    <row r="229" spans="1:27" s="3" customFormat="1" x14ac:dyDescent="0.2">
      <c r="A229" s="100">
        <v>228</v>
      </c>
      <c r="B229" s="101">
        <v>214</v>
      </c>
      <c r="C229" s="101">
        <v>54</v>
      </c>
      <c r="D229" s="100">
        <v>54</v>
      </c>
      <c r="E229" s="102" t="str">
        <f t="shared" si="9"/>
        <v xml:space="preserve">1887 - Large Bank Note Issue - Final Design - 3c  Vermilion,  Washington, Perf 12   </v>
      </c>
      <c r="F229" s="106" t="s">
        <v>2518</v>
      </c>
      <c r="G229" s="104">
        <v>55</v>
      </c>
      <c r="H229" s="105">
        <v>55</v>
      </c>
      <c r="I229" s="105">
        <v>20</v>
      </c>
      <c r="J229" s="105">
        <v>60</v>
      </c>
      <c r="K229" s="104">
        <v>55</v>
      </c>
      <c r="L229" s="100">
        <v>228</v>
      </c>
      <c r="M229" s="112" t="s">
        <v>590</v>
      </c>
      <c r="N229" s="32">
        <v>1887</v>
      </c>
      <c r="O229" s="111" t="s">
        <v>115</v>
      </c>
      <c r="P229" s="80" t="s">
        <v>1955</v>
      </c>
      <c r="Q229" s="80" t="s">
        <v>1635</v>
      </c>
      <c r="R229" s="36" t="s">
        <v>2058</v>
      </c>
      <c r="S229" s="80" t="s">
        <v>2147</v>
      </c>
      <c r="T229" s="80"/>
      <c r="U229" s="80"/>
      <c r="V229" s="80" t="str">
        <f t="shared" si="10"/>
        <v/>
      </c>
      <c r="W229" s="32" t="s">
        <v>590</v>
      </c>
      <c r="X229" s="110">
        <v>54</v>
      </c>
      <c r="Y229" s="35" t="s">
        <v>999</v>
      </c>
      <c r="Z229" s="133">
        <v>1</v>
      </c>
      <c r="AA229" s="133">
        <f t="shared" si="11"/>
        <v>1</v>
      </c>
    </row>
    <row r="230" spans="1:27" s="3" customFormat="1" x14ac:dyDescent="0.2">
      <c r="A230" s="100">
        <v>229</v>
      </c>
      <c r="B230" s="101">
        <v>215</v>
      </c>
      <c r="C230" s="101">
        <v>55</v>
      </c>
      <c r="D230" s="100">
        <v>55</v>
      </c>
      <c r="E230" s="102" t="str">
        <f t="shared" si="9"/>
        <v xml:space="preserve">1888 - Large Bank Note Issue - Final Design - 4c  Carmine,  Jackson, Perf 12   </v>
      </c>
      <c r="F230" s="106" t="s">
        <v>2518</v>
      </c>
      <c r="G230" s="104">
        <v>27.5</v>
      </c>
      <c r="H230" s="105">
        <v>27.5</v>
      </c>
      <c r="I230" s="105">
        <v>55</v>
      </c>
      <c r="J230" s="105">
        <v>190</v>
      </c>
      <c r="K230" s="104">
        <v>27.5</v>
      </c>
      <c r="L230" s="100">
        <v>229</v>
      </c>
      <c r="M230" s="112" t="s">
        <v>590</v>
      </c>
      <c r="N230" s="32">
        <v>1888</v>
      </c>
      <c r="O230" s="111" t="s">
        <v>115</v>
      </c>
      <c r="P230" s="80" t="s">
        <v>1964</v>
      </c>
      <c r="Q230" s="80" t="s">
        <v>1637</v>
      </c>
      <c r="R230" s="36" t="s">
        <v>2057</v>
      </c>
      <c r="S230" s="80" t="s">
        <v>2147</v>
      </c>
      <c r="T230" s="80"/>
      <c r="U230" s="80"/>
      <c r="V230" s="80" t="str">
        <f t="shared" si="10"/>
        <v/>
      </c>
      <c r="W230" s="32" t="s">
        <v>590</v>
      </c>
      <c r="X230" s="110">
        <v>55</v>
      </c>
      <c r="Y230" s="35" t="s">
        <v>890</v>
      </c>
      <c r="Z230" s="133">
        <v>1</v>
      </c>
      <c r="AA230" s="133">
        <f t="shared" si="11"/>
        <v>1</v>
      </c>
    </row>
    <row r="231" spans="1:27" s="3" customFormat="1" x14ac:dyDescent="0.2">
      <c r="A231" s="100">
        <v>230</v>
      </c>
      <c r="B231" s="101">
        <v>216</v>
      </c>
      <c r="C231" s="101">
        <v>56</v>
      </c>
      <c r="D231" s="100">
        <v>56</v>
      </c>
      <c r="E231" s="102" t="str">
        <f t="shared" si="9"/>
        <v xml:space="preserve">1888 - Large Bank Note Issue - Final Design - 5c  Indigo,  Garfield, Perf 12   </v>
      </c>
      <c r="F231" s="106" t="s">
        <v>2518</v>
      </c>
      <c r="G231" s="104">
        <v>17.5</v>
      </c>
      <c r="H231" s="105">
        <v>17.5</v>
      </c>
      <c r="I231" s="105">
        <v>75</v>
      </c>
      <c r="J231" s="105">
        <v>225</v>
      </c>
      <c r="K231" s="104">
        <v>17.5</v>
      </c>
      <c r="L231" s="100">
        <v>230</v>
      </c>
      <c r="M231" s="112" t="s">
        <v>590</v>
      </c>
      <c r="N231" s="32">
        <v>1888</v>
      </c>
      <c r="O231" s="111" t="s">
        <v>115</v>
      </c>
      <c r="P231" s="80" t="s">
        <v>1952</v>
      </c>
      <c r="Q231" s="80" t="s">
        <v>1653</v>
      </c>
      <c r="R231" s="36" t="s">
        <v>2097</v>
      </c>
      <c r="S231" s="80" t="s">
        <v>2147</v>
      </c>
      <c r="T231" s="80"/>
      <c r="U231" s="80"/>
      <c r="V231" s="80" t="str">
        <f t="shared" si="10"/>
        <v/>
      </c>
      <c r="W231" s="32" t="s">
        <v>590</v>
      </c>
      <c r="X231" s="110">
        <v>56</v>
      </c>
      <c r="Y231" s="35" t="s">
        <v>888</v>
      </c>
      <c r="Z231" s="133">
        <v>1</v>
      </c>
      <c r="AA231" s="133">
        <f t="shared" si="11"/>
        <v>1</v>
      </c>
    </row>
    <row r="232" spans="1:27" s="3" customFormat="1" x14ac:dyDescent="0.2">
      <c r="A232" s="100">
        <v>231</v>
      </c>
      <c r="B232" s="101">
        <v>217</v>
      </c>
      <c r="C232" s="101">
        <v>57</v>
      </c>
      <c r="D232" s="100">
        <v>57</v>
      </c>
      <c r="E232" s="102" t="str">
        <f t="shared" si="9"/>
        <v xml:space="preserve">1888 - Large Bank Note Issue - Final Design - 30c  Orange Brown,  Hamilton, Perf 12   </v>
      </c>
      <c r="F232" s="106" t="s">
        <v>2518</v>
      </c>
      <c r="G232" s="104">
        <v>100</v>
      </c>
      <c r="H232" s="105">
        <v>100</v>
      </c>
      <c r="I232" s="105">
        <v>80</v>
      </c>
      <c r="J232" s="105">
        <v>250</v>
      </c>
      <c r="K232" s="104">
        <v>100</v>
      </c>
      <c r="L232" s="100">
        <v>231</v>
      </c>
      <c r="M232" s="112" t="s">
        <v>590</v>
      </c>
      <c r="N232" s="32">
        <v>1888</v>
      </c>
      <c r="O232" s="111" t="s">
        <v>115</v>
      </c>
      <c r="P232" s="80" t="s">
        <v>1958</v>
      </c>
      <c r="Q232" s="80" t="s">
        <v>1650</v>
      </c>
      <c r="R232" s="36" t="s">
        <v>2019</v>
      </c>
      <c r="S232" s="80" t="s">
        <v>2147</v>
      </c>
      <c r="T232" s="80"/>
      <c r="U232" s="80"/>
      <c r="V232" s="80" t="str">
        <f t="shared" si="10"/>
        <v/>
      </c>
      <c r="W232" s="32" t="s">
        <v>590</v>
      </c>
      <c r="X232" s="110">
        <v>57</v>
      </c>
      <c r="Y232" s="35" t="s">
        <v>1000</v>
      </c>
      <c r="Z232" s="133">
        <v>1</v>
      </c>
      <c r="AA232" s="133">
        <f t="shared" si="11"/>
        <v>1</v>
      </c>
    </row>
    <row r="233" spans="1:27" s="3" customFormat="1" x14ac:dyDescent="0.2">
      <c r="A233" s="100">
        <v>232</v>
      </c>
      <c r="B233" s="101">
        <v>218</v>
      </c>
      <c r="C233" s="101">
        <v>58</v>
      </c>
      <c r="D233" s="100">
        <v>58</v>
      </c>
      <c r="E233" s="102" t="str">
        <f t="shared" si="9"/>
        <v xml:space="preserve">1888 - Large Bank Note Issue - Final Design - 90c  Purple,  Perry, Perf 12   </v>
      </c>
      <c r="F233" s="106" t="s">
        <v>2518</v>
      </c>
      <c r="G233" s="104">
        <v>250</v>
      </c>
      <c r="H233" s="105">
        <v>250</v>
      </c>
      <c r="I233" s="105">
        <v>275</v>
      </c>
      <c r="J233" s="105">
        <v>900</v>
      </c>
      <c r="K233" s="104">
        <v>250</v>
      </c>
      <c r="L233" s="100">
        <v>232</v>
      </c>
      <c r="M233" s="112" t="s">
        <v>590</v>
      </c>
      <c r="N233" s="32">
        <v>1888</v>
      </c>
      <c r="O233" s="111" t="s">
        <v>115</v>
      </c>
      <c r="P233" s="80" t="s">
        <v>1959</v>
      </c>
      <c r="Q233" s="80" t="s">
        <v>1651</v>
      </c>
      <c r="R233" s="36" t="s">
        <v>2060</v>
      </c>
      <c r="S233" s="80" t="s">
        <v>2147</v>
      </c>
      <c r="T233" s="80"/>
      <c r="U233" s="80"/>
      <c r="V233" s="80" t="str">
        <f t="shared" si="10"/>
        <v/>
      </c>
      <c r="W233" s="32" t="s">
        <v>590</v>
      </c>
      <c r="X233" s="110">
        <v>58</v>
      </c>
      <c r="Y233" s="35" t="s">
        <v>886</v>
      </c>
      <c r="Z233" s="133">
        <v>1</v>
      </c>
      <c r="AA233" s="133">
        <f t="shared" si="11"/>
        <v>1</v>
      </c>
    </row>
    <row r="234" spans="1:27" s="3" customFormat="1" x14ac:dyDescent="0.2">
      <c r="A234" s="100">
        <v>233</v>
      </c>
      <c r="B234" s="101">
        <v>219</v>
      </c>
      <c r="C234" s="101">
        <v>59</v>
      </c>
      <c r="D234" s="100">
        <v>59</v>
      </c>
      <c r="E234" s="102" t="str">
        <f t="shared" si="9"/>
        <v xml:space="preserve">1890-93 - Small Bank Note Issue - 1c  Dull Blue,  Franklin, Perf 12   </v>
      </c>
      <c r="F234" s="106" t="s">
        <v>2518</v>
      </c>
      <c r="G234" s="104">
        <v>0.75</v>
      </c>
      <c r="H234" s="105">
        <v>0.75</v>
      </c>
      <c r="I234" s="105">
        <v>0</v>
      </c>
      <c r="J234" s="105">
        <v>20</v>
      </c>
      <c r="K234" s="104">
        <v>0.75</v>
      </c>
      <c r="L234" s="100">
        <v>233</v>
      </c>
      <c r="M234" s="112" t="s">
        <v>590</v>
      </c>
      <c r="N234" s="32" t="s">
        <v>2176</v>
      </c>
      <c r="O234" s="111" t="s">
        <v>122</v>
      </c>
      <c r="P234" s="80" t="s">
        <v>1954</v>
      </c>
      <c r="Q234" s="80" t="s">
        <v>1634</v>
      </c>
      <c r="R234" s="36" t="s">
        <v>2098</v>
      </c>
      <c r="S234" s="80" t="s">
        <v>2147</v>
      </c>
      <c r="T234" s="80"/>
      <c r="U234" s="80"/>
      <c r="V234" s="80" t="str">
        <f t="shared" si="10"/>
        <v/>
      </c>
      <c r="W234" s="32" t="s">
        <v>590</v>
      </c>
      <c r="X234" s="110">
        <v>59</v>
      </c>
      <c r="Y234" s="35" t="s">
        <v>892</v>
      </c>
      <c r="Z234" s="133">
        <v>1</v>
      </c>
      <c r="AA234" s="133">
        <f t="shared" si="11"/>
        <v>1</v>
      </c>
    </row>
    <row r="235" spans="1:27" s="3" customFormat="1" x14ac:dyDescent="0.2">
      <c r="A235" s="100">
        <v>234</v>
      </c>
      <c r="B235" s="101" t="s">
        <v>124</v>
      </c>
      <c r="C235" s="101">
        <v>60</v>
      </c>
      <c r="D235" s="100">
        <v>60</v>
      </c>
      <c r="E235" s="102" t="str">
        <f t="shared" si="9"/>
        <v xml:space="preserve">1890-93 - Small Bank Note Issue - 2c  Lake,  Washington, Perf 12   </v>
      </c>
      <c r="F235" s="106" t="s">
        <v>2518</v>
      </c>
      <c r="G235" s="104">
        <v>5.5</v>
      </c>
      <c r="H235" s="105">
        <v>5.5</v>
      </c>
      <c r="I235" s="105">
        <v>0</v>
      </c>
      <c r="J235" s="105">
        <v>175</v>
      </c>
      <c r="K235" s="104">
        <v>5.5</v>
      </c>
      <c r="L235" s="100">
        <v>234</v>
      </c>
      <c r="M235" s="112" t="s">
        <v>590</v>
      </c>
      <c r="N235" s="32" t="s">
        <v>2176</v>
      </c>
      <c r="O235" s="111" t="s">
        <v>122</v>
      </c>
      <c r="P235" s="80" t="s">
        <v>1960</v>
      </c>
      <c r="Q235" s="80" t="s">
        <v>1635</v>
      </c>
      <c r="R235" s="36" t="s">
        <v>2099</v>
      </c>
      <c r="S235" s="80" t="s">
        <v>2147</v>
      </c>
      <c r="T235" s="80"/>
      <c r="U235" s="80"/>
      <c r="V235" s="80" t="str">
        <f t="shared" si="10"/>
        <v/>
      </c>
      <c r="W235" s="32" t="s">
        <v>590</v>
      </c>
      <c r="X235" s="110">
        <v>60</v>
      </c>
      <c r="Y235" s="35" t="s">
        <v>893</v>
      </c>
      <c r="Z235" s="133">
        <v>1</v>
      </c>
      <c r="AA235" s="133">
        <f t="shared" si="11"/>
        <v>1</v>
      </c>
    </row>
    <row r="236" spans="1:27" s="3" customFormat="1" x14ac:dyDescent="0.2">
      <c r="A236" s="100">
        <v>235</v>
      </c>
      <c r="B236" s="101">
        <v>220</v>
      </c>
      <c r="C236" s="101">
        <v>61</v>
      </c>
      <c r="D236" s="100">
        <v>61</v>
      </c>
      <c r="E236" s="102" t="str">
        <f t="shared" si="9"/>
        <v xml:space="preserve">1890-93 - Small Bank Note Issue - 2c  Carmine,  Washington, Perf 12   </v>
      </c>
      <c r="F236" s="106" t="s">
        <v>2518</v>
      </c>
      <c r="G236" s="104">
        <v>0.7</v>
      </c>
      <c r="H236" s="105">
        <v>0.7</v>
      </c>
      <c r="I236" s="105">
        <v>0</v>
      </c>
      <c r="J236" s="105">
        <v>20</v>
      </c>
      <c r="K236" s="104">
        <v>0.7</v>
      </c>
      <c r="L236" s="100">
        <v>235</v>
      </c>
      <c r="M236" s="112" t="s">
        <v>590</v>
      </c>
      <c r="N236" s="32" t="s">
        <v>2176</v>
      </c>
      <c r="O236" s="111" t="s">
        <v>122</v>
      </c>
      <c r="P236" s="80" t="s">
        <v>1960</v>
      </c>
      <c r="Q236" s="80" t="s">
        <v>1635</v>
      </c>
      <c r="R236" s="36" t="s">
        <v>2057</v>
      </c>
      <c r="S236" s="80" t="s">
        <v>2147</v>
      </c>
      <c r="T236" s="80"/>
      <c r="U236" s="80"/>
      <c r="V236" s="80" t="str">
        <f t="shared" si="10"/>
        <v/>
      </c>
      <c r="W236" s="32" t="s">
        <v>590</v>
      </c>
      <c r="X236" s="110">
        <v>61</v>
      </c>
      <c r="Y236" s="35" t="s">
        <v>893</v>
      </c>
      <c r="Z236" s="133">
        <v>1</v>
      </c>
      <c r="AA236" s="133">
        <f t="shared" si="11"/>
        <v>1</v>
      </c>
    </row>
    <row r="237" spans="1:27" s="3" customFormat="1" x14ac:dyDescent="0.2">
      <c r="A237" s="100">
        <v>236</v>
      </c>
      <c r="B237" s="101">
        <v>221</v>
      </c>
      <c r="C237" s="101">
        <v>62</v>
      </c>
      <c r="D237" s="100">
        <v>62</v>
      </c>
      <c r="E237" s="102" t="str">
        <f t="shared" si="9"/>
        <v xml:space="preserve">1890-93 - Small Bank Note Issue - 3c  Purple,  Jackson, Perf 12   </v>
      </c>
      <c r="F237" s="106" t="s">
        <v>2518</v>
      </c>
      <c r="G237" s="104">
        <v>9</v>
      </c>
      <c r="H237" s="105">
        <v>9</v>
      </c>
      <c r="I237" s="105">
        <v>0</v>
      </c>
      <c r="J237" s="105">
        <v>60</v>
      </c>
      <c r="K237" s="104">
        <v>9</v>
      </c>
      <c r="L237" s="100">
        <v>236</v>
      </c>
      <c r="M237" s="112" t="s">
        <v>590</v>
      </c>
      <c r="N237" s="32" t="s">
        <v>2176</v>
      </c>
      <c r="O237" s="111" t="s">
        <v>122</v>
      </c>
      <c r="P237" s="80" t="s">
        <v>1955</v>
      </c>
      <c r="Q237" s="80" t="s">
        <v>1637</v>
      </c>
      <c r="R237" s="36" t="s">
        <v>2060</v>
      </c>
      <c r="S237" s="80" t="s">
        <v>2147</v>
      </c>
      <c r="T237" s="80"/>
      <c r="U237" s="80"/>
      <c r="V237" s="80" t="str">
        <f t="shared" si="10"/>
        <v/>
      </c>
      <c r="W237" s="32" t="s">
        <v>590</v>
      </c>
      <c r="X237" s="110">
        <v>62</v>
      </c>
      <c r="Y237" s="35" t="s">
        <v>894</v>
      </c>
      <c r="Z237" s="133">
        <v>1</v>
      </c>
      <c r="AA237" s="133">
        <f t="shared" si="11"/>
        <v>1</v>
      </c>
    </row>
    <row r="238" spans="1:27" s="3" customFormat="1" x14ac:dyDescent="0.2">
      <c r="A238" s="100">
        <v>237</v>
      </c>
      <c r="B238" s="101">
        <v>222</v>
      </c>
      <c r="C238" s="101">
        <v>63</v>
      </c>
      <c r="D238" s="100">
        <v>63</v>
      </c>
      <c r="E238" s="102" t="str">
        <f t="shared" si="9"/>
        <v xml:space="preserve">1890-93 - Small Bank Note Issue - 4c  Dark Brown,  Lincoln, Perf 12   </v>
      </c>
      <c r="F238" s="106" t="s">
        <v>2518</v>
      </c>
      <c r="G238" s="104">
        <v>4.75</v>
      </c>
      <c r="H238" s="105">
        <v>4.75</v>
      </c>
      <c r="I238" s="105">
        <v>0</v>
      </c>
      <c r="J238" s="105">
        <v>90</v>
      </c>
      <c r="K238" s="104">
        <v>4.75</v>
      </c>
      <c r="L238" s="100">
        <v>237</v>
      </c>
      <c r="M238" s="112" t="s">
        <v>590</v>
      </c>
      <c r="N238" s="32" t="s">
        <v>2176</v>
      </c>
      <c r="O238" s="111" t="s">
        <v>122</v>
      </c>
      <c r="P238" s="80" t="s">
        <v>1964</v>
      </c>
      <c r="Q238" s="80" t="s">
        <v>1638</v>
      </c>
      <c r="R238" s="36" t="s">
        <v>2100</v>
      </c>
      <c r="S238" s="80" t="s">
        <v>2147</v>
      </c>
      <c r="T238" s="80"/>
      <c r="U238" s="80"/>
      <c r="V238" s="80" t="str">
        <f t="shared" si="10"/>
        <v/>
      </c>
      <c r="W238" s="32" t="s">
        <v>590</v>
      </c>
      <c r="X238" s="110">
        <v>63</v>
      </c>
      <c r="Y238" s="35" t="s">
        <v>895</v>
      </c>
      <c r="Z238" s="133">
        <v>1</v>
      </c>
      <c r="AA238" s="133">
        <f t="shared" si="11"/>
        <v>1</v>
      </c>
    </row>
    <row r="239" spans="1:27" s="3" customFormat="1" x14ac:dyDescent="0.2">
      <c r="A239" s="100">
        <v>238</v>
      </c>
      <c r="B239" s="101">
        <v>223</v>
      </c>
      <c r="C239" s="101">
        <v>64</v>
      </c>
      <c r="D239" s="100">
        <v>64</v>
      </c>
      <c r="E239" s="102" t="str">
        <f t="shared" si="9"/>
        <v xml:space="preserve">1890-93 - Small Bank Note Issue - 5c  Chocolate,  Ulysses S. Grant, Perf 12   </v>
      </c>
      <c r="F239" s="106" t="s">
        <v>2518</v>
      </c>
      <c r="G239" s="104">
        <v>4.75</v>
      </c>
      <c r="H239" s="105">
        <v>4.75</v>
      </c>
      <c r="I239" s="105">
        <v>0</v>
      </c>
      <c r="J239" s="105">
        <v>65</v>
      </c>
      <c r="K239" s="104">
        <v>4.75</v>
      </c>
      <c r="L239" s="100">
        <v>238</v>
      </c>
      <c r="M239" s="112" t="s">
        <v>590</v>
      </c>
      <c r="N239" s="32" t="s">
        <v>2176</v>
      </c>
      <c r="O239" s="111" t="s">
        <v>122</v>
      </c>
      <c r="P239" s="80" t="s">
        <v>1952</v>
      </c>
      <c r="Q239" s="80" t="s">
        <v>1812</v>
      </c>
      <c r="R239" s="36" t="s">
        <v>2101</v>
      </c>
      <c r="S239" s="80" t="s">
        <v>2147</v>
      </c>
      <c r="T239" s="80"/>
      <c r="U239" s="80"/>
      <c r="V239" s="80" t="str">
        <f t="shared" si="10"/>
        <v/>
      </c>
      <c r="W239" s="32" t="s">
        <v>590</v>
      </c>
      <c r="X239" s="110">
        <v>64</v>
      </c>
      <c r="Y239" s="35" t="s">
        <v>896</v>
      </c>
      <c r="Z239" s="133">
        <v>1</v>
      </c>
      <c r="AA239" s="133">
        <f t="shared" si="11"/>
        <v>1</v>
      </c>
    </row>
    <row r="240" spans="1:27" s="3" customFormat="1" x14ac:dyDescent="0.2">
      <c r="A240" s="100">
        <v>239</v>
      </c>
      <c r="B240" s="101">
        <v>224</v>
      </c>
      <c r="C240" s="101">
        <v>65</v>
      </c>
      <c r="D240" s="100">
        <v>65</v>
      </c>
      <c r="E240" s="102" t="str">
        <f t="shared" si="9"/>
        <v xml:space="preserve">1890-93 - Small Bank Note Issue - 6c  Brown Red,  Garfield, Perf 12   </v>
      </c>
      <c r="F240" s="106" t="s">
        <v>2518</v>
      </c>
      <c r="G240" s="104">
        <v>25</v>
      </c>
      <c r="H240" s="105">
        <v>25</v>
      </c>
      <c r="I240" s="105">
        <v>0</v>
      </c>
      <c r="J240" s="105">
        <v>60</v>
      </c>
      <c r="K240" s="104">
        <v>25</v>
      </c>
      <c r="L240" s="100">
        <v>239</v>
      </c>
      <c r="M240" s="112" t="s">
        <v>590</v>
      </c>
      <c r="N240" s="32" t="s">
        <v>2176</v>
      </c>
      <c r="O240" s="111" t="s">
        <v>122</v>
      </c>
      <c r="P240" s="80" t="s">
        <v>1962</v>
      </c>
      <c r="Q240" s="80" t="s">
        <v>1653</v>
      </c>
      <c r="R240" s="36" t="s">
        <v>2102</v>
      </c>
      <c r="S240" s="80" t="s">
        <v>2147</v>
      </c>
      <c r="T240" s="80"/>
      <c r="U240" s="80"/>
      <c r="V240" s="80" t="str">
        <f t="shared" si="10"/>
        <v/>
      </c>
      <c r="W240" s="32" t="s">
        <v>590</v>
      </c>
      <c r="X240" s="110">
        <v>65</v>
      </c>
      <c r="Y240" s="35" t="s">
        <v>897</v>
      </c>
      <c r="Z240" s="133">
        <v>1</v>
      </c>
      <c r="AA240" s="133">
        <f t="shared" si="11"/>
        <v>1</v>
      </c>
    </row>
    <row r="241" spans="1:27" s="3" customFormat="1" x14ac:dyDescent="0.2">
      <c r="A241" s="100">
        <v>240</v>
      </c>
      <c r="B241" s="101">
        <v>225</v>
      </c>
      <c r="C241" s="101">
        <v>66</v>
      </c>
      <c r="D241" s="100">
        <v>66</v>
      </c>
      <c r="E241" s="102" t="str">
        <f t="shared" si="9"/>
        <v xml:space="preserve">1890-93 - Small Bank Note Issue - 8c  Lilac,  William T. Sherman, Perf 12   </v>
      </c>
      <c r="F241" s="106" t="s">
        <v>2518</v>
      </c>
      <c r="G241" s="104">
        <v>17</v>
      </c>
      <c r="H241" s="105">
        <v>17</v>
      </c>
      <c r="I241" s="105">
        <v>0</v>
      </c>
      <c r="J241" s="105">
        <v>50</v>
      </c>
      <c r="K241" s="104">
        <v>17</v>
      </c>
      <c r="L241" s="100">
        <v>240</v>
      </c>
      <c r="M241" s="112" t="s">
        <v>590</v>
      </c>
      <c r="N241" s="32" t="s">
        <v>2176</v>
      </c>
      <c r="O241" s="111" t="s">
        <v>122</v>
      </c>
      <c r="P241" s="80" t="s">
        <v>1965</v>
      </c>
      <c r="Q241" s="80" t="s">
        <v>2492</v>
      </c>
      <c r="R241" s="36" t="s">
        <v>2039</v>
      </c>
      <c r="S241" s="80" t="s">
        <v>2147</v>
      </c>
      <c r="T241" s="80"/>
      <c r="U241" s="80"/>
      <c r="V241" s="80" t="str">
        <f t="shared" si="10"/>
        <v/>
      </c>
      <c r="W241" s="32" t="s">
        <v>590</v>
      </c>
      <c r="X241" s="110">
        <v>66</v>
      </c>
      <c r="Y241" s="35" t="s">
        <v>898</v>
      </c>
      <c r="Z241" s="133">
        <v>1</v>
      </c>
      <c r="AA241" s="133">
        <f t="shared" si="11"/>
        <v>1</v>
      </c>
    </row>
    <row r="242" spans="1:27" s="3" customFormat="1" x14ac:dyDescent="0.2">
      <c r="A242" s="100">
        <v>241</v>
      </c>
      <c r="B242" s="101">
        <v>226</v>
      </c>
      <c r="C242" s="101">
        <v>67</v>
      </c>
      <c r="D242" s="100">
        <v>67</v>
      </c>
      <c r="E242" s="102" t="str">
        <f t="shared" si="9"/>
        <v xml:space="preserve">1890-93 - Small Bank Note Issue - 10c  Green,  Webster, Perf 12   </v>
      </c>
      <c r="F242" s="106" t="s">
        <v>2518</v>
      </c>
      <c r="G242" s="104">
        <v>5</v>
      </c>
      <c r="H242" s="105">
        <v>5</v>
      </c>
      <c r="I242" s="105">
        <v>0</v>
      </c>
      <c r="J242" s="105">
        <v>175</v>
      </c>
      <c r="K242" s="104">
        <v>5</v>
      </c>
      <c r="L242" s="100">
        <v>241</v>
      </c>
      <c r="M242" s="112" t="s">
        <v>590</v>
      </c>
      <c r="N242" s="32" t="s">
        <v>2176</v>
      </c>
      <c r="O242" s="111" t="s">
        <v>122</v>
      </c>
      <c r="P242" s="80" t="s">
        <v>1953</v>
      </c>
      <c r="Q242" s="80" t="s">
        <v>1648</v>
      </c>
      <c r="R242" s="36" t="s">
        <v>2022</v>
      </c>
      <c r="S242" s="80" t="s">
        <v>2147</v>
      </c>
      <c r="T242" s="80"/>
      <c r="U242" s="80"/>
      <c r="V242" s="80" t="str">
        <f t="shared" si="10"/>
        <v/>
      </c>
      <c r="W242" s="32" t="s">
        <v>590</v>
      </c>
      <c r="X242" s="110">
        <v>67</v>
      </c>
      <c r="Y242" s="35" t="s">
        <v>899</v>
      </c>
      <c r="Z242" s="133">
        <v>1</v>
      </c>
      <c r="AA242" s="133">
        <f t="shared" si="11"/>
        <v>1</v>
      </c>
    </row>
    <row r="243" spans="1:27" s="3" customFormat="1" x14ac:dyDescent="0.2">
      <c r="A243" s="100">
        <v>242</v>
      </c>
      <c r="B243" s="101">
        <v>227</v>
      </c>
      <c r="C243" s="101">
        <v>68</v>
      </c>
      <c r="D243" s="100">
        <v>68</v>
      </c>
      <c r="E243" s="102" t="str">
        <f t="shared" si="9"/>
        <v xml:space="preserve">1890-93 - Small Bank Note Issue - 15c  Indigo,  Henry Clay, Perf 12   </v>
      </c>
      <c r="F243" s="106" t="s">
        <v>2518</v>
      </c>
      <c r="G243" s="104">
        <v>27.5</v>
      </c>
      <c r="H243" s="105">
        <v>27.5</v>
      </c>
      <c r="I243" s="105">
        <v>0</v>
      </c>
      <c r="J243" s="105">
        <v>200</v>
      </c>
      <c r="K243" s="104">
        <v>27.5</v>
      </c>
      <c r="L243" s="100">
        <v>242</v>
      </c>
      <c r="M243" s="112" t="s">
        <v>590</v>
      </c>
      <c r="N243" s="32" t="s">
        <v>2176</v>
      </c>
      <c r="O243" s="111" t="s">
        <v>122</v>
      </c>
      <c r="P243" s="80" t="s">
        <v>1961</v>
      </c>
      <c r="Q243" s="80" t="s">
        <v>2486</v>
      </c>
      <c r="R243" s="36" t="s">
        <v>2097</v>
      </c>
      <c r="S243" s="80" t="s">
        <v>2147</v>
      </c>
      <c r="T243" s="80"/>
      <c r="U243" s="80"/>
      <c r="V243" s="80" t="str">
        <f t="shared" si="10"/>
        <v/>
      </c>
      <c r="W243" s="32" t="s">
        <v>590</v>
      </c>
      <c r="X243" s="110">
        <v>68</v>
      </c>
      <c r="Y243" s="35" t="s">
        <v>900</v>
      </c>
      <c r="Z243" s="133">
        <v>1</v>
      </c>
      <c r="AA243" s="133">
        <f t="shared" si="11"/>
        <v>1</v>
      </c>
    </row>
    <row r="244" spans="1:27" s="3" customFormat="1" x14ac:dyDescent="0.2">
      <c r="A244" s="100">
        <v>243</v>
      </c>
      <c r="B244" s="101">
        <v>228</v>
      </c>
      <c r="C244" s="101">
        <v>69</v>
      </c>
      <c r="D244" s="100">
        <v>69</v>
      </c>
      <c r="E244" s="102" t="str">
        <f t="shared" si="9"/>
        <v xml:space="preserve">1890-93 - Small Bank Note Issue - 30c  Black,  Jefferson, Perf 12   </v>
      </c>
      <c r="F244" s="106" t="s">
        <v>2518</v>
      </c>
      <c r="G244" s="104">
        <v>35</v>
      </c>
      <c r="H244" s="105">
        <v>35</v>
      </c>
      <c r="I244" s="105">
        <v>0</v>
      </c>
      <c r="J244" s="105">
        <v>300</v>
      </c>
      <c r="K244" s="104">
        <v>35</v>
      </c>
      <c r="L244" s="100">
        <v>243</v>
      </c>
      <c r="M244" s="112" t="s">
        <v>590</v>
      </c>
      <c r="N244" s="32" t="s">
        <v>2176</v>
      </c>
      <c r="O244" s="111" t="s">
        <v>122</v>
      </c>
      <c r="P244" s="80" t="s">
        <v>1958</v>
      </c>
      <c r="Q244" s="80" t="s">
        <v>1636</v>
      </c>
      <c r="R244" s="36" t="s">
        <v>2014</v>
      </c>
      <c r="S244" s="80" t="s">
        <v>2147</v>
      </c>
      <c r="T244" s="80"/>
      <c r="U244" s="80"/>
      <c r="V244" s="80" t="str">
        <f t="shared" si="10"/>
        <v/>
      </c>
      <c r="W244" s="32" t="s">
        <v>590</v>
      </c>
      <c r="X244" s="110">
        <v>69</v>
      </c>
      <c r="Y244" s="35" t="s">
        <v>901</v>
      </c>
      <c r="Z244" s="133">
        <v>1</v>
      </c>
      <c r="AA244" s="133">
        <f t="shared" si="11"/>
        <v>1</v>
      </c>
    </row>
    <row r="245" spans="1:27" s="3" customFormat="1" x14ac:dyDescent="0.2">
      <c r="A245" s="100">
        <v>244</v>
      </c>
      <c r="B245" s="101">
        <v>229</v>
      </c>
      <c r="C245" s="101">
        <v>70</v>
      </c>
      <c r="D245" s="100">
        <v>70</v>
      </c>
      <c r="E245" s="102" t="str">
        <f t="shared" si="9"/>
        <v xml:space="preserve">1890-93 - Small Bank Note Issue - 90c  Orange,  Perry, Perf 12   </v>
      </c>
      <c r="F245" s="106" t="s">
        <v>2518</v>
      </c>
      <c r="G245" s="104">
        <v>150</v>
      </c>
      <c r="H245" s="105">
        <v>150</v>
      </c>
      <c r="I245" s="105">
        <v>0</v>
      </c>
      <c r="J245" s="105">
        <v>475</v>
      </c>
      <c r="K245" s="104">
        <v>150</v>
      </c>
      <c r="L245" s="100">
        <v>244</v>
      </c>
      <c r="M245" s="112" t="s">
        <v>590</v>
      </c>
      <c r="N245" s="32" t="s">
        <v>2176</v>
      </c>
      <c r="O245" s="111" t="s">
        <v>122</v>
      </c>
      <c r="P245" s="80" t="s">
        <v>1959</v>
      </c>
      <c r="Q245" s="80" t="s">
        <v>1651</v>
      </c>
      <c r="R245" s="36" t="s">
        <v>2031</v>
      </c>
      <c r="S245" s="80" t="s">
        <v>2147</v>
      </c>
      <c r="T245" s="80"/>
      <c r="U245" s="80"/>
      <c r="V245" s="80" t="str">
        <f t="shared" si="10"/>
        <v/>
      </c>
      <c r="W245" s="32" t="s">
        <v>590</v>
      </c>
      <c r="X245" s="110">
        <v>70</v>
      </c>
      <c r="Y245" s="35" t="s">
        <v>902</v>
      </c>
      <c r="Z245" s="133">
        <v>1</v>
      </c>
      <c r="AA245" s="133">
        <f t="shared" si="11"/>
        <v>1</v>
      </c>
    </row>
    <row r="246" spans="1:27" s="3" customFormat="1" x14ac:dyDescent="0.2">
      <c r="A246" s="100">
        <v>245</v>
      </c>
      <c r="B246" s="101">
        <v>230</v>
      </c>
      <c r="C246" s="101" t="s">
        <v>594</v>
      </c>
      <c r="D246" s="100" t="s">
        <v>594</v>
      </c>
      <c r="E246" s="102" t="str">
        <f t="shared" si="9"/>
        <v xml:space="preserve">1893 - Columbian Exposition Issue - 1c  Deep Blue,  In Sight of Land, Perf 12   </v>
      </c>
      <c r="F246" s="106" t="s">
        <v>2518</v>
      </c>
      <c r="G246" s="104">
        <v>0.4</v>
      </c>
      <c r="H246" s="105">
        <v>0.4</v>
      </c>
      <c r="I246" s="105">
        <v>0</v>
      </c>
      <c r="J246" s="105">
        <v>14</v>
      </c>
      <c r="K246" s="104">
        <v>0.4</v>
      </c>
      <c r="L246" s="100">
        <v>711</v>
      </c>
      <c r="M246" s="112" t="s">
        <v>591</v>
      </c>
      <c r="N246" s="32">
        <v>1893</v>
      </c>
      <c r="O246" s="111" t="s">
        <v>143</v>
      </c>
      <c r="P246" s="80" t="s">
        <v>1954</v>
      </c>
      <c r="Q246" s="80" t="s">
        <v>1656</v>
      </c>
      <c r="R246" s="36" t="s">
        <v>2077</v>
      </c>
      <c r="S246" s="80" t="s">
        <v>2147</v>
      </c>
      <c r="T246" s="80"/>
      <c r="U246" s="80"/>
      <c r="V246" s="80" t="str">
        <f t="shared" si="10"/>
        <v/>
      </c>
      <c r="W246" s="32" t="s">
        <v>591</v>
      </c>
      <c r="X246" s="110" t="s">
        <v>594</v>
      </c>
      <c r="Y246" s="35" t="s">
        <v>1001</v>
      </c>
      <c r="Z246" s="133">
        <v>1</v>
      </c>
      <c r="AA246" s="133">
        <f t="shared" si="11"/>
        <v>1</v>
      </c>
    </row>
    <row r="247" spans="1:27" s="3" customFormat="1" x14ac:dyDescent="0.2">
      <c r="A247" s="100">
        <v>246</v>
      </c>
      <c r="B247" s="101">
        <v>231</v>
      </c>
      <c r="C247" s="101" t="s">
        <v>595</v>
      </c>
      <c r="D247" s="100" t="s">
        <v>595</v>
      </c>
      <c r="E247" s="102" t="str">
        <f t="shared" si="9"/>
        <v xml:space="preserve">1893 - Columbian Exposition Issue - 2c  Brown Violet,  Landing of Columbus, Perf 12   </v>
      </c>
      <c r="F247" s="106" t="s">
        <v>2518</v>
      </c>
      <c r="G247" s="104">
        <v>0.3</v>
      </c>
      <c r="H247" s="105">
        <v>0.3</v>
      </c>
      <c r="I247" s="105">
        <v>0</v>
      </c>
      <c r="J247" s="105">
        <v>14</v>
      </c>
      <c r="K247" s="104">
        <v>0.3</v>
      </c>
      <c r="L247" s="100">
        <v>842</v>
      </c>
      <c r="M247" s="112" t="s">
        <v>591</v>
      </c>
      <c r="N247" s="32">
        <v>1893</v>
      </c>
      <c r="O247" s="111" t="s">
        <v>143</v>
      </c>
      <c r="P247" s="80" t="s">
        <v>1960</v>
      </c>
      <c r="Q247" s="80" t="s">
        <v>1643</v>
      </c>
      <c r="R247" s="36" t="s">
        <v>2103</v>
      </c>
      <c r="S247" s="80" t="s">
        <v>2147</v>
      </c>
      <c r="T247" s="80"/>
      <c r="U247" s="80"/>
      <c r="V247" s="80" t="str">
        <f t="shared" si="10"/>
        <v/>
      </c>
      <c r="W247" s="32" t="s">
        <v>591</v>
      </c>
      <c r="X247" s="110" t="s">
        <v>595</v>
      </c>
      <c r="Y247" s="35" t="s">
        <v>1002</v>
      </c>
      <c r="Z247" s="133">
        <v>1</v>
      </c>
      <c r="AA247" s="133">
        <f t="shared" si="11"/>
        <v>1</v>
      </c>
    </row>
    <row r="248" spans="1:27" s="3" customFormat="1" x14ac:dyDescent="0.2">
      <c r="A248" s="100">
        <v>247</v>
      </c>
      <c r="B248" s="101">
        <v>232</v>
      </c>
      <c r="C248" s="101" t="s">
        <v>596</v>
      </c>
      <c r="D248" s="100" t="s">
        <v>596</v>
      </c>
      <c r="E248" s="102" t="str">
        <f t="shared" si="9"/>
        <v xml:space="preserve">1893 - Columbian Exposition Issue - 3c  Green,  Flagship, Perf 12   </v>
      </c>
      <c r="F248" s="106" t="s">
        <v>2518</v>
      </c>
      <c r="G248" s="104">
        <v>17.5</v>
      </c>
      <c r="H248" s="105">
        <v>17.5</v>
      </c>
      <c r="I248" s="105">
        <v>0</v>
      </c>
      <c r="J248" s="105">
        <v>37.5</v>
      </c>
      <c r="K248" s="104">
        <v>17.5</v>
      </c>
      <c r="L248" s="100">
        <v>901</v>
      </c>
      <c r="M248" s="112" t="s">
        <v>591</v>
      </c>
      <c r="N248" s="32">
        <v>1893</v>
      </c>
      <c r="O248" s="111" t="s">
        <v>143</v>
      </c>
      <c r="P248" s="80" t="s">
        <v>1955</v>
      </c>
      <c r="Q248" s="80" t="s">
        <v>1657</v>
      </c>
      <c r="R248" s="36" t="s">
        <v>2022</v>
      </c>
      <c r="S248" s="80" t="s">
        <v>2147</v>
      </c>
      <c r="T248" s="80"/>
      <c r="U248" s="80"/>
      <c r="V248" s="80" t="str">
        <f t="shared" si="10"/>
        <v/>
      </c>
      <c r="W248" s="32" t="s">
        <v>591</v>
      </c>
      <c r="X248" s="110" t="s">
        <v>596</v>
      </c>
      <c r="Y248" s="35" t="s">
        <v>1003</v>
      </c>
      <c r="Z248" s="133">
        <v>1</v>
      </c>
      <c r="AA248" s="133">
        <f t="shared" si="11"/>
        <v>1</v>
      </c>
    </row>
    <row r="249" spans="1:27" s="3" customFormat="1" x14ac:dyDescent="0.2">
      <c r="A249" s="100">
        <v>248</v>
      </c>
      <c r="B249" s="101">
        <v>233</v>
      </c>
      <c r="C249" s="101" t="s">
        <v>597</v>
      </c>
      <c r="D249" s="100" t="s">
        <v>597</v>
      </c>
      <c r="E249" s="102" t="str">
        <f t="shared" si="9"/>
        <v xml:space="preserve">1893 - Columbian Exposition Issue - 4c  Ultramarine,  Fleet of Columbus, Perf 12   </v>
      </c>
      <c r="F249" s="106" t="s">
        <v>2518</v>
      </c>
      <c r="G249" s="104">
        <v>9</v>
      </c>
      <c r="H249" s="105">
        <v>9</v>
      </c>
      <c r="I249" s="105">
        <v>0</v>
      </c>
      <c r="J249" s="105">
        <v>55</v>
      </c>
      <c r="K249" s="104">
        <v>9</v>
      </c>
      <c r="L249" s="100">
        <v>912</v>
      </c>
      <c r="M249" s="112" t="s">
        <v>591</v>
      </c>
      <c r="N249" s="32">
        <v>1893</v>
      </c>
      <c r="O249" s="111" t="s">
        <v>143</v>
      </c>
      <c r="P249" s="80" t="s">
        <v>1964</v>
      </c>
      <c r="Q249" s="80" t="s">
        <v>1658</v>
      </c>
      <c r="R249" s="36" t="s">
        <v>2048</v>
      </c>
      <c r="S249" s="80" t="s">
        <v>2147</v>
      </c>
      <c r="T249" s="80"/>
      <c r="U249" s="80"/>
      <c r="V249" s="80" t="str">
        <f t="shared" si="10"/>
        <v/>
      </c>
      <c r="W249" s="32" t="s">
        <v>591</v>
      </c>
      <c r="X249" s="110" t="s">
        <v>597</v>
      </c>
      <c r="Y249" s="35" t="s">
        <v>1004</v>
      </c>
      <c r="Z249" s="133">
        <v>1</v>
      </c>
      <c r="AA249" s="133">
        <f t="shared" si="11"/>
        <v>1</v>
      </c>
    </row>
    <row r="250" spans="1:27" s="3" customFormat="1" x14ac:dyDescent="0.2">
      <c r="A250" s="100">
        <v>249</v>
      </c>
      <c r="B250" s="101">
        <v>234</v>
      </c>
      <c r="C250" s="101" t="s">
        <v>598</v>
      </c>
      <c r="D250" s="100" t="s">
        <v>598</v>
      </c>
      <c r="E250" s="102" t="str">
        <f t="shared" si="9"/>
        <v xml:space="preserve">1893 - Columbian Exposition Issue - 5c  Chocolate,  Columbus Soliciting Aid, Perf 12   </v>
      </c>
      <c r="F250" s="106" t="s">
        <v>2518</v>
      </c>
      <c r="G250" s="104">
        <v>9.5</v>
      </c>
      <c r="H250" s="105">
        <v>9.5</v>
      </c>
      <c r="I250" s="105">
        <v>0</v>
      </c>
      <c r="J250" s="105">
        <v>55</v>
      </c>
      <c r="K250" s="104">
        <v>9.5</v>
      </c>
      <c r="L250" s="100">
        <v>931</v>
      </c>
      <c r="M250" s="112" t="s">
        <v>591</v>
      </c>
      <c r="N250" s="32">
        <v>1893</v>
      </c>
      <c r="O250" s="111" t="s">
        <v>143</v>
      </c>
      <c r="P250" s="80" t="s">
        <v>1952</v>
      </c>
      <c r="Q250" s="80" t="s">
        <v>1659</v>
      </c>
      <c r="R250" s="36" t="s">
        <v>2101</v>
      </c>
      <c r="S250" s="80" t="s">
        <v>2147</v>
      </c>
      <c r="T250" s="80"/>
      <c r="U250" s="80"/>
      <c r="V250" s="80" t="str">
        <f t="shared" si="10"/>
        <v/>
      </c>
      <c r="W250" s="32" t="s">
        <v>591</v>
      </c>
      <c r="X250" s="110" t="s">
        <v>598</v>
      </c>
      <c r="Y250" s="35" t="s">
        <v>1005</v>
      </c>
      <c r="Z250" s="133">
        <v>1</v>
      </c>
      <c r="AA250" s="133">
        <f t="shared" si="11"/>
        <v>1</v>
      </c>
    </row>
    <row r="251" spans="1:27" s="3" customFormat="1" x14ac:dyDescent="0.2">
      <c r="A251" s="100">
        <v>250</v>
      </c>
      <c r="B251" s="101">
        <v>235</v>
      </c>
      <c r="C251" s="101" t="s">
        <v>599</v>
      </c>
      <c r="D251" s="100" t="s">
        <v>599</v>
      </c>
      <c r="E251" s="102" t="str">
        <f t="shared" si="9"/>
        <v xml:space="preserve">1893 - Columbian Exposition Issue - 6c  Purple,  Columbus At Barcelona, Perf 12   </v>
      </c>
      <c r="F251" s="106" t="s">
        <v>2518</v>
      </c>
      <c r="G251" s="104">
        <v>25</v>
      </c>
      <c r="H251" s="105">
        <v>25</v>
      </c>
      <c r="I251" s="105">
        <v>0</v>
      </c>
      <c r="J251" s="105">
        <v>55</v>
      </c>
      <c r="K251" s="104">
        <v>25</v>
      </c>
      <c r="L251" s="100">
        <v>945</v>
      </c>
      <c r="M251" s="112" t="s">
        <v>591</v>
      </c>
      <c r="N251" s="32">
        <v>1893</v>
      </c>
      <c r="O251" s="111" t="s">
        <v>143</v>
      </c>
      <c r="P251" s="80" t="s">
        <v>1962</v>
      </c>
      <c r="Q251" s="80" t="s">
        <v>1660</v>
      </c>
      <c r="R251" s="36" t="s">
        <v>2060</v>
      </c>
      <c r="S251" s="80" t="s">
        <v>2147</v>
      </c>
      <c r="T251" s="80"/>
      <c r="U251" s="80"/>
      <c r="V251" s="80" t="str">
        <f t="shared" si="10"/>
        <v/>
      </c>
      <c r="W251" s="32" t="s">
        <v>591</v>
      </c>
      <c r="X251" s="110" t="s">
        <v>599</v>
      </c>
      <c r="Y251" s="35" t="s">
        <v>1006</v>
      </c>
      <c r="Z251" s="133">
        <v>1</v>
      </c>
      <c r="AA251" s="133">
        <f t="shared" si="11"/>
        <v>1</v>
      </c>
    </row>
    <row r="252" spans="1:27" s="3" customFormat="1" x14ac:dyDescent="0.2">
      <c r="A252" s="100">
        <v>251</v>
      </c>
      <c r="B252" s="101">
        <v>236</v>
      </c>
      <c r="C252" s="101" t="s">
        <v>600</v>
      </c>
      <c r="D252" s="100" t="s">
        <v>600</v>
      </c>
      <c r="E252" s="102" t="str">
        <f t="shared" si="9"/>
        <v xml:space="preserve">1893 - Columbian Exposition Issue - 8c  Magenta,  Columbus Restored to Favor , Perf 12   </v>
      </c>
      <c r="F252" s="106" t="s">
        <v>2518</v>
      </c>
      <c r="G252" s="104">
        <v>12</v>
      </c>
      <c r="H252" s="105">
        <v>12</v>
      </c>
      <c r="I252" s="105">
        <v>0</v>
      </c>
      <c r="J252" s="105">
        <v>52.5</v>
      </c>
      <c r="K252" s="104">
        <v>12</v>
      </c>
      <c r="L252" s="100">
        <v>956</v>
      </c>
      <c r="M252" s="112" t="s">
        <v>591</v>
      </c>
      <c r="N252" s="32">
        <v>1893</v>
      </c>
      <c r="O252" s="111" t="s">
        <v>143</v>
      </c>
      <c r="P252" s="80" t="s">
        <v>1965</v>
      </c>
      <c r="Q252" s="80" t="s">
        <v>1661</v>
      </c>
      <c r="R252" s="36" t="s">
        <v>2104</v>
      </c>
      <c r="S252" s="80" t="s">
        <v>2147</v>
      </c>
      <c r="T252" s="80"/>
      <c r="U252" s="80"/>
      <c r="V252" s="80" t="str">
        <f t="shared" si="10"/>
        <v/>
      </c>
      <c r="W252" s="32" t="s">
        <v>591</v>
      </c>
      <c r="X252" s="110" t="s">
        <v>600</v>
      </c>
      <c r="Y252" s="35" t="s">
        <v>1007</v>
      </c>
      <c r="Z252" s="133">
        <v>1</v>
      </c>
      <c r="AA252" s="133">
        <f t="shared" si="11"/>
        <v>1</v>
      </c>
    </row>
    <row r="253" spans="1:27" s="3" customFormat="1" x14ac:dyDescent="0.2">
      <c r="A253" s="100">
        <v>252</v>
      </c>
      <c r="B253" s="101">
        <v>237</v>
      </c>
      <c r="C253" s="101" t="s">
        <v>601</v>
      </c>
      <c r="D253" s="100" t="s">
        <v>601</v>
      </c>
      <c r="E253" s="102" t="str">
        <f t="shared" si="9"/>
        <v xml:space="preserve">1893 - Columbian Exposition Issue - 10c  Black Brown,  Columbus Presenting Natives, Perf 12   </v>
      </c>
      <c r="F253" s="106" t="s">
        <v>2518</v>
      </c>
      <c r="G253" s="104">
        <v>9</v>
      </c>
      <c r="H253" s="105">
        <v>9</v>
      </c>
      <c r="I253" s="105">
        <v>0</v>
      </c>
      <c r="J253" s="105">
        <v>100</v>
      </c>
      <c r="K253" s="104">
        <v>9</v>
      </c>
      <c r="L253" s="100">
        <v>969</v>
      </c>
      <c r="M253" s="112" t="s">
        <v>591</v>
      </c>
      <c r="N253" s="32">
        <v>1893</v>
      </c>
      <c r="O253" s="111" t="s">
        <v>143</v>
      </c>
      <c r="P253" s="80" t="s">
        <v>1953</v>
      </c>
      <c r="Q253" s="80" t="s">
        <v>1662</v>
      </c>
      <c r="R253" s="36" t="s">
        <v>2068</v>
      </c>
      <c r="S253" s="80" t="s">
        <v>2147</v>
      </c>
      <c r="T253" s="80"/>
      <c r="U253" s="80"/>
      <c r="V253" s="80" t="str">
        <f t="shared" si="10"/>
        <v/>
      </c>
      <c r="W253" s="32" t="s">
        <v>591</v>
      </c>
      <c r="X253" s="110" t="s">
        <v>601</v>
      </c>
      <c r="Y253" s="35" t="s">
        <v>1008</v>
      </c>
      <c r="Z253" s="133">
        <v>1</v>
      </c>
      <c r="AA253" s="133">
        <f t="shared" si="11"/>
        <v>1</v>
      </c>
    </row>
    <row r="254" spans="1:27" s="3" customFormat="1" x14ac:dyDescent="0.2">
      <c r="A254" s="100">
        <v>253</v>
      </c>
      <c r="B254" s="101">
        <v>238</v>
      </c>
      <c r="C254" s="101" t="s">
        <v>602</v>
      </c>
      <c r="D254" s="100" t="s">
        <v>602</v>
      </c>
      <c r="E254" s="102" t="str">
        <f t="shared" si="9"/>
        <v xml:space="preserve">1893 - Columbian Exposition Issue - 15c  Dark Green,  Discovery, Perf 12   </v>
      </c>
      <c r="F254" s="106" t="s">
        <v>2518</v>
      </c>
      <c r="G254" s="104">
        <v>82.5</v>
      </c>
      <c r="H254" s="105">
        <v>82.5</v>
      </c>
      <c r="I254" s="105">
        <v>0</v>
      </c>
      <c r="J254" s="105">
        <v>225</v>
      </c>
      <c r="K254" s="104">
        <v>82.5</v>
      </c>
      <c r="L254" s="100">
        <v>980</v>
      </c>
      <c r="M254" s="112" t="s">
        <v>591</v>
      </c>
      <c r="N254" s="32">
        <v>1893</v>
      </c>
      <c r="O254" s="111" t="s">
        <v>143</v>
      </c>
      <c r="P254" s="80" t="s">
        <v>1961</v>
      </c>
      <c r="Q254" s="80" t="s">
        <v>1663</v>
      </c>
      <c r="R254" s="36" t="s">
        <v>2034</v>
      </c>
      <c r="S254" s="80" t="s">
        <v>2147</v>
      </c>
      <c r="T254" s="80"/>
      <c r="U254" s="80"/>
      <c r="V254" s="80" t="str">
        <f t="shared" si="10"/>
        <v/>
      </c>
      <c r="W254" s="32" t="s">
        <v>591</v>
      </c>
      <c r="X254" s="110" t="s">
        <v>602</v>
      </c>
      <c r="Y254" s="35" t="s">
        <v>1009</v>
      </c>
      <c r="Z254" s="133">
        <v>1</v>
      </c>
      <c r="AA254" s="133">
        <f t="shared" si="11"/>
        <v>1</v>
      </c>
    </row>
    <row r="255" spans="1:27" s="3" customFormat="1" x14ac:dyDescent="0.2">
      <c r="A255" s="100">
        <v>254</v>
      </c>
      <c r="B255" s="101">
        <v>239</v>
      </c>
      <c r="C255" s="101" t="s">
        <v>603</v>
      </c>
      <c r="D255" s="100" t="s">
        <v>603</v>
      </c>
      <c r="E255" s="102" t="str">
        <f t="shared" si="9"/>
        <v xml:space="preserve">1893 - Columbian Exposition Issue - 30c  Orange Brown,  Columbus At LaRabida, Perf 12   </v>
      </c>
      <c r="F255" s="106" t="s">
        <v>2518</v>
      </c>
      <c r="G255" s="104">
        <v>100</v>
      </c>
      <c r="H255" s="105">
        <v>100</v>
      </c>
      <c r="I255" s="105">
        <v>0</v>
      </c>
      <c r="J255" s="105">
        <v>240</v>
      </c>
      <c r="K255" s="104">
        <v>100</v>
      </c>
      <c r="L255" s="100">
        <v>712</v>
      </c>
      <c r="M255" s="112" t="s">
        <v>591</v>
      </c>
      <c r="N255" s="32">
        <v>1893</v>
      </c>
      <c r="O255" s="111" t="s">
        <v>143</v>
      </c>
      <c r="P255" s="80" t="s">
        <v>1958</v>
      </c>
      <c r="Q255" s="80" t="s">
        <v>1664</v>
      </c>
      <c r="R255" s="36" t="s">
        <v>2019</v>
      </c>
      <c r="S255" s="80" t="s">
        <v>2147</v>
      </c>
      <c r="T255" s="80"/>
      <c r="U255" s="80"/>
      <c r="V255" s="80" t="str">
        <f t="shared" si="10"/>
        <v/>
      </c>
      <c r="W255" s="32" t="s">
        <v>591</v>
      </c>
      <c r="X255" s="110" t="s">
        <v>603</v>
      </c>
      <c r="Y255" s="35" t="s">
        <v>1010</v>
      </c>
      <c r="Z255" s="133">
        <v>1</v>
      </c>
      <c r="AA255" s="133">
        <f t="shared" si="11"/>
        <v>1</v>
      </c>
    </row>
    <row r="256" spans="1:27" s="3" customFormat="1" x14ac:dyDescent="0.2">
      <c r="A256" s="100">
        <v>255</v>
      </c>
      <c r="B256" s="101">
        <v>240</v>
      </c>
      <c r="C256" s="101" t="s">
        <v>604</v>
      </c>
      <c r="D256" s="100" t="s">
        <v>604</v>
      </c>
      <c r="E256" s="102" t="str">
        <f t="shared" si="9"/>
        <v xml:space="preserve">1893 - Columbian Exposition Issue - 50c  Slate Blue,  Recall of Columbus, Perf 12   </v>
      </c>
      <c r="F256" s="106" t="s">
        <v>2518</v>
      </c>
      <c r="G256" s="104">
        <v>200</v>
      </c>
      <c r="H256" s="105">
        <v>200</v>
      </c>
      <c r="I256" s="105">
        <v>0</v>
      </c>
      <c r="J256" s="105">
        <v>500</v>
      </c>
      <c r="K256" s="104">
        <v>200</v>
      </c>
      <c r="L256" s="100">
        <v>728</v>
      </c>
      <c r="M256" s="112" t="s">
        <v>591</v>
      </c>
      <c r="N256" s="32">
        <v>1893</v>
      </c>
      <c r="O256" s="111" t="s">
        <v>143</v>
      </c>
      <c r="P256" s="80" t="s">
        <v>1966</v>
      </c>
      <c r="Q256" s="80" t="s">
        <v>1665</v>
      </c>
      <c r="R256" s="36" t="s">
        <v>2105</v>
      </c>
      <c r="S256" s="80" t="s">
        <v>2147</v>
      </c>
      <c r="T256" s="80"/>
      <c r="U256" s="80"/>
      <c r="V256" s="80" t="str">
        <f t="shared" si="10"/>
        <v/>
      </c>
      <c r="W256" s="32" t="s">
        <v>591</v>
      </c>
      <c r="X256" s="110" t="s">
        <v>604</v>
      </c>
      <c r="Y256" s="35" t="s">
        <v>1011</v>
      </c>
      <c r="Z256" s="133">
        <v>1</v>
      </c>
      <c r="AA256" s="133">
        <f t="shared" si="11"/>
        <v>1</v>
      </c>
    </row>
    <row r="257" spans="1:27" s="3" customFormat="1" x14ac:dyDescent="0.2">
      <c r="A257" s="100">
        <v>256</v>
      </c>
      <c r="B257" s="101">
        <v>241</v>
      </c>
      <c r="C257" s="101" t="s">
        <v>605</v>
      </c>
      <c r="D257" s="100" t="s">
        <v>605</v>
      </c>
      <c r="E257" s="102" t="str">
        <f t="shared" si="9"/>
        <v xml:space="preserve">1893 - Columbian Exposition Issue - 1 Salmon,  Columbus Pledging Jewels, Perf 12   </v>
      </c>
      <c r="F257" s="106" t="s">
        <v>2518</v>
      </c>
      <c r="G257" s="104">
        <v>600</v>
      </c>
      <c r="H257" s="105">
        <v>600</v>
      </c>
      <c r="I257" s="105">
        <v>525</v>
      </c>
      <c r="J257" s="105">
        <v>1100</v>
      </c>
      <c r="K257" s="104">
        <v>600</v>
      </c>
      <c r="L257" s="100">
        <v>751</v>
      </c>
      <c r="M257" s="112" t="s">
        <v>591</v>
      </c>
      <c r="N257" s="32">
        <v>1893</v>
      </c>
      <c r="O257" s="111" t="s">
        <v>143</v>
      </c>
      <c r="P257" s="80">
        <v>1</v>
      </c>
      <c r="Q257" s="80" t="s">
        <v>1666</v>
      </c>
      <c r="R257" s="36" t="s">
        <v>2106</v>
      </c>
      <c r="S257" s="80" t="s">
        <v>2147</v>
      </c>
      <c r="T257" s="80"/>
      <c r="U257" s="80"/>
      <c r="V257" s="80" t="str">
        <f t="shared" si="10"/>
        <v/>
      </c>
      <c r="W257" s="32" t="s">
        <v>591</v>
      </c>
      <c r="X257" s="110" t="s">
        <v>605</v>
      </c>
      <c r="Y257" s="35" t="s">
        <v>1012</v>
      </c>
      <c r="Z257" s="133">
        <v>1</v>
      </c>
      <c r="AA257" s="133">
        <f t="shared" si="11"/>
        <v>1</v>
      </c>
    </row>
    <row r="258" spans="1:27" s="3" customFormat="1" x14ac:dyDescent="0.2">
      <c r="A258" s="100">
        <v>257</v>
      </c>
      <c r="B258" s="101">
        <v>242</v>
      </c>
      <c r="C258" s="101" t="s">
        <v>606</v>
      </c>
      <c r="D258" s="100" t="s">
        <v>606</v>
      </c>
      <c r="E258" s="102" t="str">
        <f t="shared" ref="E258:E321" si="12">CONCATENATE(N258," - ",O258," - ",P258," ",R258,", ",Q258,V258,", ",S258,"   ",T258)</f>
        <v xml:space="preserve">1893 - Columbian Exposition Issue - 2 Brown Red,  Columbus in Chains, Perf 12   </v>
      </c>
      <c r="F258" s="106" t="s">
        <v>2518</v>
      </c>
      <c r="G258" s="104">
        <v>600</v>
      </c>
      <c r="H258" s="105">
        <v>600</v>
      </c>
      <c r="I258" s="105">
        <v>525</v>
      </c>
      <c r="J258" s="105">
        <v>1150</v>
      </c>
      <c r="K258" s="104">
        <v>600</v>
      </c>
      <c r="L258" s="100">
        <v>765</v>
      </c>
      <c r="M258" s="112" t="s">
        <v>591</v>
      </c>
      <c r="N258" s="32">
        <v>1893</v>
      </c>
      <c r="O258" s="111" t="s">
        <v>143</v>
      </c>
      <c r="P258" s="80">
        <v>2</v>
      </c>
      <c r="Q258" s="80" t="s">
        <v>1667</v>
      </c>
      <c r="R258" s="36" t="s">
        <v>2102</v>
      </c>
      <c r="S258" s="80" t="s">
        <v>2147</v>
      </c>
      <c r="T258" s="80"/>
      <c r="U258" s="80"/>
      <c r="V258" s="80" t="str">
        <f t="shared" ref="V258:V321" si="13">IF(U258&gt;0,CONCATENATE(", ",U258),"")</f>
        <v/>
      </c>
      <c r="W258" s="32" t="s">
        <v>591</v>
      </c>
      <c r="X258" s="110" t="s">
        <v>606</v>
      </c>
      <c r="Y258" s="35" t="s">
        <v>1013</v>
      </c>
      <c r="Z258" s="133">
        <v>1</v>
      </c>
      <c r="AA258" s="133">
        <f t="shared" si="11"/>
        <v>1</v>
      </c>
    </row>
    <row r="259" spans="1:27" s="3" customFormat="1" x14ac:dyDescent="0.2">
      <c r="A259" s="100">
        <v>258</v>
      </c>
      <c r="B259" s="101">
        <v>243</v>
      </c>
      <c r="C259" s="101" t="s">
        <v>607</v>
      </c>
      <c r="D259" s="100" t="s">
        <v>607</v>
      </c>
      <c r="E259" s="102" t="str">
        <f t="shared" si="12"/>
        <v xml:space="preserve">1893 - Columbian Exposition Issue - 3 Yellow Green,  Columbus Describing 3rd Voyage, Perf 12   </v>
      </c>
      <c r="F259" s="106" t="s">
        <v>2518</v>
      </c>
      <c r="G259" s="104">
        <v>825</v>
      </c>
      <c r="H259" s="105">
        <v>825</v>
      </c>
      <c r="I259" s="105">
        <v>750</v>
      </c>
      <c r="J259" s="105">
        <v>1500</v>
      </c>
      <c r="K259" s="104">
        <v>825</v>
      </c>
      <c r="L259" s="100">
        <v>776</v>
      </c>
      <c r="M259" s="112" t="s">
        <v>591</v>
      </c>
      <c r="N259" s="32">
        <v>1893</v>
      </c>
      <c r="O259" s="111" t="s">
        <v>143</v>
      </c>
      <c r="P259" s="80">
        <v>3</v>
      </c>
      <c r="Q259" s="80" t="s">
        <v>1668</v>
      </c>
      <c r="R259" s="36" t="s">
        <v>2107</v>
      </c>
      <c r="S259" s="80" t="s">
        <v>2147</v>
      </c>
      <c r="T259" s="80"/>
      <c r="U259" s="80"/>
      <c r="V259" s="80" t="str">
        <f t="shared" si="13"/>
        <v/>
      </c>
      <c r="W259" s="32" t="s">
        <v>591</v>
      </c>
      <c r="X259" s="110" t="s">
        <v>607</v>
      </c>
      <c r="Y259" s="35" t="s">
        <v>1014</v>
      </c>
      <c r="Z259" s="133">
        <v>1</v>
      </c>
      <c r="AA259" s="133">
        <f t="shared" ref="AA259:AA322" si="14">IF(G259&gt;0,1,0)</f>
        <v>1</v>
      </c>
    </row>
    <row r="260" spans="1:27" s="3" customFormat="1" x14ac:dyDescent="0.2">
      <c r="A260" s="100">
        <v>259</v>
      </c>
      <c r="B260" s="101">
        <v>244</v>
      </c>
      <c r="C260" s="101" t="s">
        <v>608</v>
      </c>
      <c r="D260" s="100" t="s">
        <v>608</v>
      </c>
      <c r="E260" s="102" t="str">
        <f t="shared" si="12"/>
        <v xml:space="preserve">1893 - Columbian Exposition Issue - 4 Crimson Lake,  Isabella &amp; Columbus, Perf 12   </v>
      </c>
      <c r="F260" s="106" t="s">
        <v>2518</v>
      </c>
      <c r="G260" s="104">
        <v>1050</v>
      </c>
      <c r="H260" s="105">
        <v>1050</v>
      </c>
      <c r="I260" s="105">
        <v>1000</v>
      </c>
      <c r="J260" s="105">
        <v>2000</v>
      </c>
      <c r="K260" s="104">
        <v>1050</v>
      </c>
      <c r="L260" s="100">
        <v>787</v>
      </c>
      <c r="M260" s="112" t="s">
        <v>591</v>
      </c>
      <c r="N260" s="32">
        <v>1893</v>
      </c>
      <c r="O260" s="111" t="s">
        <v>143</v>
      </c>
      <c r="P260" s="80">
        <v>4</v>
      </c>
      <c r="Q260" s="80" t="s">
        <v>1669</v>
      </c>
      <c r="R260" s="36" t="s">
        <v>2108</v>
      </c>
      <c r="S260" s="80" t="s">
        <v>2147</v>
      </c>
      <c r="T260" s="80"/>
      <c r="U260" s="80"/>
      <c r="V260" s="80" t="str">
        <f t="shared" si="13"/>
        <v/>
      </c>
      <c r="W260" s="32" t="s">
        <v>591</v>
      </c>
      <c r="X260" s="110" t="s">
        <v>608</v>
      </c>
      <c r="Y260" s="35" t="s">
        <v>1015</v>
      </c>
      <c r="Z260" s="133">
        <v>1</v>
      </c>
      <c r="AA260" s="133">
        <f t="shared" si="14"/>
        <v>1</v>
      </c>
    </row>
    <row r="261" spans="1:27" s="3" customFormat="1" x14ac:dyDescent="0.2">
      <c r="A261" s="100">
        <v>260</v>
      </c>
      <c r="B261" s="101">
        <v>245</v>
      </c>
      <c r="C261" s="101" t="s">
        <v>609</v>
      </c>
      <c r="D261" s="100" t="s">
        <v>609</v>
      </c>
      <c r="E261" s="102" t="str">
        <f t="shared" si="12"/>
        <v xml:space="preserve">1893 - Columbian Exposition Issue - 5 Black,  Portrait of Columbus, Perf 12   </v>
      </c>
      <c r="F261" s="106" t="s">
        <v>2518</v>
      </c>
      <c r="G261" s="104">
        <v>1200</v>
      </c>
      <c r="H261" s="105">
        <v>1200</v>
      </c>
      <c r="I261" s="105">
        <v>1200</v>
      </c>
      <c r="J261" s="105">
        <v>2400</v>
      </c>
      <c r="K261" s="104">
        <v>1200</v>
      </c>
      <c r="L261" s="100">
        <v>798</v>
      </c>
      <c r="M261" s="112" t="s">
        <v>591</v>
      </c>
      <c r="N261" s="32">
        <v>1893</v>
      </c>
      <c r="O261" s="111" t="s">
        <v>143</v>
      </c>
      <c r="P261" s="80">
        <v>5</v>
      </c>
      <c r="Q261" s="80" t="s">
        <v>1670</v>
      </c>
      <c r="R261" s="36" t="s">
        <v>2014</v>
      </c>
      <c r="S261" s="80" t="s">
        <v>2147</v>
      </c>
      <c r="T261" s="80"/>
      <c r="U261" s="80"/>
      <c r="V261" s="80" t="str">
        <f t="shared" si="13"/>
        <v/>
      </c>
      <c r="W261" s="32" t="s">
        <v>591</v>
      </c>
      <c r="X261" s="110" t="s">
        <v>609</v>
      </c>
      <c r="Y261" s="35" t="s">
        <v>1016</v>
      </c>
      <c r="Z261" s="133">
        <v>1</v>
      </c>
      <c r="AA261" s="133">
        <f t="shared" si="14"/>
        <v>1</v>
      </c>
    </row>
    <row r="262" spans="1:27" s="3" customFormat="1" x14ac:dyDescent="0.2">
      <c r="A262" s="100">
        <v>261</v>
      </c>
      <c r="B262" s="101">
        <v>246</v>
      </c>
      <c r="C262" s="101">
        <v>71</v>
      </c>
      <c r="D262" s="100">
        <v>71</v>
      </c>
      <c r="E262" s="102" t="str">
        <f t="shared" si="12"/>
        <v xml:space="preserve">1894 - First Bureau Issue - 1c  Ultramarine,  Franklin, Perf 12   </v>
      </c>
      <c r="F262" s="106" t="s">
        <v>2512</v>
      </c>
      <c r="G262" s="104">
        <v>7</v>
      </c>
      <c r="H262" s="105">
        <v>7</v>
      </c>
      <c r="I262" s="105">
        <v>0</v>
      </c>
      <c r="J262" s="105">
        <v>30</v>
      </c>
      <c r="K262" s="104">
        <v>7</v>
      </c>
      <c r="L262" s="100">
        <v>245</v>
      </c>
      <c r="M262" s="112" t="s">
        <v>590</v>
      </c>
      <c r="N262" s="32">
        <v>1894</v>
      </c>
      <c r="O262" s="111" t="s">
        <v>176</v>
      </c>
      <c r="P262" s="80" t="s">
        <v>1954</v>
      </c>
      <c r="Q262" s="80" t="s">
        <v>1634</v>
      </c>
      <c r="R262" s="36" t="s">
        <v>2048</v>
      </c>
      <c r="S262" s="80" t="s">
        <v>2147</v>
      </c>
      <c r="T262" s="80"/>
      <c r="U262" s="80"/>
      <c r="V262" s="80" t="str">
        <f t="shared" si="13"/>
        <v/>
      </c>
      <c r="W262" s="32" t="s">
        <v>590</v>
      </c>
      <c r="X262" s="110">
        <v>71</v>
      </c>
      <c r="Y262" s="35" t="s">
        <v>903</v>
      </c>
      <c r="Z262" s="133">
        <v>1</v>
      </c>
      <c r="AA262" s="133">
        <f t="shared" si="14"/>
        <v>1</v>
      </c>
    </row>
    <row r="263" spans="1:27" s="3" customFormat="1" x14ac:dyDescent="0.2">
      <c r="A263" s="100">
        <v>262</v>
      </c>
      <c r="B263" s="101">
        <v>247</v>
      </c>
      <c r="C263" s="101" t="s">
        <v>1593</v>
      </c>
      <c r="D263" s="100">
        <v>71</v>
      </c>
      <c r="E263" s="102" t="str">
        <f t="shared" si="12"/>
        <v xml:space="preserve">1894 - First Bureau Issue - 1c  Blue,  Franklin, Perf 12   </v>
      </c>
      <c r="F263" s="106" t="s">
        <v>2512</v>
      </c>
      <c r="G263" s="104"/>
      <c r="H263" s="105">
        <v>4</v>
      </c>
      <c r="I263" s="105">
        <v>0</v>
      </c>
      <c r="J263" s="105">
        <v>65</v>
      </c>
      <c r="K263" s="104">
        <v>4</v>
      </c>
      <c r="L263" s="100">
        <v>246</v>
      </c>
      <c r="M263" s="112" t="s">
        <v>590</v>
      </c>
      <c r="N263" s="32">
        <v>1894</v>
      </c>
      <c r="O263" s="111" t="s">
        <v>176</v>
      </c>
      <c r="P263" s="80" t="s">
        <v>1954</v>
      </c>
      <c r="Q263" s="80" t="s">
        <v>1634</v>
      </c>
      <c r="R263" s="36" t="s">
        <v>2018</v>
      </c>
      <c r="S263" s="80" t="s">
        <v>2147</v>
      </c>
      <c r="T263" s="80"/>
      <c r="U263" s="80"/>
      <c r="V263" s="80" t="str">
        <f t="shared" si="13"/>
        <v/>
      </c>
      <c r="W263" s="32" t="s">
        <v>1593</v>
      </c>
      <c r="X263" s="110">
        <v>71</v>
      </c>
      <c r="Y263" s="35"/>
      <c r="Z263" s="133">
        <v>1</v>
      </c>
      <c r="AA263" s="133">
        <f t="shared" si="14"/>
        <v>0</v>
      </c>
    </row>
    <row r="264" spans="1:27" s="3" customFormat="1" x14ac:dyDescent="0.2">
      <c r="A264" s="100">
        <v>263</v>
      </c>
      <c r="B264" s="101">
        <v>248</v>
      </c>
      <c r="C264" s="101">
        <v>72</v>
      </c>
      <c r="D264" s="100">
        <v>72</v>
      </c>
      <c r="E264" s="102" t="str">
        <f t="shared" si="12"/>
        <v xml:space="preserve">1894 - First Bureau Issue - 2c  Pink,  Washington, Type I, Perf 12   </v>
      </c>
      <c r="F264" s="106" t="s">
        <v>2512</v>
      </c>
      <c r="G264" s="104">
        <v>9</v>
      </c>
      <c r="H264" s="105">
        <v>9</v>
      </c>
      <c r="I264" s="105">
        <v>0</v>
      </c>
      <c r="J264" s="105">
        <v>30</v>
      </c>
      <c r="K264" s="104">
        <v>9</v>
      </c>
      <c r="L264" s="100">
        <v>248</v>
      </c>
      <c r="M264" s="112" t="s">
        <v>590</v>
      </c>
      <c r="N264" s="32">
        <v>1894</v>
      </c>
      <c r="O264" s="111" t="s">
        <v>176</v>
      </c>
      <c r="P264" s="80" t="s">
        <v>1960</v>
      </c>
      <c r="Q264" s="80" t="s">
        <v>1635</v>
      </c>
      <c r="R264" s="36" t="s">
        <v>2035</v>
      </c>
      <c r="S264" s="80" t="s">
        <v>2147</v>
      </c>
      <c r="T264" s="80"/>
      <c r="U264" s="80" t="s">
        <v>2016</v>
      </c>
      <c r="V264" s="80" t="str">
        <f t="shared" si="13"/>
        <v>, Type I</v>
      </c>
      <c r="W264" s="32" t="s">
        <v>590</v>
      </c>
      <c r="X264" s="110">
        <v>72</v>
      </c>
      <c r="Y264" s="35" t="s">
        <v>904</v>
      </c>
      <c r="Z264" s="133">
        <v>1</v>
      </c>
      <c r="AA264" s="133">
        <f t="shared" si="14"/>
        <v>1</v>
      </c>
    </row>
    <row r="265" spans="1:27" s="3" customFormat="1" x14ac:dyDescent="0.2">
      <c r="A265" s="100">
        <v>264</v>
      </c>
      <c r="B265" s="101">
        <v>249</v>
      </c>
      <c r="C265" s="101" t="s">
        <v>1593</v>
      </c>
      <c r="D265" s="100">
        <v>72</v>
      </c>
      <c r="E265" s="102" t="str">
        <f t="shared" si="12"/>
        <v xml:space="preserve">1894 - First Bureau Issue - 2c  Carmine Lake,  Washington, Type I, Perf 12   </v>
      </c>
      <c r="F265" s="106" t="s">
        <v>2512</v>
      </c>
      <c r="G265" s="104"/>
      <c r="H265" s="105">
        <v>7</v>
      </c>
      <c r="I265" s="105">
        <v>0</v>
      </c>
      <c r="J265" s="105">
        <v>150</v>
      </c>
      <c r="K265" s="104">
        <v>7</v>
      </c>
      <c r="L265" s="100">
        <v>249</v>
      </c>
      <c r="M265" s="112" t="s">
        <v>590</v>
      </c>
      <c r="N265" s="32">
        <v>1894</v>
      </c>
      <c r="O265" s="111" t="s">
        <v>176</v>
      </c>
      <c r="P265" s="80" t="s">
        <v>1960</v>
      </c>
      <c r="Q265" s="80" t="s">
        <v>1635</v>
      </c>
      <c r="R265" s="36" t="s">
        <v>2114</v>
      </c>
      <c r="S265" s="80" t="s">
        <v>2147</v>
      </c>
      <c r="T265" s="80"/>
      <c r="U265" s="80" t="s">
        <v>2016</v>
      </c>
      <c r="V265" s="80" t="str">
        <f t="shared" si="13"/>
        <v>, Type I</v>
      </c>
      <c r="W265" s="32" t="s">
        <v>1593</v>
      </c>
      <c r="X265" s="110">
        <v>72</v>
      </c>
      <c r="Y265" s="35"/>
      <c r="Z265" s="133">
        <v>1</v>
      </c>
      <c r="AA265" s="133">
        <f t="shared" si="14"/>
        <v>0</v>
      </c>
    </row>
    <row r="266" spans="1:27" s="3" customFormat="1" x14ac:dyDescent="0.2">
      <c r="A266" s="100">
        <v>265</v>
      </c>
      <c r="B266" s="101">
        <v>250</v>
      </c>
      <c r="C266" s="101" t="s">
        <v>1593</v>
      </c>
      <c r="D266" s="100">
        <v>72</v>
      </c>
      <c r="E266" s="102" t="str">
        <f t="shared" si="12"/>
        <v xml:space="preserve">1894 - First Bureau Issue - 2c  Carmine,  Washington, Type I, Perf 12   </v>
      </c>
      <c r="F266" s="106" t="s">
        <v>2512</v>
      </c>
      <c r="G266" s="104"/>
      <c r="H266" s="105">
        <v>3</v>
      </c>
      <c r="I266" s="105">
        <v>0</v>
      </c>
      <c r="J266" s="105">
        <v>30</v>
      </c>
      <c r="K266" s="104">
        <v>3</v>
      </c>
      <c r="L266" s="100">
        <v>250</v>
      </c>
      <c r="M266" s="112" t="s">
        <v>590</v>
      </c>
      <c r="N266" s="32">
        <v>1894</v>
      </c>
      <c r="O266" s="111" t="s">
        <v>176</v>
      </c>
      <c r="P266" s="80" t="s">
        <v>1960</v>
      </c>
      <c r="Q266" s="80" t="s">
        <v>1635</v>
      </c>
      <c r="R266" s="36" t="s">
        <v>2057</v>
      </c>
      <c r="S266" s="80" t="s">
        <v>2147</v>
      </c>
      <c r="T266" s="80"/>
      <c r="U266" s="80" t="s">
        <v>2016</v>
      </c>
      <c r="V266" s="80" t="str">
        <f t="shared" si="13"/>
        <v>, Type I</v>
      </c>
      <c r="W266" s="32" t="s">
        <v>1593</v>
      </c>
      <c r="X266" s="110">
        <v>72</v>
      </c>
      <c r="Y266" s="35"/>
      <c r="Z266" s="133">
        <v>1</v>
      </c>
      <c r="AA266" s="133">
        <f t="shared" si="14"/>
        <v>0</v>
      </c>
    </row>
    <row r="267" spans="1:27" s="3" customFormat="1" x14ac:dyDescent="0.2">
      <c r="A267" s="100">
        <v>266</v>
      </c>
      <c r="B267" s="101">
        <v>251</v>
      </c>
      <c r="C267" s="101" t="s">
        <v>1593</v>
      </c>
      <c r="D267" s="100">
        <v>72</v>
      </c>
      <c r="E267" s="102" t="str">
        <f t="shared" si="12"/>
        <v xml:space="preserve">1894 - First Bureau Issue - 2c  Carmine,  Washington, Type II, Perf 12   </v>
      </c>
      <c r="F267" s="106" t="s">
        <v>2512</v>
      </c>
      <c r="G267" s="104"/>
      <c r="H267" s="105">
        <v>15</v>
      </c>
      <c r="I267" s="105">
        <v>0</v>
      </c>
      <c r="J267" s="105">
        <v>375</v>
      </c>
      <c r="K267" s="104">
        <v>15</v>
      </c>
      <c r="L267" s="100">
        <v>251</v>
      </c>
      <c r="M267" s="112" t="s">
        <v>590</v>
      </c>
      <c r="N267" s="32">
        <v>1894</v>
      </c>
      <c r="O267" s="111" t="s">
        <v>176</v>
      </c>
      <c r="P267" s="80" t="s">
        <v>1960</v>
      </c>
      <c r="Q267" s="80" t="s">
        <v>1635</v>
      </c>
      <c r="R267" s="36" t="s">
        <v>2057</v>
      </c>
      <c r="S267" s="80" t="s">
        <v>2147</v>
      </c>
      <c r="T267" s="80"/>
      <c r="U267" s="80" t="s">
        <v>2080</v>
      </c>
      <c r="V267" s="80" t="str">
        <f t="shared" si="13"/>
        <v>, Type II</v>
      </c>
      <c r="W267" s="32" t="s">
        <v>1593</v>
      </c>
      <c r="X267" s="110">
        <v>72</v>
      </c>
      <c r="Y267" s="35"/>
      <c r="Z267" s="133">
        <v>1</v>
      </c>
      <c r="AA267" s="133">
        <f t="shared" si="14"/>
        <v>0</v>
      </c>
    </row>
    <row r="268" spans="1:27" s="3" customFormat="1" x14ac:dyDescent="0.2">
      <c r="A268" s="100">
        <v>267</v>
      </c>
      <c r="B268" s="101">
        <v>252</v>
      </c>
      <c r="C268" s="101" t="s">
        <v>1593</v>
      </c>
      <c r="D268" s="100">
        <v>72</v>
      </c>
      <c r="E268" s="102" t="str">
        <f t="shared" si="12"/>
        <v xml:space="preserve">1894 - First Bureau Issue - 2c  Carmine,  Washington, Type III, Perf 12   </v>
      </c>
      <c r="F268" s="106" t="s">
        <v>2512</v>
      </c>
      <c r="G268" s="104"/>
      <c r="H268" s="105">
        <v>14</v>
      </c>
      <c r="I268" s="105">
        <v>0</v>
      </c>
      <c r="J268" s="105">
        <v>125</v>
      </c>
      <c r="K268" s="104">
        <v>14</v>
      </c>
      <c r="L268" s="100">
        <v>252</v>
      </c>
      <c r="M268" s="112" t="s">
        <v>590</v>
      </c>
      <c r="N268" s="32">
        <v>1894</v>
      </c>
      <c r="O268" s="111" t="s">
        <v>176</v>
      </c>
      <c r="P268" s="80" t="s">
        <v>1960</v>
      </c>
      <c r="Q268" s="80" t="s">
        <v>1635</v>
      </c>
      <c r="R268" s="36" t="s">
        <v>2057</v>
      </c>
      <c r="S268" s="80" t="s">
        <v>2147</v>
      </c>
      <c r="T268" s="80"/>
      <c r="U268" s="80" t="s">
        <v>2081</v>
      </c>
      <c r="V268" s="80" t="str">
        <f t="shared" si="13"/>
        <v>, Type III</v>
      </c>
      <c r="W268" s="32" t="s">
        <v>1593</v>
      </c>
      <c r="X268" s="110">
        <v>72</v>
      </c>
      <c r="Y268" s="35"/>
      <c r="Z268" s="133">
        <v>1</v>
      </c>
      <c r="AA268" s="133">
        <f t="shared" si="14"/>
        <v>0</v>
      </c>
    </row>
    <row r="269" spans="1:27" s="3" customFormat="1" x14ac:dyDescent="0.2">
      <c r="A269" s="100">
        <v>268</v>
      </c>
      <c r="B269" s="101">
        <v>253</v>
      </c>
      <c r="C269" s="101"/>
      <c r="D269" s="100">
        <v>73</v>
      </c>
      <c r="E269" s="102" t="str">
        <f t="shared" si="12"/>
        <v xml:space="preserve">1894 - First Bureau Issue - 3c  Purple,  Jackson, Perf 12   </v>
      </c>
      <c r="F269" s="106" t="s">
        <v>2512</v>
      </c>
      <c r="G269" s="104"/>
      <c r="H269" s="105">
        <v>13</v>
      </c>
      <c r="I269" s="105">
        <v>0</v>
      </c>
      <c r="J269" s="105">
        <v>110</v>
      </c>
      <c r="K269" s="104">
        <v>13</v>
      </c>
      <c r="L269" s="100">
        <v>256</v>
      </c>
      <c r="M269" s="112" t="s">
        <v>590</v>
      </c>
      <c r="N269" s="32">
        <v>1894</v>
      </c>
      <c r="O269" s="111" t="s">
        <v>176</v>
      </c>
      <c r="P269" s="80" t="s">
        <v>1955</v>
      </c>
      <c r="Q269" s="80" t="s">
        <v>1637</v>
      </c>
      <c r="R269" s="36" t="s">
        <v>2060</v>
      </c>
      <c r="S269" s="80" t="s">
        <v>2147</v>
      </c>
      <c r="T269" s="80"/>
      <c r="U269" s="80"/>
      <c r="V269" s="80" t="str">
        <f t="shared" si="13"/>
        <v/>
      </c>
      <c r="W269" s="32" t="s">
        <v>590</v>
      </c>
      <c r="X269" s="110">
        <v>73</v>
      </c>
      <c r="Y269" s="35" t="s">
        <v>905</v>
      </c>
      <c r="Z269" s="133">
        <v>1</v>
      </c>
      <c r="AA269" s="133">
        <f t="shared" si="14"/>
        <v>0</v>
      </c>
    </row>
    <row r="270" spans="1:27" s="3" customFormat="1" x14ac:dyDescent="0.2">
      <c r="A270" s="100">
        <v>269</v>
      </c>
      <c r="B270" s="101">
        <v>254</v>
      </c>
      <c r="C270" s="101"/>
      <c r="D270" s="100">
        <v>74</v>
      </c>
      <c r="E270" s="102" t="str">
        <f t="shared" si="12"/>
        <v xml:space="preserve">1894 - First Bureau Issue - 4c  Dark Brown,  Lincoln, Perf 12   </v>
      </c>
      <c r="F270" s="106" t="s">
        <v>2512</v>
      </c>
      <c r="G270" s="104"/>
      <c r="H270" s="105">
        <v>12.5</v>
      </c>
      <c r="I270" s="105">
        <v>0</v>
      </c>
      <c r="J270" s="105">
        <v>190</v>
      </c>
      <c r="K270" s="104">
        <v>12.5</v>
      </c>
      <c r="L270" s="100">
        <v>258</v>
      </c>
      <c r="M270" s="112" t="s">
        <v>590</v>
      </c>
      <c r="N270" s="32">
        <v>1894</v>
      </c>
      <c r="O270" s="111" t="s">
        <v>176</v>
      </c>
      <c r="P270" s="80" t="s">
        <v>1964</v>
      </c>
      <c r="Q270" s="80" t="s">
        <v>1638</v>
      </c>
      <c r="R270" s="36" t="s">
        <v>2100</v>
      </c>
      <c r="S270" s="80" t="s">
        <v>2147</v>
      </c>
      <c r="T270" s="80"/>
      <c r="U270" s="80"/>
      <c r="V270" s="80" t="str">
        <f t="shared" si="13"/>
        <v/>
      </c>
      <c r="W270" s="32" t="s">
        <v>590</v>
      </c>
      <c r="X270" s="110">
        <v>74</v>
      </c>
      <c r="Y270" s="35" t="s">
        <v>906</v>
      </c>
      <c r="Z270" s="133">
        <v>1</v>
      </c>
      <c r="AA270" s="133">
        <f t="shared" si="14"/>
        <v>0</v>
      </c>
    </row>
    <row r="271" spans="1:27" s="3" customFormat="1" x14ac:dyDescent="0.2">
      <c r="A271" s="100">
        <v>270</v>
      </c>
      <c r="B271" s="101">
        <v>255</v>
      </c>
      <c r="C271" s="101"/>
      <c r="D271" s="100">
        <v>75</v>
      </c>
      <c r="E271" s="102" t="str">
        <f t="shared" si="12"/>
        <v xml:space="preserve">1894 - First Bureau Issue - 5c  Chocolate,  Grant, Perf 12   </v>
      </c>
      <c r="F271" s="106" t="s">
        <v>2512</v>
      </c>
      <c r="G271" s="104"/>
      <c r="H271" s="105">
        <v>10</v>
      </c>
      <c r="I271" s="105">
        <v>0</v>
      </c>
      <c r="J271" s="105">
        <v>110</v>
      </c>
      <c r="K271" s="104">
        <v>10</v>
      </c>
      <c r="L271" s="100">
        <v>260</v>
      </c>
      <c r="M271" s="112" t="s">
        <v>590</v>
      </c>
      <c r="N271" s="32">
        <v>1894</v>
      </c>
      <c r="O271" s="111" t="s">
        <v>176</v>
      </c>
      <c r="P271" s="80" t="s">
        <v>1952</v>
      </c>
      <c r="Q271" s="80" t="s">
        <v>1654</v>
      </c>
      <c r="R271" s="36" t="s">
        <v>2101</v>
      </c>
      <c r="S271" s="80" t="s">
        <v>2147</v>
      </c>
      <c r="T271" s="80"/>
      <c r="U271" s="80"/>
      <c r="V271" s="80" t="str">
        <f t="shared" si="13"/>
        <v/>
      </c>
      <c r="W271" s="32" t="s">
        <v>590</v>
      </c>
      <c r="X271" s="110">
        <v>75</v>
      </c>
      <c r="Y271" s="35" t="s">
        <v>907</v>
      </c>
      <c r="Z271" s="133">
        <v>1</v>
      </c>
      <c r="AA271" s="133">
        <f t="shared" si="14"/>
        <v>0</v>
      </c>
    </row>
    <row r="272" spans="1:27" s="3" customFormat="1" x14ac:dyDescent="0.2">
      <c r="A272" s="100">
        <v>271</v>
      </c>
      <c r="B272" s="101">
        <v>256</v>
      </c>
      <c r="C272" s="101"/>
      <c r="D272" s="100">
        <v>76</v>
      </c>
      <c r="E272" s="102" t="str">
        <f t="shared" si="12"/>
        <v xml:space="preserve">1894 - First Bureau Issue - 6c  Duill Brown,  Garfield, Perf 12   </v>
      </c>
      <c r="F272" s="106" t="s">
        <v>2512</v>
      </c>
      <c r="G272" s="104"/>
      <c r="H272" s="105">
        <v>30</v>
      </c>
      <c r="I272" s="105">
        <v>0</v>
      </c>
      <c r="J272" s="105">
        <v>160</v>
      </c>
      <c r="K272" s="104">
        <v>30</v>
      </c>
      <c r="L272" s="100">
        <v>262</v>
      </c>
      <c r="M272" s="112" t="s">
        <v>590</v>
      </c>
      <c r="N272" s="32">
        <v>1894</v>
      </c>
      <c r="O272" s="111" t="s">
        <v>176</v>
      </c>
      <c r="P272" s="80" t="s">
        <v>1962</v>
      </c>
      <c r="Q272" s="80" t="s">
        <v>1653</v>
      </c>
      <c r="R272" s="36" t="s">
        <v>2115</v>
      </c>
      <c r="S272" s="80" t="s">
        <v>2147</v>
      </c>
      <c r="T272" s="80"/>
      <c r="U272" s="80"/>
      <c r="V272" s="80" t="str">
        <f t="shared" si="13"/>
        <v/>
      </c>
      <c r="W272" s="32" t="s">
        <v>590</v>
      </c>
      <c r="X272" s="110">
        <v>76</v>
      </c>
      <c r="Y272" s="35" t="s">
        <v>908</v>
      </c>
      <c r="Z272" s="133">
        <v>1</v>
      </c>
      <c r="AA272" s="133">
        <f t="shared" si="14"/>
        <v>0</v>
      </c>
    </row>
    <row r="273" spans="1:27" s="3" customFormat="1" x14ac:dyDescent="0.2">
      <c r="A273" s="100">
        <v>272</v>
      </c>
      <c r="B273" s="101">
        <v>257</v>
      </c>
      <c r="C273" s="101"/>
      <c r="D273" s="100">
        <v>77</v>
      </c>
      <c r="E273" s="102" t="str">
        <f t="shared" si="12"/>
        <v xml:space="preserve">1894 - First Bureau Issue - 8c  Violet Brown,  Sherman, Perf 12   </v>
      </c>
      <c r="F273" s="106" t="s">
        <v>2512</v>
      </c>
      <c r="G273" s="104"/>
      <c r="H273" s="105">
        <v>22.5</v>
      </c>
      <c r="I273" s="105">
        <v>0</v>
      </c>
      <c r="J273" s="105">
        <v>160</v>
      </c>
      <c r="K273" s="104">
        <v>22.5</v>
      </c>
      <c r="L273" s="100">
        <v>264</v>
      </c>
      <c r="M273" s="112" t="s">
        <v>590</v>
      </c>
      <c r="N273" s="32">
        <v>1894</v>
      </c>
      <c r="O273" s="111" t="s">
        <v>176</v>
      </c>
      <c r="P273" s="80" t="s">
        <v>1965</v>
      </c>
      <c r="Q273" s="80" t="s">
        <v>1655</v>
      </c>
      <c r="R273" s="36" t="s">
        <v>2116</v>
      </c>
      <c r="S273" s="80" t="s">
        <v>2147</v>
      </c>
      <c r="T273" s="80"/>
      <c r="U273" s="80"/>
      <c r="V273" s="80" t="str">
        <f t="shared" si="13"/>
        <v/>
      </c>
      <c r="W273" s="32" t="s">
        <v>590</v>
      </c>
      <c r="X273" s="110">
        <v>77</v>
      </c>
      <c r="Y273" s="35" t="s">
        <v>909</v>
      </c>
      <c r="Z273" s="133">
        <v>1</v>
      </c>
      <c r="AA273" s="133">
        <f t="shared" si="14"/>
        <v>0</v>
      </c>
    </row>
    <row r="274" spans="1:27" s="3" customFormat="1" x14ac:dyDescent="0.2">
      <c r="A274" s="100">
        <v>273</v>
      </c>
      <c r="B274" s="101">
        <v>258</v>
      </c>
      <c r="C274" s="101"/>
      <c r="D274" s="100">
        <v>78</v>
      </c>
      <c r="E274" s="102" t="str">
        <f t="shared" si="12"/>
        <v xml:space="preserve">1894 - First Bureau Issue - 10c  Dark Green,  Webster, Perf 12   </v>
      </c>
      <c r="F274" s="106" t="s">
        <v>2512</v>
      </c>
      <c r="G274" s="104"/>
      <c r="H274" s="105">
        <v>22.5</v>
      </c>
      <c r="I274" s="105">
        <v>0</v>
      </c>
      <c r="J274" s="105">
        <v>275</v>
      </c>
      <c r="K274" s="104">
        <v>22.5</v>
      </c>
      <c r="L274" s="100">
        <v>266</v>
      </c>
      <c r="M274" s="112" t="s">
        <v>590</v>
      </c>
      <c r="N274" s="32">
        <v>1894</v>
      </c>
      <c r="O274" s="111" t="s">
        <v>176</v>
      </c>
      <c r="P274" s="80" t="s">
        <v>1953</v>
      </c>
      <c r="Q274" s="80" t="s">
        <v>1648</v>
      </c>
      <c r="R274" s="36" t="s">
        <v>2034</v>
      </c>
      <c r="S274" s="80" t="s">
        <v>2147</v>
      </c>
      <c r="T274" s="80"/>
      <c r="U274" s="80"/>
      <c r="V274" s="80" t="str">
        <f t="shared" si="13"/>
        <v/>
      </c>
      <c r="W274" s="32" t="s">
        <v>590</v>
      </c>
      <c r="X274" s="110">
        <v>78</v>
      </c>
      <c r="Y274" s="35" t="s">
        <v>910</v>
      </c>
      <c r="Z274" s="133">
        <v>1</v>
      </c>
      <c r="AA274" s="133">
        <f t="shared" si="14"/>
        <v>0</v>
      </c>
    </row>
    <row r="275" spans="1:27" s="3" customFormat="1" x14ac:dyDescent="0.2">
      <c r="A275" s="100">
        <v>274</v>
      </c>
      <c r="B275" s="101">
        <v>259</v>
      </c>
      <c r="C275" s="101"/>
      <c r="D275" s="100">
        <v>79</v>
      </c>
      <c r="E275" s="102" t="str">
        <f t="shared" si="12"/>
        <v xml:space="preserve">1894 - First Bureau Issue - 15c  Dark Blue,  Clay, Perf 12   </v>
      </c>
      <c r="F275" s="106" t="s">
        <v>2512</v>
      </c>
      <c r="G275" s="104"/>
      <c r="H275" s="105">
        <v>70</v>
      </c>
      <c r="I275" s="105">
        <v>0</v>
      </c>
      <c r="J275" s="105">
        <v>275</v>
      </c>
      <c r="K275" s="104">
        <v>70</v>
      </c>
      <c r="L275" s="100">
        <v>268</v>
      </c>
      <c r="M275" s="112" t="s">
        <v>590</v>
      </c>
      <c r="N275" s="32">
        <v>1894</v>
      </c>
      <c r="O275" s="111" t="s">
        <v>176</v>
      </c>
      <c r="P275" s="80" t="s">
        <v>1961</v>
      </c>
      <c r="Q275" s="80" t="s">
        <v>1647</v>
      </c>
      <c r="R275" s="36" t="s">
        <v>2117</v>
      </c>
      <c r="S275" s="80" t="s">
        <v>2147</v>
      </c>
      <c r="T275" s="80"/>
      <c r="U275" s="80"/>
      <c r="V275" s="80" t="str">
        <f t="shared" si="13"/>
        <v/>
      </c>
      <c r="W275" s="32" t="s">
        <v>590</v>
      </c>
      <c r="X275" s="110">
        <v>79</v>
      </c>
      <c r="Y275" s="35" t="s">
        <v>911</v>
      </c>
      <c r="Z275" s="133">
        <v>1</v>
      </c>
      <c r="AA275" s="133">
        <f t="shared" si="14"/>
        <v>0</v>
      </c>
    </row>
    <row r="276" spans="1:27" s="3" customFormat="1" x14ac:dyDescent="0.2">
      <c r="A276" s="100">
        <v>275</v>
      </c>
      <c r="B276" s="101">
        <v>260</v>
      </c>
      <c r="C276" s="101"/>
      <c r="D276" s="100">
        <v>80</v>
      </c>
      <c r="E276" s="102" t="str">
        <f t="shared" si="12"/>
        <v xml:space="preserve">1894 - First Bureau Issue - 50c  Orange,  Jefferson, Perf 12   </v>
      </c>
      <c r="F276" s="106" t="s">
        <v>2512</v>
      </c>
      <c r="G276" s="104"/>
      <c r="H276" s="105">
        <v>150</v>
      </c>
      <c r="I276" s="105">
        <v>0</v>
      </c>
      <c r="J276" s="105">
        <v>500</v>
      </c>
      <c r="K276" s="104">
        <v>150</v>
      </c>
      <c r="L276" s="100">
        <v>270</v>
      </c>
      <c r="M276" s="112" t="s">
        <v>590</v>
      </c>
      <c r="N276" s="32">
        <v>1894</v>
      </c>
      <c r="O276" s="111" t="s">
        <v>176</v>
      </c>
      <c r="P276" s="80" t="s">
        <v>1966</v>
      </c>
      <c r="Q276" s="80" t="s">
        <v>1636</v>
      </c>
      <c r="R276" s="36" t="s">
        <v>2031</v>
      </c>
      <c r="S276" s="80" t="s">
        <v>2147</v>
      </c>
      <c r="T276" s="80"/>
      <c r="U276" s="80"/>
      <c r="V276" s="80" t="str">
        <f t="shared" si="13"/>
        <v/>
      </c>
      <c r="W276" s="32" t="s">
        <v>590</v>
      </c>
      <c r="X276" s="110">
        <v>80</v>
      </c>
      <c r="Y276" s="35" t="s">
        <v>912</v>
      </c>
      <c r="Z276" s="133">
        <v>1</v>
      </c>
      <c r="AA276" s="133">
        <f t="shared" si="14"/>
        <v>0</v>
      </c>
    </row>
    <row r="277" spans="1:27" s="3" customFormat="1" x14ac:dyDescent="0.2">
      <c r="A277" s="100">
        <v>276</v>
      </c>
      <c r="B277" s="101">
        <v>261</v>
      </c>
      <c r="C277" s="101"/>
      <c r="D277" s="100">
        <v>81</v>
      </c>
      <c r="E277" s="102" t="str">
        <f t="shared" si="12"/>
        <v xml:space="preserve">1894 - First Bureau Issue - 1 Black,  Perry, Type I, Perf 12   </v>
      </c>
      <c r="F277" s="106" t="s">
        <v>2512</v>
      </c>
      <c r="G277" s="104"/>
      <c r="H277" s="105">
        <v>375</v>
      </c>
      <c r="I277" s="105">
        <v>325</v>
      </c>
      <c r="J277" s="105">
        <v>1000</v>
      </c>
      <c r="K277" s="104">
        <v>375</v>
      </c>
      <c r="L277" s="100">
        <v>272</v>
      </c>
      <c r="M277" s="112" t="s">
        <v>590</v>
      </c>
      <c r="N277" s="32">
        <v>1894</v>
      </c>
      <c r="O277" s="111" t="s">
        <v>176</v>
      </c>
      <c r="P277" s="80">
        <v>1</v>
      </c>
      <c r="Q277" s="80" t="s">
        <v>1651</v>
      </c>
      <c r="R277" s="36" t="s">
        <v>2014</v>
      </c>
      <c r="S277" s="80" t="s">
        <v>2147</v>
      </c>
      <c r="T277" s="80"/>
      <c r="U277" s="80" t="s">
        <v>2016</v>
      </c>
      <c r="V277" s="80" t="str">
        <f t="shared" si="13"/>
        <v>, Type I</v>
      </c>
      <c r="W277" s="32" t="s">
        <v>590</v>
      </c>
      <c r="X277" s="110">
        <v>81</v>
      </c>
      <c r="Y277" s="35" t="s">
        <v>913</v>
      </c>
      <c r="Z277" s="133">
        <v>1</v>
      </c>
      <c r="AA277" s="133">
        <f t="shared" si="14"/>
        <v>0</v>
      </c>
    </row>
    <row r="278" spans="1:27" s="3" customFormat="1" x14ac:dyDescent="0.2">
      <c r="A278" s="100">
        <v>277</v>
      </c>
      <c r="B278" s="101" t="s">
        <v>179</v>
      </c>
      <c r="C278" s="101"/>
      <c r="D278" s="100">
        <v>81</v>
      </c>
      <c r="E278" s="102" t="str">
        <f t="shared" si="12"/>
        <v xml:space="preserve">1894 - First Bureau Issue - 1 Black,  Perry, Type II, Perf 12   </v>
      </c>
      <c r="F278" s="106" t="s">
        <v>2512</v>
      </c>
      <c r="G278" s="104"/>
      <c r="H278" s="105">
        <v>825</v>
      </c>
      <c r="I278" s="105">
        <v>675</v>
      </c>
      <c r="J278" s="105">
        <v>2100</v>
      </c>
      <c r="K278" s="104">
        <v>825</v>
      </c>
      <c r="L278" s="100">
        <v>273</v>
      </c>
      <c r="M278" s="112" t="s">
        <v>590</v>
      </c>
      <c r="N278" s="32">
        <v>1894</v>
      </c>
      <c r="O278" s="111" t="s">
        <v>176</v>
      </c>
      <c r="P278" s="80">
        <v>1</v>
      </c>
      <c r="Q278" s="80" t="s">
        <v>1651</v>
      </c>
      <c r="R278" s="36" t="s">
        <v>2014</v>
      </c>
      <c r="S278" s="80" t="s">
        <v>2147</v>
      </c>
      <c r="T278" s="80"/>
      <c r="U278" s="80" t="s">
        <v>2080</v>
      </c>
      <c r="V278" s="80" t="str">
        <f t="shared" si="13"/>
        <v>, Type II</v>
      </c>
      <c r="W278" s="32" t="s">
        <v>1593</v>
      </c>
      <c r="X278" s="110">
        <v>81</v>
      </c>
      <c r="Y278" s="35"/>
      <c r="Z278" s="133">
        <v>1</v>
      </c>
      <c r="AA278" s="133">
        <f t="shared" si="14"/>
        <v>0</v>
      </c>
    </row>
    <row r="279" spans="1:27" s="3" customFormat="1" x14ac:dyDescent="0.2">
      <c r="A279" s="100">
        <v>278</v>
      </c>
      <c r="B279" s="101">
        <v>262</v>
      </c>
      <c r="C279" s="101"/>
      <c r="D279" s="100">
        <v>82</v>
      </c>
      <c r="E279" s="102" t="str">
        <f t="shared" si="12"/>
        <v xml:space="preserve">1894 - First Bureau Issue - 2 Blue,  James Madison, Perf 12   </v>
      </c>
      <c r="F279" s="106" t="s">
        <v>2512</v>
      </c>
      <c r="G279" s="104"/>
      <c r="H279" s="105">
        <v>1250</v>
      </c>
      <c r="I279" s="105">
        <v>1100</v>
      </c>
      <c r="J279" s="105">
        <v>2750</v>
      </c>
      <c r="K279" s="104">
        <v>1250</v>
      </c>
      <c r="L279" s="100">
        <v>276</v>
      </c>
      <c r="M279" s="112" t="s">
        <v>590</v>
      </c>
      <c r="N279" s="32">
        <v>1894</v>
      </c>
      <c r="O279" s="111" t="s">
        <v>176</v>
      </c>
      <c r="P279" s="80">
        <v>2</v>
      </c>
      <c r="Q279" s="80" t="s">
        <v>1797</v>
      </c>
      <c r="R279" s="36" t="s">
        <v>2018</v>
      </c>
      <c r="S279" s="80" t="s">
        <v>2147</v>
      </c>
      <c r="T279" s="80"/>
      <c r="U279" s="80"/>
      <c r="V279" s="80" t="str">
        <f t="shared" si="13"/>
        <v/>
      </c>
      <c r="W279" s="32" t="s">
        <v>590</v>
      </c>
      <c r="X279" s="110">
        <v>82</v>
      </c>
      <c r="Y279" s="35" t="s">
        <v>914</v>
      </c>
      <c r="Z279" s="133">
        <v>1</v>
      </c>
      <c r="AA279" s="133">
        <f t="shared" si="14"/>
        <v>0</v>
      </c>
    </row>
    <row r="280" spans="1:27" s="3" customFormat="1" x14ac:dyDescent="0.2">
      <c r="A280" s="100">
        <v>279</v>
      </c>
      <c r="B280" s="101">
        <v>263</v>
      </c>
      <c r="C280" s="101"/>
      <c r="D280" s="100">
        <v>83</v>
      </c>
      <c r="E280" s="102" t="str">
        <f t="shared" si="12"/>
        <v xml:space="preserve">1894 - First Bureau Issue - 5 Dark Green,  John Marshall, Perf 12   </v>
      </c>
      <c r="F280" s="106" t="s">
        <v>2512</v>
      </c>
      <c r="G280" s="104"/>
      <c r="H280" s="105">
        <v>2750</v>
      </c>
      <c r="I280" s="105">
        <v>2200</v>
      </c>
      <c r="J280" s="105">
        <v>4500</v>
      </c>
      <c r="K280" s="104">
        <v>2750</v>
      </c>
      <c r="L280" s="100">
        <v>278</v>
      </c>
      <c r="M280" s="112" t="s">
        <v>590</v>
      </c>
      <c r="N280" s="32">
        <v>1894</v>
      </c>
      <c r="O280" s="111" t="s">
        <v>176</v>
      </c>
      <c r="P280" s="80">
        <v>5</v>
      </c>
      <c r="Q280" s="80" t="s">
        <v>2493</v>
      </c>
      <c r="R280" s="36" t="s">
        <v>2034</v>
      </c>
      <c r="S280" s="80" t="s">
        <v>2147</v>
      </c>
      <c r="T280" s="80"/>
      <c r="U280" s="80"/>
      <c r="V280" s="80" t="str">
        <f t="shared" si="13"/>
        <v/>
      </c>
      <c r="W280" s="32" t="s">
        <v>590</v>
      </c>
      <c r="X280" s="110">
        <v>83</v>
      </c>
      <c r="Y280" s="35" t="s">
        <v>915</v>
      </c>
      <c r="Z280" s="133">
        <v>1</v>
      </c>
      <c r="AA280" s="133">
        <f t="shared" si="14"/>
        <v>0</v>
      </c>
    </row>
    <row r="281" spans="1:27" s="3" customFormat="1" x14ac:dyDescent="0.2">
      <c r="A281" s="100">
        <v>280</v>
      </c>
      <c r="B281" s="101">
        <v>264</v>
      </c>
      <c r="C281" s="101"/>
      <c r="D281" s="100">
        <v>71</v>
      </c>
      <c r="E281" s="102" t="str">
        <f t="shared" si="12"/>
        <v>1895 - First Bureau Issue - 1c  Blue,  Franklin, Perf 12   Double-Line Watermark</v>
      </c>
      <c r="F281" s="106" t="s">
        <v>2512</v>
      </c>
      <c r="G281" s="104"/>
      <c r="H281" s="105">
        <v>0.6</v>
      </c>
      <c r="I281" s="105">
        <v>0</v>
      </c>
      <c r="J281" s="105">
        <v>6</v>
      </c>
      <c r="K281" s="104">
        <v>0.6</v>
      </c>
      <c r="L281" s="100">
        <v>247</v>
      </c>
      <c r="M281" s="112" t="s">
        <v>590</v>
      </c>
      <c r="N281" s="32">
        <v>1895</v>
      </c>
      <c r="O281" s="111" t="s">
        <v>176</v>
      </c>
      <c r="P281" s="80" t="s">
        <v>1954</v>
      </c>
      <c r="Q281" s="80" t="s">
        <v>1634</v>
      </c>
      <c r="R281" s="36" t="s">
        <v>2018</v>
      </c>
      <c r="S281" s="80" t="s">
        <v>2147</v>
      </c>
      <c r="T281" s="80" t="s">
        <v>2120</v>
      </c>
      <c r="U281" s="80"/>
      <c r="V281" s="80" t="str">
        <f t="shared" si="13"/>
        <v/>
      </c>
      <c r="W281" s="32" t="s">
        <v>1593</v>
      </c>
      <c r="X281" s="110">
        <v>71</v>
      </c>
      <c r="Y281" s="35"/>
      <c r="Z281" s="133">
        <v>1</v>
      </c>
      <c r="AA281" s="133">
        <f t="shared" si="14"/>
        <v>0</v>
      </c>
    </row>
    <row r="282" spans="1:27" s="3" customFormat="1" x14ac:dyDescent="0.2">
      <c r="A282" s="100">
        <v>281</v>
      </c>
      <c r="B282" s="101">
        <v>265</v>
      </c>
      <c r="C282" s="101" t="s">
        <v>1593</v>
      </c>
      <c r="D282" s="100">
        <v>72</v>
      </c>
      <c r="E282" s="102" t="str">
        <f t="shared" si="12"/>
        <v>1895 - First Bureau Issue - 2c  Carmine,  Washington, Type I, Perf 12   Double-Line Watermark</v>
      </c>
      <c r="F282" s="106" t="s">
        <v>2512</v>
      </c>
      <c r="G282" s="104"/>
      <c r="H282" s="105">
        <v>3.5</v>
      </c>
      <c r="I282" s="105">
        <v>0</v>
      </c>
      <c r="J282" s="105">
        <v>27.5</v>
      </c>
      <c r="K282" s="104">
        <v>3.5</v>
      </c>
      <c r="L282" s="100">
        <v>253</v>
      </c>
      <c r="M282" s="112" t="s">
        <v>590</v>
      </c>
      <c r="N282" s="32">
        <v>1895</v>
      </c>
      <c r="O282" s="111" t="s">
        <v>176</v>
      </c>
      <c r="P282" s="80" t="s">
        <v>1960</v>
      </c>
      <c r="Q282" s="80" t="s">
        <v>1635</v>
      </c>
      <c r="R282" s="36" t="s">
        <v>2057</v>
      </c>
      <c r="S282" s="80" t="s">
        <v>2147</v>
      </c>
      <c r="T282" s="80" t="s">
        <v>2120</v>
      </c>
      <c r="U282" s="80" t="s">
        <v>2016</v>
      </c>
      <c r="V282" s="80" t="str">
        <f t="shared" si="13"/>
        <v>, Type I</v>
      </c>
      <c r="W282" s="32" t="s">
        <v>1593</v>
      </c>
      <c r="X282" s="110">
        <v>72</v>
      </c>
      <c r="Y282" s="35"/>
      <c r="Z282" s="133">
        <v>1</v>
      </c>
      <c r="AA282" s="133">
        <f t="shared" si="14"/>
        <v>0</v>
      </c>
    </row>
    <row r="283" spans="1:27" s="3" customFormat="1" x14ac:dyDescent="0.2">
      <c r="A283" s="100">
        <v>282</v>
      </c>
      <c r="B283" s="101">
        <v>266</v>
      </c>
      <c r="C283" s="101" t="s">
        <v>1593</v>
      </c>
      <c r="D283" s="100">
        <v>72</v>
      </c>
      <c r="E283" s="102" t="str">
        <f t="shared" si="12"/>
        <v>1895 - First Bureau Issue - 2c  Carmine,  Washington, Type II, Perf 12   Double-Line Watermark</v>
      </c>
      <c r="F283" s="106" t="s">
        <v>2512</v>
      </c>
      <c r="G283" s="104"/>
      <c r="H283" s="105">
        <v>5.5</v>
      </c>
      <c r="I283" s="105">
        <v>0</v>
      </c>
      <c r="J283" s="105">
        <v>32.5</v>
      </c>
      <c r="K283" s="104">
        <v>5.5</v>
      </c>
      <c r="L283" s="100">
        <v>254</v>
      </c>
      <c r="M283" s="112" t="s">
        <v>590</v>
      </c>
      <c r="N283" s="32">
        <v>1895</v>
      </c>
      <c r="O283" s="111" t="s">
        <v>176</v>
      </c>
      <c r="P283" s="80" t="s">
        <v>1960</v>
      </c>
      <c r="Q283" s="80" t="s">
        <v>1635</v>
      </c>
      <c r="R283" s="36" t="s">
        <v>2057</v>
      </c>
      <c r="S283" s="80" t="s">
        <v>2147</v>
      </c>
      <c r="T283" s="80" t="s">
        <v>2120</v>
      </c>
      <c r="U283" s="80" t="s">
        <v>2080</v>
      </c>
      <c r="V283" s="80" t="str">
        <f t="shared" si="13"/>
        <v>, Type II</v>
      </c>
      <c r="W283" s="32" t="s">
        <v>1593</v>
      </c>
      <c r="X283" s="110">
        <v>72</v>
      </c>
      <c r="Y283" s="35"/>
      <c r="Z283" s="133">
        <v>1</v>
      </c>
      <c r="AA283" s="133">
        <f t="shared" si="14"/>
        <v>0</v>
      </c>
    </row>
    <row r="284" spans="1:27" s="3" customFormat="1" x14ac:dyDescent="0.2">
      <c r="A284" s="100">
        <v>283</v>
      </c>
      <c r="B284" s="101">
        <v>267</v>
      </c>
      <c r="C284" s="101" t="s">
        <v>1593</v>
      </c>
      <c r="D284" s="100">
        <v>72</v>
      </c>
      <c r="E284" s="102" t="str">
        <f t="shared" si="12"/>
        <v>1895 - First Bureau Issue - 2c  Carmine,  Washington, Type III, Perf 12   Double-Line Watermark</v>
      </c>
      <c r="F284" s="106" t="s">
        <v>2512</v>
      </c>
      <c r="G284" s="104"/>
      <c r="H284" s="105">
        <v>0.5</v>
      </c>
      <c r="I284" s="105">
        <v>0</v>
      </c>
      <c r="J284" s="105">
        <v>5.5</v>
      </c>
      <c r="K284" s="104">
        <v>0.5</v>
      </c>
      <c r="L284" s="100">
        <v>255</v>
      </c>
      <c r="M284" s="112" t="s">
        <v>590</v>
      </c>
      <c r="N284" s="32">
        <v>1895</v>
      </c>
      <c r="O284" s="111" t="s">
        <v>176</v>
      </c>
      <c r="P284" s="80" t="s">
        <v>1960</v>
      </c>
      <c r="Q284" s="80" t="s">
        <v>1635</v>
      </c>
      <c r="R284" s="36" t="s">
        <v>2057</v>
      </c>
      <c r="S284" s="80" t="s">
        <v>2147</v>
      </c>
      <c r="T284" s="80" t="s">
        <v>2120</v>
      </c>
      <c r="U284" s="80" t="s">
        <v>2081</v>
      </c>
      <c r="V284" s="80" t="str">
        <f t="shared" si="13"/>
        <v>, Type III</v>
      </c>
      <c r="W284" s="32" t="s">
        <v>1593</v>
      </c>
      <c r="X284" s="110">
        <v>72</v>
      </c>
      <c r="Y284" s="35"/>
      <c r="Z284" s="133">
        <v>1</v>
      </c>
      <c r="AA284" s="133">
        <f t="shared" si="14"/>
        <v>0</v>
      </c>
    </row>
    <row r="285" spans="1:27" s="3" customFormat="1" x14ac:dyDescent="0.2">
      <c r="A285" s="100">
        <v>284</v>
      </c>
      <c r="B285" s="101">
        <v>268</v>
      </c>
      <c r="C285" s="101">
        <v>73</v>
      </c>
      <c r="D285" s="100">
        <v>73</v>
      </c>
      <c r="E285" s="102" t="str">
        <f t="shared" si="12"/>
        <v>1895 - First Bureau Issue - 3c  Purple,  Jackson, Perf 12   Double-Line Watermark</v>
      </c>
      <c r="F285" s="106" t="s">
        <v>2512</v>
      </c>
      <c r="G285" s="104">
        <v>2.25</v>
      </c>
      <c r="H285" s="105">
        <v>2.25</v>
      </c>
      <c r="I285" s="105">
        <v>0</v>
      </c>
      <c r="J285" s="105">
        <v>37.5</v>
      </c>
      <c r="K285" s="104">
        <v>2.25</v>
      </c>
      <c r="L285" s="100">
        <v>257</v>
      </c>
      <c r="M285" s="112" t="s">
        <v>590</v>
      </c>
      <c r="N285" s="32">
        <v>1895</v>
      </c>
      <c r="O285" s="111" t="s">
        <v>176</v>
      </c>
      <c r="P285" s="80" t="s">
        <v>1955</v>
      </c>
      <c r="Q285" s="80" t="s">
        <v>1637</v>
      </c>
      <c r="R285" s="36" t="s">
        <v>2060</v>
      </c>
      <c r="S285" s="80" t="s">
        <v>2147</v>
      </c>
      <c r="T285" s="80" t="s">
        <v>2120</v>
      </c>
      <c r="U285" s="80"/>
      <c r="V285" s="80" t="str">
        <f t="shared" si="13"/>
        <v/>
      </c>
      <c r="W285" s="32" t="s">
        <v>1593</v>
      </c>
      <c r="X285" s="110">
        <v>73</v>
      </c>
      <c r="Y285" s="35"/>
      <c r="Z285" s="133">
        <v>1</v>
      </c>
      <c r="AA285" s="133">
        <f t="shared" si="14"/>
        <v>1</v>
      </c>
    </row>
    <row r="286" spans="1:27" s="3" customFormat="1" x14ac:dyDescent="0.2">
      <c r="A286" s="100">
        <v>285</v>
      </c>
      <c r="B286" s="101">
        <v>269</v>
      </c>
      <c r="C286" s="101">
        <v>74</v>
      </c>
      <c r="D286" s="100">
        <v>74</v>
      </c>
      <c r="E286" s="102" t="str">
        <f t="shared" si="12"/>
        <v>1895 - First Bureau Issue - 4c  Dark Brown,  Lincoln, Perf 12   Double-Line Watermark</v>
      </c>
      <c r="F286" s="106" t="s">
        <v>2512</v>
      </c>
      <c r="G286" s="104">
        <v>3.5</v>
      </c>
      <c r="H286" s="105">
        <v>3.5</v>
      </c>
      <c r="I286" s="105">
        <v>0</v>
      </c>
      <c r="J286" s="105">
        <v>42.5</v>
      </c>
      <c r="K286" s="104">
        <v>3.5</v>
      </c>
      <c r="L286" s="100">
        <v>259</v>
      </c>
      <c r="M286" s="112" t="s">
        <v>590</v>
      </c>
      <c r="N286" s="32">
        <v>1895</v>
      </c>
      <c r="O286" s="111" t="s">
        <v>176</v>
      </c>
      <c r="P286" s="80" t="s">
        <v>1964</v>
      </c>
      <c r="Q286" s="80" t="s">
        <v>1638</v>
      </c>
      <c r="R286" s="36" t="s">
        <v>2100</v>
      </c>
      <c r="S286" s="80" t="s">
        <v>2147</v>
      </c>
      <c r="T286" s="80" t="s">
        <v>2120</v>
      </c>
      <c r="U286" s="80"/>
      <c r="V286" s="80" t="str">
        <f t="shared" si="13"/>
        <v/>
      </c>
      <c r="W286" s="32" t="s">
        <v>1593</v>
      </c>
      <c r="X286" s="110">
        <v>74</v>
      </c>
      <c r="Y286" s="35"/>
      <c r="Z286" s="133">
        <v>1</v>
      </c>
      <c r="AA286" s="133">
        <f t="shared" si="14"/>
        <v>1</v>
      </c>
    </row>
    <row r="287" spans="1:27" s="3" customFormat="1" x14ac:dyDescent="0.2">
      <c r="A287" s="100">
        <v>286</v>
      </c>
      <c r="B287" s="101">
        <v>270</v>
      </c>
      <c r="C287" s="101">
        <v>75</v>
      </c>
      <c r="D287" s="100">
        <v>75</v>
      </c>
      <c r="E287" s="102" t="str">
        <f t="shared" si="12"/>
        <v>1895 - First Bureau Issue - 5c  Chocolate,  Grant, Perf 12   Double-Line Watermark</v>
      </c>
      <c r="F287" s="106" t="s">
        <v>2512</v>
      </c>
      <c r="G287" s="104">
        <v>3.5</v>
      </c>
      <c r="H287" s="105">
        <v>3.5</v>
      </c>
      <c r="I287" s="105">
        <v>0</v>
      </c>
      <c r="J287" s="105">
        <v>35</v>
      </c>
      <c r="K287" s="104">
        <v>3.5</v>
      </c>
      <c r="L287" s="100">
        <v>261</v>
      </c>
      <c r="M287" s="112" t="s">
        <v>590</v>
      </c>
      <c r="N287" s="32">
        <v>1895</v>
      </c>
      <c r="O287" s="111" t="s">
        <v>176</v>
      </c>
      <c r="P287" s="80" t="s">
        <v>1952</v>
      </c>
      <c r="Q287" s="80" t="s">
        <v>1654</v>
      </c>
      <c r="R287" s="36" t="s">
        <v>2101</v>
      </c>
      <c r="S287" s="80" t="s">
        <v>2147</v>
      </c>
      <c r="T287" s="80" t="s">
        <v>2120</v>
      </c>
      <c r="U287" s="80"/>
      <c r="V287" s="80" t="str">
        <f t="shared" si="13"/>
        <v/>
      </c>
      <c r="W287" s="32" t="s">
        <v>1593</v>
      </c>
      <c r="X287" s="110">
        <v>75</v>
      </c>
      <c r="Y287" s="35"/>
      <c r="Z287" s="133">
        <v>1</v>
      </c>
      <c r="AA287" s="133">
        <f t="shared" si="14"/>
        <v>1</v>
      </c>
    </row>
    <row r="288" spans="1:27" s="3" customFormat="1" x14ac:dyDescent="0.2">
      <c r="A288" s="100">
        <v>287</v>
      </c>
      <c r="B288" s="101">
        <v>271</v>
      </c>
      <c r="C288" s="101">
        <v>76</v>
      </c>
      <c r="D288" s="100">
        <v>76</v>
      </c>
      <c r="E288" s="102" t="str">
        <f t="shared" si="12"/>
        <v>1895 - First Bureau Issue - 6c  Duill Brown,  Garfield, Perf 12   Double-Line Watermark</v>
      </c>
      <c r="F288" s="106" t="s">
        <v>2512</v>
      </c>
      <c r="G288" s="104">
        <v>8.5</v>
      </c>
      <c r="H288" s="105">
        <v>8.5</v>
      </c>
      <c r="I288" s="105">
        <v>0</v>
      </c>
      <c r="J288" s="105">
        <v>120</v>
      </c>
      <c r="K288" s="104">
        <v>8.5</v>
      </c>
      <c r="L288" s="100">
        <v>263</v>
      </c>
      <c r="M288" s="112" t="s">
        <v>590</v>
      </c>
      <c r="N288" s="32">
        <v>1895</v>
      </c>
      <c r="O288" s="111" t="s">
        <v>176</v>
      </c>
      <c r="P288" s="80" t="s">
        <v>1962</v>
      </c>
      <c r="Q288" s="80" t="s">
        <v>1653</v>
      </c>
      <c r="R288" s="36" t="s">
        <v>2115</v>
      </c>
      <c r="S288" s="80" t="s">
        <v>2147</v>
      </c>
      <c r="T288" s="80" t="s">
        <v>2120</v>
      </c>
      <c r="U288" s="80"/>
      <c r="V288" s="80" t="str">
        <f t="shared" si="13"/>
        <v/>
      </c>
      <c r="W288" s="32" t="s">
        <v>1593</v>
      </c>
      <c r="X288" s="110">
        <v>76</v>
      </c>
      <c r="Y288" s="35"/>
      <c r="Z288" s="133">
        <v>1</v>
      </c>
      <c r="AA288" s="133">
        <f t="shared" si="14"/>
        <v>1</v>
      </c>
    </row>
    <row r="289" spans="1:27" s="3" customFormat="1" x14ac:dyDescent="0.2">
      <c r="A289" s="100">
        <v>288</v>
      </c>
      <c r="B289" s="101">
        <v>272</v>
      </c>
      <c r="C289" s="101">
        <v>77</v>
      </c>
      <c r="D289" s="100">
        <v>77</v>
      </c>
      <c r="E289" s="102" t="str">
        <f t="shared" si="12"/>
        <v>1895 - First Bureau Issue - 8c  Violet Brown,  Sherman, Perf 12   Double-Line Watermark</v>
      </c>
      <c r="F289" s="106" t="s">
        <v>2512</v>
      </c>
      <c r="G289" s="104">
        <v>2.75</v>
      </c>
      <c r="H289" s="105">
        <v>2.75</v>
      </c>
      <c r="I289" s="105">
        <v>0</v>
      </c>
      <c r="J289" s="105">
        <v>70</v>
      </c>
      <c r="K289" s="104">
        <v>2.75</v>
      </c>
      <c r="L289" s="100">
        <v>265</v>
      </c>
      <c r="M289" s="112" t="s">
        <v>590</v>
      </c>
      <c r="N289" s="32">
        <v>1895</v>
      </c>
      <c r="O289" s="111" t="s">
        <v>176</v>
      </c>
      <c r="P289" s="80" t="s">
        <v>1965</v>
      </c>
      <c r="Q289" s="80" t="s">
        <v>1655</v>
      </c>
      <c r="R289" s="36" t="s">
        <v>2116</v>
      </c>
      <c r="S289" s="80" t="s">
        <v>2147</v>
      </c>
      <c r="T289" s="80" t="s">
        <v>2120</v>
      </c>
      <c r="U289" s="80"/>
      <c r="V289" s="80" t="str">
        <f t="shared" si="13"/>
        <v/>
      </c>
      <c r="W289" s="32" t="s">
        <v>1593</v>
      </c>
      <c r="X289" s="110">
        <v>77</v>
      </c>
      <c r="Y289" s="35"/>
      <c r="Z289" s="133">
        <v>1</v>
      </c>
      <c r="AA289" s="133">
        <f t="shared" si="14"/>
        <v>1</v>
      </c>
    </row>
    <row r="290" spans="1:27" s="3" customFormat="1" x14ac:dyDescent="0.2">
      <c r="A290" s="100">
        <v>289</v>
      </c>
      <c r="B290" s="101">
        <v>273</v>
      </c>
      <c r="C290" s="101">
        <v>78</v>
      </c>
      <c r="D290" s="100">
        <v>78</v>
      </c>
      <c r="E290" s="102" t="str">
        <f t="shared" si="12"/>
        <v>1895 - First Bureau Issue - 10c  Dark Green,  Webster, Perf 12   Double-Line Watermark</v>
      </c>
      <c r="F290" s="106" t="s">
        <v>2512</v>
      </c>
      <c r="G290" s="104">
        <v>2.25</v>
      </c>
      <c r="H290" s="105">
        <v>2.25</v>
      </c>
      <c r="I290" s="105">
        <v>0</v>
      </c>
      <c r="J290" s="105">
        <v>95</v>
      </c>
      <c r="K290" s="104">
        <v>2.25</v>
      </c>
      <c r="L290" s="100">
        <v>267</v>
      </c>
      <c r="M290" s="112" t="s">
        <v>590</v>
      </c>
      <c r="N290" s="32">
        <v>1895</v>
      </c>
      <c r="O290" s="111" t="s">
        <v>176</v>
      </c>
      <c r="P290" s="80" t="s">
        <v>1953</v>
      </c>
      <c r="Q290" s="80" t="s">
        <v>1648</v>
      </c>
      <c r="R290" s="36" t="s">
        <v>2034</v>
      </c>
      <c r="S290" s="80" t="s">
        <v>2147</v>
      </c>
      <c r="T290" s="80" t="s">
        <v>2120</v>
      </c>
      <c r="U290" s="80"/>
      <c r="V290" s="80" t="str">
        <f t="shared" si="13"/>
        <v/>
      </c>
      <c r="W290" s="32" t="s">
        <v>1593</v>
      </c>
      <c r="X290" s="110">
        <v>78</v>
      </c>
      <c r="Y290" s="35"/>
      <c r="Z290" s="133">
        <v>1</v>
      </c>
      <c r="AA290" s="133">
        <f t="shared" si="14"/>
        <v>1</v>
      </c>
    </row>
    <row r="291" spans="1:27" s="3" customFormat="1" x14ac:dyDescent="0.2">
      <c r="A291" s="100">
        <v>290</v>
      </c>
      <c r="B291" s="101">
        <v>274</v>
      </c>
      <c r="C291" s="101">
        <v>79</v>
      </c>
      <c r="D291" s="100">
        <v>79</v>
      </c>
      <c r="E291" s="102" t="str">
        <f t="shared" si="12"/>
        <v>1895 - First Bureau Issue - 15c  Dark Blue,  Clay, Perf 12   Double-Line Watermark</v>
      </c>
      <c r="F291" s="106" t="s">
        <v>2512</v>
      </c>
      <c r="G291" s="104">
        <v>17.5</v>
      </c>
      <c r="H291" s="105">
        <v>17.5</v>
      </c>
      <c r="I291" s="105">
        <v>0</v>
      </c>
      <c r="J291" s="105">
        <v>210</v>
      </c>
      <c r="K291" s="104">
        <v>17.5</v>
      </c>
      <c r="L291" s="100">
        <v>269</v>
      </c>
      <c r="M291" s="112" t="s">
        <v>590</v>
      </c>
      <c r="N291" s="32">
        <v>1895</v>
      </c>
      <c r="O291" s="111" t="s">
        <v>176</v>
      </c>
      <c r="P291" s="80" t="s">
        <v>1961</v>
      </c>
      <c r="Q291" s="80" t="s">
        <v>1647</v>
      </c>
      <c r="R291" s="36" t="s">
        <v>2117</v>
      </c>
      <c r="S291" s="80" t="s">
        <v>2147</v>
      </c>
      <c r="T291" s="80" t="s">
        <v>2120</v>
      </c>
      <c r="U291" s="80"/>
      <c r="V291" s="80" t="str">
        <f t="shared" si="13"/>
        <v/>
      </c>
      <c r="W291" s="32" t="s">
        <v>1593</v>
      </c>
      <c r="X291" s="110">
        <v>79</v>
      </c>
      <c r="Y291" s="35"/>
      <c r="Z291" s="133">
        <v>1</v>
      </c>
      <c r="AA291" s="133">
        <f t="shared" si="14"/>
        <v>1</v>
      </c>
    </row>
    <row r="292" spans="1:27" s="3" customFormat="1" x14ac:dyDescent="0.2">
      <c r="A292" s="100">
        <v>291</v>
      </c>
      <c r="B292" s="101">
        <v>275</v>
      </c>
      <c r="C292" s="101">
        <v>80</v>
      </c>
      <c r="D292" s="100">
        <v>80</v>
      </c>
      <c r="E292" s="102" t="str">
        <f t="shared" si="12"/>
        <v>1895 - First Bureau Issue - 50c  Orange,  Jefferson, Perf 12   Double-Line Watermark</v>
      </c>
      <c r="F292" s="106" t="s">
        <v>2512</v>
      </c>
      <c r="G292" s="104">
        <v>40</v>
      </c>
      <c r="H292" s="105">
        <v>40</v>
      </c>
      <c r="I292" s="105">
        <v>0</v>
      </c>
      <c r="J292" s="105">
        <v>260</v>
      </c>
      <c r="K292" s="104">
        <v>40</v>
      </c>
      <c r="L292" s="100">
        <v>271</v>
      </c>
      <c r="M292" s="112" t="s">
        <v>590</v>
      </c>
      <c r="N292" s="32">
        <v>1895</v>
      </c>
      <c r="O292" s="111" t="s">
        <v>176</v>
      </c>
      <c r="P292" s="80" t="s">
        <v>1966</v>
      </c>
      <c r="Q292" s="80" t="s">
        <v>1636</v>
      </c>
      <c r="R292" s="36" t="s">
        <v>2031</v>
      </c>
      <c r="S292" s="80" t="s">
        <v>2147</v>
      </c>
      <c r="T292" s="80" t="s">
        <v>2120</v>
      </c>
      <c r="U292" s="80"/>
      <c r="V292" s="80" t="str">
        <f t="shared" si="13"/>
        <v/>
      </c>
      <c r="W292" s="32" t="s">
        <v>1593</v>
      </c>
      <c r="X292" s="110">
        <v>80</v>
      </c>
      <c r="Y292" s="35"/>
      <c r="Z292" s="133">
        <v>1</v>
      </c>
      <c r="AA292" s="133">
        <f t="shared" si="14"/>
        <v>1</v>
      </c>
    </row>
    <row r="293" spans="1:27" s="3" customFormat="1" x14ac:dyDescent="0.2">
      <c r="A293" s="100">
        <v>292</v>
      </c>
      <c r="B293" s="101">
        <v>276</v>
      </c>
      <c r="C293" s="101">
        <v>81</v>
      </c>
      <c r="D293" s="100">
        <v>81</v>
      </c>
      <c r="E293" s="102" t="str">
        <f t="shared" si="12"/>
        <v>1895 - First Bureau Issue - 1 Black,  Perry, Perf 12   Double-Line Watermark</v>
      </c>
      <c r="F293" s="106" t="s">
        <v>2512</v>
      </c>
      <c r="G293" s="104">
        <v>100</v>
      </c>
      <c r="H293" s="105">
        <v>100</v>
      </c>
      <c r="I293" s="105">
        <v>175</v>
      </c>
      <c r="J293" s="105">
        <v>600</v>
      </c>
      <c r="K293" s="104">
        <v>100</v>
      </c>
      <c r="L293" s="100">
        <v>274</v>
      </c>
      <c r="M293" s="112" t="s">
        <v>590</v>
      </c>
      <c r="N293" s="32">
        <v>1895</v>
      </c>
      <c r="O293" s="111" t="s">
        <v>176</v>
      </c>
      <c r="P293" s="80">
        <v>1</v>
      </c>
      <c r="Q293" s="80" t="s">
        <v>1651</v>
      </c>
      <c r="R293" s="36" t="s">
        <v>2014</v>
      </c>
      <c r="S293" s="80" t="s">
        <v>2147</v>
      </c>
      <c r="T293" s="80" t="s">
        <v>2120</v>
      </c>
      <c r="U293" s="80"/>
      <c r="V293" s="80" t="str">
        <f t="shared" si="13"/>
        <v/>
      </c>
      <c r="W293" s="32" t="s">
        <v>1593</v>
      </c>
      <c r="X293" s="110">
        <v>81</v>
      </c>
      <c r="Y293" s="35"/>
      <c r="Z293" s="133">
        <v>1</v>
      </c>
      <c r="AA293" s="133">
        <f t="shared" si="14"/>
        <v>1</v>
      </c>
    </row>
    <row r="294" spans="1:27" s="3" customFormat="1" x14ac:dyDescent="0.2">
      <c r="A294" s="100">
        <v>293</v>
      </c>
      <c r="B294" s="101" t="s">
        <v>180</v>
      </c>
      <c r="C294" s="101"/>
      <c r="D294" s="100">
        <v>81</v>
      </c>
      <c r="E294" s="102" t="str">
        <f t="shared" si="12"/>
        <v>1895 - First Bureau Issue - 1 Black,  Perry, Perf 12   Double-Line Watermark</v>
      </c>
      <c r="F294" s="106" t="s">
        <v>2512</v>
      </c>
      <c r="G294" s="104"/>
      <c r="H294" s="105">
        <v>210</v>
      </c>
      <c r="I294" s="105">
        <v>375</v>
      </c>
      <c r="J294" s="105">
        <v>1250</v>
      </c>
      <c r="K294" s="104">
        <v>210</v>
      </c>
      <c r="L294" s="100">
        <v>275</v>
      </c>
      <c r="M294" s="112" t="s">
        <v>590</v>
      </c>
      <c r="N294" s="32">
        <v>1895</v>
      </c>
      <c r="O294" s="111" t="s">
        <v>176</v>
      </c>
      <c r="P294" s="80">
        <v>1</v>
      </c>
      <c r="Q294" s="80" t="s">
        <v>1651</v>
      </c>
      <c r="R294" s="36" t="s">
        <v>2014</v>
      </c>
      <c r="S294" s="80" t="s">
        <v>2147</v>
      </c>
      <c r="T294" s="80" t="s">
        <v>2120</v>
      </c>
      <c r="U294" s="80"/>
      <c r="V294" s="80" t="str">
        <f t="shared" si="13"/>
        <v/>
      </c>
      <c r="W294" s="32" t="s">
        <v>1593</v>
      </c>
      <c r="X294" s="110">
        <v>81</v>
      </c>
      <c r="Y294" s="35"/>
      <c r="Z294" s="133">
        <v>1</v>
      </c>
      <c r="AA294" s="133">
        <f t="shared" si="14"/>
        <v>0</v>
      </c>
    </row>
    <row r="295" spans="1:27" s="3" customFormat="1" x14ac:dyDescent="0.2">
      <c r="A295" s="100">
        <v>294</v>
      </c>
      <c r="B295" s="101">
        <v>277</v>
      </c>
      <c r="C295" s="101">
        <v>82</v>
      </c>
      <c r="D295" s="100">
        <v>82</v>
      </c>
      <c r="E295" s="102" t="str">
        <f t="shared" si="12"/>
        <v>1895 - First Bureau Issue - 2 Blue,  Madison, Perf 12   Double-Line Watermark</v>
      </c>
      <c r="F295" s="106" t="s">
        <v>2512</v>
      </c>
      <c r="G295" s="104">
        <v>425</v>
      </c>
      <c r="H295" s="105">
        <v>425</v>
      </c>
      <c r="I295" s="105">
        <v>260</v>
      </c>
      <c r="J295" s="105">
        <v>900</v>
      </c>
      <c r="K295" s="104">
        <v>425</v>
      </c>
      <c r="L295" s="100">
        <v>277</v>
      </c>
      <c r="M295" s="112" t="s">
        <v>590</v>
      </c>
      <c r="N295" s="32">
        <v>1895</v>
      </c>
      <c r="O295" s="111" t="s">
        <v>176</v>
      </c>
      <c r="P295" s="80">
        <v>2</v>
      </c>
      <c r="Q295" s="80" t="s">
        <v>1671</v>
      </c>
      <c r="R295" s="36" t="s">
        <v>2018</v>
      </c>
      <c r="S295" s="80" t="s">
        <v>2147</v>
      </c>
      <c r="T295" s="80" t="s">
        <v>2120</v>
      </c>
      <c r="U295" s="80"/>
      <c r="V295" s="80" t="str">
        <f t="shared" si="13"/>
        <v/>
      </c>
      <c r="W295" s="32" t="s">
        <v>1593</v>
      </c>
      <c r="X295" s="110">
        <v>82</v>
      </c>
      <c r="Y295" s="35"/>
      <c r="Z295" s="133">
        <v>1</v>
      </c>
      <c r="AA295" s="133">
        <f t="shared" si="14"/>
        <v>1</v>
      </c>
    </row>
    <row r="296" spans="1:27" s="3" customFormat="1" x14ac:dyDescent="0.2">
      <c r="A296" s="100">
        <v>295</v>
      </c>
      <c r="B296" s="101">
        <v>278</v>
      </c>
      <c r="C296" s="101">
        <v>83</v>
      </c>
      <c r="D296" s="100">
        <v>83</v>
      </c>
      <c r="E296" s="102" t="str">
        <f t="shared" si="12"/>
        <v>1895 - First Bureau Issue - 5 Dark Green,  Marshall, Perf 12   Double-Line Watermark</v>
      </c>
      <c r="F296" s="106" t="s">
        <v>2512</v>
      </c>
      <c r="G296" s="104">
        <v>625</v>
      </c>
      <c r="H296" s="105">
        <v>625</v>
      </c>
      <c r="I296" s="105">
        <v>625</v>
      </c>
      <c r="J296" s="105">
        <v>2000</v>
      </c>
      <c r="K296" s="104">
        <v>625</v>
      </c>
      <c r="L296" s="100">
        <v>279</v>
      </c>
      <c r="M296" s="112" t="s">
        <v>590</v>
      </c>
      <c r="N296" s="32">
        <v>1895</v>
      </c>
      <c r="O296" s="111" t="s">
        <v>176</v>
      </c>
      <c r="P296" s="80">
        <v>5</v>
      </c>
      <c r="Q296" s="80" t="s">
        <v>1672</v>
      </c>
      <c r="R296" s="36" t="s">
        <v>2034</v>
      </c>
      <c r="S296" s="80" t="s">
        <v>2147</v>
      </c>
      <c r="T296" s="80" t="s">
        <v>2120</v>
      </c>
      <c r="U296" s="80"/>
      <c r="V296" s="80" t="str">
        <f t="shared" si="13"/>
        <v/>
      </c>
      <c r="W296" s="32" t="s">
        <v>1593</v>
      </c>
      <c r="X296" s="110">
        <v>83</v>
      </c>
      <c r="Y296" s="35"/>
      <c r="Z296" s="133">
        <v>1</v>
      </c>
      <c r="AA296" s="133">
        <f t="shared" si="14"/>
        <v>1</v>
      </c>
    </row>
    <row r="297" spans="1:27" s="3" customFormat="1" x14ac:dyDescent="0.2">
      <c r="A297" s="100">
        <v>296</v>
      </c>
      <c r="B297" s="101">
        <v>279</v>
      </c>
      <c r="C297" s="101">
        <v>84</v>
      </c>
      <c r="D297" s="100">
        <v>84</v>
      </c>
      <c r="E297" s="102" t="str">
        <f t="shared" si="12"/>
        <v>1898 - First Bureau - UPU Colors - 1c  Deep Green,  Franklin, Perf 12   Double-Line Watermark</v>
      </c>
      <c r="F297" s="106" t="s">
        <v>2512</v>
      </c>
      <c r="G297" s="104">
        <v>0.5</v>
      </c>
      <c r="H297" s="105">
        <v>0.5</v>
      </c>
      <c r="I297" s="105">
        <v>0</v>
      </c>
      <c r="J297" s="105">
        <v>9</v>
      </c>
      <c r="K297" s="104">
        <v>0.5</v>
      </c>
      <c r="L297" s="100">
        <v>280</v>
      </c>
      <c r="M297" s="112" t="s">
        <v>590</v>
      </c>
      <c r="N297" s="32">
        <v>1898</v>
      </c>
      <c r="O297" s="111" t="s">
        <v>183</v>
      </c>
      <c r="P297" s="80" t="s">
        <v>1954</v>
      </c>
      <c r="Q297" s="80" t="s">
        <v>1634</v>
      </c>
      <c r="R297" s="36" t="s">
        <v>2121</v>
      </c>
      <c r="S297" s="80" t="s">
        <v>2147</v>
      </c>
      <c r="T297" s="80" t="s">
        <v>2120</v>
      </c>
      <c r="U297" s="80"/>
      <c r="V297" s="80" t="str">
        <f t="shared" si="13"/>
        <v/>
      </c>
      <c r="W297" s="32" t="s">
        <v>590</v>
      </c>
      <c r="X297" s="110">
        <v>84</v>
      </c>
      <c r="Y297" s="35" t="s">
        <v>903</v>
      </c>
      <c r="Z297" s="133">
        <v>1</v>
      </c>
      <c r="AA297" s="133">
        <f t="shared" si="14"/>
        <v>1</v>
      </c>
    </row>
    <row r="298" spans="1:27" s="3" customFormat="1" x14ac:dyDescent="0.2">
      <c r="A298" s="100">
        <v>297</v>
      </c>
      <c r="B298" s="101" t="s">
        <v>1600</v>
      </c>
      <c r="C298" s="101">
        <v>85</v>
      </c>
      <c r="D298" s="100">
        <v>85</v>
      </c>
      <c r="E298" s="102" t="str">
        <f t="shared" si="12"/>
        <v>1898 - First Bureau - UPU Colors - 2c  Red,  Washington, Perf 12   Double-Line Watermark</v>
      </c>
      <c r="F298" s="106" t="s">
        <v>2512</v>
      </c>
      <c r="G298" s="104">
        <v>0.4</v>
      </c>
      <c r="H298" s="105">
        <v>0.4</v>
      </c>
      <c r="I298" s="105">
        <v>0</v>
      </c>
      <c r="J298" s="105">
        <v>9</v>
      </c>
      <c r="K298" s="104">
        <v>0.4</v>
      </c>
      <c r="L298" s="100">
        <v>281</v>
      </c>
      <c r="M298" s="112" t="s">
        <v>590</v>
      </c>
      <c r="N298" s="32">
        <v>1898</v>
      </c>
      <c r="O298" s="111" t="s">
        <v>183</v>
      </c>
      <c r="P298" s="80" t="s">
        <v>1960</v>
      </c>
      <c r="Q298" s="80" t="s">
        <v>1635</v>
      </c>
      <c r="R298" s="36" t="s">
        <v>2032</v>
      </c>
      <c r="S298" s="80" t="s">
        <v>2147</v>
      </c>
      <c r="T298" s="80" t="s">
        <v>2120</v>
      </c>
      <c r="U298" s="80"/>
      <c r="V298" s="80" t="str">
        <f t="shared" si="13"/>
        <v/>
      </c>
      <c r="W298" s="32" t="s">
        <v>590</v>
      </c>
      <c r="X298" s="110">
        <v>85</v>
      </c>
      <c r="Y298" s="35" t="s">
        <v>904</v>
      </c>
      <c r="Z298" s="133">
        <v>1</v>
      </c>
      <c r="AA298" s="133">
        <f t="shared" si="14"/>
        <v>1</v>
      </c>
    </row>
    <row r="299" spans="1:27" s="3" customFormat="1" x14ac:dyDescent="0.2">
      <c r="A299" s="100">
        <v>298</v>
      </c>
      <c r="B299" s="101">
        <v>280</v>
      </c>
      <c r="C299" s="101">
        <v>86</v>
      </c>
      <c r="D299" s="100">
        <v>86</v>
      </c>
      <c r="E299" s="102" t="str">
        <f t="shared" si="12"/>
        <v>1898 - First Bureau - UPU Colors - 4c  Rose Brown,  Lincoln, Perf 12   Double-Line Watermark</v>
      </c>
      <c r="F299" s="106" t="s">
        <v>2512</v>
      </c>
      <c r="G299" s="104">
        <v>3.25</v>
      </c>
      <c r="H299" s="105">
        <v>3.25</v>
      </c>
      <c r="I299" s="105">
        <v>0</v>
      </c>
      <c r="J299" s="105">
        <v>25</v>
      </c>
      <c r="K299" s="104">
        <v>3.25</v>
      </c>
      <c r="L299" s="100">
        <v>282</v>
      </c>
      <c r="M299" s="112" t="s">
        <v>590</v>
      </c>
      <c r="N299" s="32">
        <v>1898</v>
      </c>
      <c r="O299" s="111" t="s">
        <v>183</v>
      </c>
      <c r="P299" s="80" t="s">
        <v>1964</v>
      </c>
      <c r="Q299" s="80" t="s">
        <v>1638</v>
      </c>
      <c r="R299" s="36" t="s">
        <v>2122</v>
      </c>
      <c r="S299" s="80" t="s">
        <v>2147</v>
      </c>
      <c r="T299" s="80" t="s">
        <v>2120</v>
      </c>
      <c r="U299" s="80"/>
      <c r="V299" s="80" t="str">
        <f t="shared" si="13"/>
        <v/>
      </c>
      <c r="W299" s="32" t="s">
        <v>590</v>
      </c>
      <c r="X299" s="110">
        <v>86</v>
      </c>
      <c r="Y299" s="35" t="s">
        <v>906</v>
      </c>
      <c r="Z299" s="133">
        <v>1</v>
      </c>
      <c r="AA299" s="133">
        <f t="shared" si="14"/>
        <v>1</v>
      </c>
    </row>
    <row r="300" spans="1:27" s="3" customFormat="1" x14ac:dyDescent="0.2">
      <c r="A300" s="100">
        <v>299</v>
      </c>
      <c r="B300" s="101">
        <v>281</v>
      </c>
      <c r="C300" s="101">
        <v>87</v>
      </c>
      <c r="D300" s="100">
        <v>87</v>
      </c>
      <c r="E300" s="102" t="str">
        <f t="shared" si="12"/>
        <v>1898 - First Bureau - UPU Colors - 5c  Dark Blue,  Grant, Perf 12   Double-Line Watermark</v>
      </c>
      <c r="F300" s="106" t="s">
        <v>2512</v>
      </c>
      <c r="G300" s="104">
        <v>2.25</v>
      </c>
      <c r="H300" s="105">
        <v>2.25</v>
      </c>
      <c r="I300" s="105">
        <v>0</v>
      </c>
      <c r="J300" s="105">
        <v>32.5</v>
      </c>
      <c r="K300" s="104">
        <v>2.25</v>
      </c>
      <c r="L300" s="100">
        <v>283</v>
      </c>
      <c r="M300" s="112" t="s">
        <v>590</v>
      </c>
      <c r="N300" s="32">
        <v>1898</v>
      </c>
      <c r="O300" s="111" t="s">
        <v>183</v>
      </c>
      <c r="P300" s="80" t="s">
        <v>1952</v>
      </c>
      <c r="Q300" s="80" t="s">
        <v>1654</v>
      </c>
      <c r="R300" s="36" t="s">
        <v>2117</v>
      </c>
      <c r="S300" s="80" t="s">
        <v>2147</v>
      </c>
      <c r="T300" s="80" t="s">
        <v>2120</v>
      </c>
      <c r="U300" s="80"/>
      <c r="V300" s="80" t="str">
        <f t="shared" si="13"/>
        <v/>
      </c>
      <c r="W300" s="32" t="s">
        <v>590</v>
      </c>
      <c r="X300" s="110">
        <v>87</v>
      </c>
      <c r="Y300" s="35" t="s">
        <v>907</v>
      </c>
      <c r="Z300" s="133">
        <v>1</v>
      </c>
      <c r="AA300" s="133">
        <f t="shared" si="14"/>
        <v>1</v>
      </c>
    </row>
    <row r="301" spans="1:27" s="3" customFormat="1" x14ac:dyDescent="0.2">
      <c r="A301" s="100">
        <v>300</v>
      </c>
      <c r="B301" s="101">
        <v>282</v>
      </c>
      <c r="C301" s="101">
        <v>88</v>
      </c>
      <c r="D301" s="100">
        <v>88</v>
      </c>
      <c r="E301" s="102" t="str">
        <f t="shared" si="12"/>
        <v>1898 - First Bureau - UPU Colors - 6c  Lake,  Garfield, Perf 12   Double-Line Watermark</v>
      </c>
      <c r="F301" s="106" t="s">
        <v>2512</v>
      </c>
      <c r="G301" s="104">
        <v>6.5</v>
      </c>
      <c r="H301" s="105">
        <v>6.5</v>
      </c>
      <c r="I301" s="105">
        <v>0</v>
      </c>
      <c r="J301" s="105">
        <v>45</v>
      </c>
      <c r="K301" s="104">
        <v>6.5</v>
      </c>
      <c r="L301" s="100">
        <v>284</v>
      </c>
      <c r="M301" s="112" t="s">
        <v>590</v>
      </c>
      <c r="N301" s="32">
        <v>1898</v>
      </c>
      <c r="O301" s="111" t="s">
        <v>183</v>
      </c>
      <c r="P301" s="80" t="s">
        <v>1962</v>
      </c>
      <c r="Q301" s="80" t="s">
        <v>1653</v>
      </c>
      <c r="R301" s="36" t="s">
        <v>2099</v>
      </c>
      <c r="S301" s="80" t="s">
        <v>2147</v>
      </c>
      <c r="T301" s="80" t="s">
        <v>2120</v>
      </c>
      <c r="U301" s="80"/>
      <c r="V301" s="80" t="str">
        <f t="shared" si="13"/>
        <v/>
      </c>
      <c r="W301" s="32" t="s">
        <v>590</v>
      </c>
      <c r="X301" s="110">
        <v>88</v>
      </c>
      <c r="Y301" s="35" t="s">
        <v>908</v>
      </c>
      <c r="Z301" s="133">
        <v>1</v>
      </c>
      <c r="AA301" s="133">
        <f t="shared" si="14"/>
        <v>1</v>
      </c>
    </row>
    <row r="302" spans="1:27" s="3" customFormat="1" x14ac:dyDescent="0.2">
      <c r="A302" s="100">
        <v>301</v>
      </c>
      <c r="B302" s="101" t="s">
        <v>185</v>
      </c>
      <c r="C302" s="101">
        <v>89</v>
      </c>
      <c r="D302" s="100">
        <v>89</v>
      </c>
      <c r="E302" s="102" t="str">
        <f t="shared" si="12"/>
        <v>1898 - First Bureau - UPU Colors - 10c  Brown,  Webster, Perf 12   Double-Line Watermark</v>
      </c>
      <c r="F302" s="106" t="s">
        <v>2512</v>
      </c>
      <c r="G302" s="104">
        <v>6.5</v>
      </c>
      <c r="H302" s="105">
        <v>6.5</v>
      </c>
      <c r="I302" s="105">
        <v>0</v>
      </c>
      <c r="J302" s="105">
        <v>175</v>
      </c>
      <c r="K302" s="104">
        <v>6.5</v>
      </c>
      <c r="L302" s="100">
        <v>285</v>
      </c>
      <c r="M302" s="112" t="s">
        <v>590</v>
      </c>
      <c r="N302" s="32">
        <v>1898</v>
      </c>
      <c r="O302" s="111" t="s">
        <v>183</v>
      </c>
      <c r="P302" s="80" t="s">
        <v>1953</v>
      </c>
      <c r="Q302" s="80" t="s">
        <v>1648</v>
      </c>
      <c r="R302" s="36" t="s">
        <v>2021</v>
      </c>
      <c r="S302" s="80" t="s">
        <v>2147</v>
      </c>
      <c r="T302" s="80" t="s">
        <v>2120</v>
      </c>
      <c r="U302" s="80"/>
      <c r="V302" s="80" t="str">
        <f t="shared" si="13"/>
        <v/>
      </c>
      <c r="W302" s="32" t="s">
        <v>590</v>
      </c>
      <c r="X302" s="110">
        <v>89</v>
      </c>
      <c r="Y302" s="35" t="s">
        <v>910</v>
      </c>
      <c r="Z302" s="133">
        <v>1</v>
      </c>
      <c r="AA302" s="133">
        <f t="shared" si="14"/>
        <v>1</v>
      </c>
    </row>
    <row r="303" spans="1:27" s="3" customFormat="1" x14ac:dyDescent="0.2">
      <c r="A303" s="100">
        <v>302</v>
      </c>
      <c r="B303" s="101">
        <v>283</v>
      </c>
      <c r="C303" s="101" t="s">
        <v>1593</v>
      </c>
      <c r="D303" s="100">
        <v>89</v>
      </c>
      <c r="E303" s="102" t="str">
        <f t="shared" si="12"/>
        <v>1898 - First Bureau - UPU Colors - 10c  Orange Brown,  Webster, Perf 12   Double-Line Watermark</v>
      </c>
      <c r="F303" s="106" t="s">
        <v>2512</v>
      </c>
      <c r="G303" s="104"/>
      <c r="H303" s="105">
        <v>6</v>
      </c>
      <c r="I303" s="105">
        <v>0</v>
      </c>
      <c r="J303" s="105">
        <v>150</v>
      </c>
      <c r="K303" s="104">
        <v>6</v>
      </c>
      <c r="L303" s="100">
        <v>286</v>
      </c>
      <c r="M303" s="112" t="s">
        <v>590</v>
      </c>
      <c r="N303" s="32">
        <v>1898</v>
      </c>
      <c r="O303" s="111" t="s">
        <v>183</v>
      </c>
      <c r="P303" s="80" t="s">
        <v>1953</v>
      </c>
      <c r="Q303" s="80" t="s">
        <v>1648</v>
      </c>
      <c r="R303" s="36" t="s">
        <v>2019</v>
      </c>
      <c r="S303" s="80" t="s">
        <v>2147</v>
      </c>
      <c r="T303" s="80" t="s">
        <v>2120</v>
      </c>
      <c r="U303" s="80"/>
      <c r="V303" s="80" t="str">
        <f t="shared" si="13"/>
        <v/>
      </c>
      <c r="W303" s="32" t="s">
        <v>1593</v>
      </c>
      <c r="X303" s="110">
        <v>89</v>
      </c>
      <c r="Y303" s="35"/>
      <c r="Z303" s="133">
        <v>1</v>
      </c>
      <c r="AA303" s="133">
        <f t="shared" si="14"/>
        <v>0</v>
      </c>
    </row>
    <row r="304" spans="1:27" s="3" customFormat="1" x14ac:dyDescent="0.2">
      <c r="A304" s="100">
        <v>303</v>
      </c>
      <c r="B304" s="101">
        <v>284</v>
      </c>
      <c r="C304" s="101">
        <v>90</v>
      </c>
      <c r="D304" s="100">
        <v>90</v>
      </c>
      <c r="E304" s="102" t="str">
        <f t="shared" si="12"/>
        <v>1898 - First Bureau - UPU Colors - 15c  Olive Green,  Clay, Perf 12   Double-Line Watermark</v>
      </c>
      <c r="F304" s="106" t="s">
        <v>2512</v>
      </c>
      <c r="G304" s="104">
        <v>13</v>
      </c>
      <c r="H304" s="105">
        <v>13</v>
      </c>
      <c r="I304" s="105">
        <v>0</v>
      </c>
      <c r="J304" s="105">
        <v>150</v>
      </c>
      <c r="K304" s="104">
        <v>13</v>
      </c>
      <c r="L304" s="100">
        <v>287</v>
      </c>
      <c r="M304" s="112" t="s">
        <v>590</v>
      </c>
      <c r="N304" s="32">
        <v>1898</v>
      </c>
      <c r="O304" s="111" t="s">
        <v>183</v>
      </c>
      <c r="P304" s="80" t="s">
        <v>1961</v>
      </c>
      <c r="Q304" s="80" t="s">
        <v>1647</v>
      </c>
      <c r="R304" s="36" t="s">
        <v>2123</v>
      </c>
      <c r="S304" s="80" t="s">
        <v>2147</v>
      </c>
      <c r="T304" s="80" t="s">
        <v>2120</v>
      </c>
      <c r="U304" s="80"/>
      <c r="V304" s="80" t="str">
        <f t="shared" si="13"/>
        <v/>
      </c>
      <c r="W304" s="32" t="s">
        <v>590</v>
      </c>
      <c r="X304" s="110">
        <v>90</v>
      </c>
      <c r="Y304" s="35" t="s">
        <v>911</v>
      </c>
      <c r="Z304" s="133">
        <v>1</v>
      </c>
      <c r="AA304" s="133">
        <f t="shared" si="14"/>
        <v>1</v>
      </c>
    </row>
    <row r="305" spans="1:27" s="3" customFormat="1" x14ac:dyDescent="0.2">
      <c r="A305" s="100">
        <v>304</v>
      </c>
      <c r="B305" s="101">
        <v>285</v>
      </c>
      <c r="C305" s="101" t="s">
        <v>610</v>
      </c>
      <c r="D305" s="100" t="s">
        <v>610</v>
      </c>
      <c r="E305" s="102" t="str">
        <f t="shared" si="12"/>
        <v>1898 - Trans-Mississippi Exposition Issue - 1c  Dark Yellow Green,  Marquette on Mississippi, Perf 12   Double-Line Watermark</v>
      </c>
      <c r="F305" s="106" t="s">
        <v>2512</v>
      </c>
      <c r="G305" s="104">
        <v>7</v>
      </c>
      <c r="H305" s="105">
        <v>7</v>
      </c>
      <c r="I305" s="105">
        <v>0</v>
      </c>
      <c r="J305" s="105">
        <v>25</v>
      </c>
      <c r="K305" s="104">
        <v>7</v>
      </c>
      <c r="L305" s="100">
        <v>809</v>
      </c>
      <c r="M305" s="112" t="s">
        <v>591</v>
      </c>
      <c r="N305" s="32">
        <v>1898</v>
      </c>
      <c r="O305" s="111" t="s">
        <v>186</v>
      </c>
      <c r="P305" s="80" t="s">
        <v>1954</v>
      </c>
      <c r="Q305" s="80" t="s">
        <v>1673</v>
      </c>
      <c r="R305" s="36" t="s">
        <v>2124</v>
      </c>
      <c r="S305" s="80" t="s">
        <v>2147</v>
      </c>
      <c r="T305" s="80" t="s">
        <v>2120</v>
      </c>
      <c r="U305" s="80"/>
      <c r="V305" s="80" t="str">
        <f t="shared" si="13"/>
        <v/>
      </c>
      <c r="W305" s="32" t="s">
        <v>591</v>
      </c>
      <c r="X305" s="110" t="s">
        <v>610</v>
      </c>
      <c r="Y305" s="35" t="s">
        <v>1017</v>
      </c>
      <c r="Z305" s="133">
        <v>1</v>
      </c>
      <c r="AA305" s="133">
        <f t="shared" si="14"/>
        <v>1</v>
      </c>
    </row>
    <row r="306" spans="1:27" s="3" customFormat="1" x14ac:dyDescent="0.2">
      <c r="A306" s="100">
        <v>305</v>
      </c>
      <c r="B306" s="101">
        <v>286</v>
      </c>
      <c r="C306" s="101" t="s">
        <v>611</v>
      </c>
      <c r="D306" s="100" t="s">
        <v>611</v>
      </c>
      <c r="E306" s="102" t="str">
        <f t="shared" si="12"/>
        <v>1898 - Trans-Mississippi Exposition Issue - 2c  Copper Red,  Farming in the West, Perf 12   Double-Line Watermark</v>
      </c>
      <c r="F306" s="106" t="s">
        <v>2512</v>
      </c>
      <c r="G306" s="104">
        <v>2.75</v>
      </c>
      <c r="H306" s="105">
        <v>2.75</v>
      </c>
      <c r="I306" s="105">
        <v>0</v>
      </c>
      <c r="J306" s="105">
        <v>25</v>
      </c>
      <c r="K306" s="104">
        <v>2.75</v>
      </c>
      <c r="L306" s="100">
        <v>820</v>
      </c>
      <c r="M306" s="112" t="s">
        <v>591</v>
      </c>
      <c r="N306" s="32">
        <v>1898</v>
      </c>
      <c r="O306" s="111" t="s">
        <v>186</v>
      </c>
      <c r="P306" s="80" t="s">
        <v>1960</v>
      </c>
      <c r="Q306" s="80" t="s">
        <v>1674</v>
      </c>
      <c r="R306" s="36" t="s">
        <v>2125</v>
      </c>
      <c r="S306" s="80" t="s">
        <v>2147</v>
      </c>
      <c r="T306" s="80" t="s">
        <v>2120</v>
      </c>
      <c r="U306" s="80"/>
      <c r="V306" s="80" t="str">
        <f t="shared" si="13"/>
        <v/>
      </c>
      <c r="W306" s="32" t="s">
        <v>591</v>
      </c>
      <c r="X306" s="110" t="s">
        <v>611</v>
      </c>
      <c r="Y306" s="35" t="s">
        <v>1018</v>
      </c>
      <c r="Z306" s="133">
        <v>1</v>
      </c>
      <c r="AA306" s="133">
        <f t="shared" si="14"/>
        <v>1</v>
      </c>
    </row>
    <row r="307" spans="1:27" s="3" customFormat="1" x14ac:dyDescent="0.2">
      <c r="A307" s="100">
        <v>306</v>
      </c>
      <c r="B307" s="101">
        <v>287</v>
      </c>
      <c r="C307" s="101" t="s">
        <v>612</v>
      </c>
      <c r="D307" s="100" t="s">
        <v>612</v>
      </c>
      <c r="E307" s="102" t="str">
        <f t="shared" si="12"/>
        <v>1898 - Trans-Mississippi Exposition Issue - 4c  Orange,  Indian Hunting Buffalo, Perf 12   Double-Line Watermark</v>
      </c>
      <c r="F307" s="106" t="s">
        <v>2512</v>
      </c>
      <c r="G307" s="104">
        <v>27.5</v>
      </c>
      <c r="H307" s="105">
        <v>27.5</v>
      </c>
      <c r="I307" s="105">
        <v>0</v>
      </c>
      <c r="J307" s="105">
        <v>110</v>
      </c>
      <c r="K307" s="104">
        <v>27.5</v>
      </c>
      <c r="L307" s="100">
        <v>831</v>
      </c>
      <c r="M307" s="112" t="s">
        <v>591</v>
      </c>
      <c r="N307" s="32">
        <v>1898</v>
      </c>
      <c r="O307" s="111" t="s">
        <v>186</v>
      </c>
      <c r="P307" s="80" t="s">
        <v>1964</v>
      </c>
      <c r="Q307" s="80" t="s">
        <v>1675</v>
      </c>
      <c r="R307" s="36" t="s">
        <v>2031</v>
      </c>
      <c r="S307" s="80" t="s">
        <v>2147</v>
      </c>
      <c r="T307" s="80" t="s">
        <v>2120</v>
      </c>
      <c r="U307" s="80"/>
      <c r="V307" s="80" t="str">
        <f t="shared" si="13"/>
        <v/>
      </c>
      <c r="W307" s="32" t="s">
        <v>591</v>
      </c>
      <c r="X307" s="110" t="s">
        <v>612</v>
      </c>
      <c r="Y307" s="35" t="s">
        <v>1019</v>
      </c>
      <c r="Z307" s="133">
        <v>1</v>
      </c>
      <c r="AA307" s="133">
        <f t="shared" si="14"/>
        <v>1</v>
      </c>
    </row>
    <row r="308" spans="1:27" s="3" customFormat="1" x14ac:dyDescent="0.2">
      <c r="A308" s="100">
        <v>307</v>
      </c>
      <c r="B308" s="101">
        <v>288</v>
      </c>
      <c r="C308" s="101" t="s">
        <v>613</v>
      </c>
      <c r="D308" s="100" t="s">
        <v>613</v>
      </c>
      <c r="E308" s="102" t="str">
        <f t="shared" si="12"/>
        <v>1898 - Trans-Mississippi Exposition Issue - 5c  Dull Blue,  Fremont on Rocky Mountains, Perf 12   Double-Line Watermark</v>
      </c>
      <c r="F308" s="106" t="s">
        <v>2512</v>
      </c>
      <c r="G308" s="104">
        <v>25</v>
      </c>
      <c r="H308" s="105">
        <v>25</v>
      </c>
      <c r="I308" s="105">
        <v>0</v>
      </c>
      <c r="J308" s="105">
        <v>100</v>
      </c>
      <c r="K308" s="104">
        <v>25</v>
      </c>
      <c r="L308" s="100">
        <v>843</v>
      </c>
      <c r="M308" s="112" t="s">
        <v>591</v>
      </c>
      <c r="N308" s="32">
        <v>1898</v>
      </c>
      <c r="O308" s="111" t="s">
        <v>186</v>
      </c>
      <c r="P308" s="80" t="s">
        <v>1952</v>
      </c>
      <c r="Q308" s="80" t="s">
        <v>1676</v>
      </c>
      <c r="R308" s="36" t="s">
        <v>2098</v>
      </c>
      <c r="S308" s="80" t="s">
        <v>2147</v>
      </c>
      <c r="T308" s="80" t="s">
        <v>2120</v>
      </c>
      <c r="U308" s="80"/>
      <c r="V308" s="80" t="str">
        <f t="shared" si="13"/>
        <v/>
      </c>
      <c r="W308" s="32" t="s">
        <v>591</v>
      </c>
      <c r="X308" s="110" t="s">
        <v>613</v>
      </c>
      <c r="Y308" s="35" t="s">
        <v>1020</v>
      </c>
      <c r="Z308" s="133">
        <v>1</v>
      </c>
      <c r="AA308" s="133">
        <f t="shared" si="14"/>
        <v>1</v>
      </c>
    </row>
    <row r="309" spans="1:27" s="3" customFormat="1" x14ac:dyDescent="0.2">
      <c r="A309" s="100">
        <v>308</v>
      </c>
      <c r="B309" s="101">
        <v>289</v>
      </c>
      <c r="C309" s="101" t="s">
        <v>614</v>
      </c>
      <c r="D309" s="100" t="s">
        <v>614</v>
      </c>
      <c r="E309" s="102" t="str">
        <f t="shared" si="12"/>
        <v>1898 - Trans-Mississippi Exposition Issue - 8c  Violet Brown,  Troops &amp; Train, Perf 12   Double-Line Watermark</v>
      </c>
      <c r="F309" s="106" t="s">
        <v>2512</v>
      </c>
      <c r="G309" s="104">
        <v>50</v>
      </c>
      <c r="H309" s="105">
        <v>50</v>
      </c>
      <c r="I309" s="105">
        <v>0</v>
      </c>
      <c r="J309" s="105">
        <v>150</v>
      </c>
      <c r="K309" s="104">
        <v>50</v>
      </c>
      <c r="L309" s="100">
        <v>854</v>
      </c>
      <c r="M309" s="112" t="s">
        <v>591</v>
      </c>
      <c r="N309" s="32">
        <v>1898</v>
      </c>
      <c r="O309" s="111" t="s">
        <v>186</v>
      </c>
      <c r="P309" s="80" t="s">
        <v>1965</v>
      </c>
      <c r="Q309" s="80" t="s">
        <v>1677</v>
      </c>
      <c r="R309" s="36" t="s">
        <v>2116</v>
      </c>
      <c r="S309" s="80" t="s">
        <v>2147</v>
      </c>
      <c r="T309" s="80" t="s">
        <v>2120</v>
      </c>
      <c r="U309" s="80"/>
      <c r="V309" s="80" t="str">
        <f t="shared" si="13"/>
        <v/>
      </c>
      <c r="W309" s="32" t="s">
        <v>591</v>
      </c>
      <c r="X309" s="110" t="s">
        <v>614</v>
      </c>
      <c r="Y309" s="35" t="s">
        <v>1021</v>
      </c>
      <c r="Z309" s="133">
        <v>1</v>
      </c>
      <c r="AA309" s="133">
        <f t="shared" si="14"/>
        <v>1</v>
      </c>
    </row>
    <row r="310" spans="1:27" s="3" customFormat="1" x14ac:dyDescent="0.2">
      <c r="A310" s="100">
        <v>309</v>
      </c>
      <c r="B310" s="101">
        <v>290</v>
      </c>
      <c r="C310" s="101" t="s">
        <v>615</v>
      </c>
      <c r="D310" s="100" t="s">
        <v>615</v>
      </c>
      <c r="E310" s="102" t="str">
        <f t="shared" si="12"/>
        <v>1898 - Trans-Mississippi Exposition Issue - 10c  Gray Violet,  Emigration, Perf 12   Double-Line Watermark</v>
      </c>
      <c r="F310" s="106" t="s">
        <v>2512</v>
      </c>
      <c r="G310" s="104">
        <v>35</v>
      </c>
      <c r="H310" s="105">
        <v>35</v>
      </c>
      <c r="I310" s="105">
        <v>0</v>
      </c>
      <c r="J310" s="105">
        <v>150</v>
      </c>
      <c r="K310" s="104">
        <v>35</v>
      </c>
      <c r="L310" s="100">
        <v>865</v>
      </c>
      <c r="M310" s="112" t="s">
        <v>591</v>
      </c>
      <c r="N310" s="32">
        <v>1898</v>
      </c>
      <c r="O310" s="111" t="s">
        <v>186</v>
      </c>
      <c r="P310" s="80" t="s">
        <v>1953</v>
      </c>
      <c r="Q310" s="80" t="s">
        <v>1678</v>
      </c>
      <c r="R310" s="36" t="s">
        <v>2126</v>
      </c>
      <c r="S310" s="80" t="s">
        <v>2147</v>
      </c>
      <c r="T310" s="80" t="s">
        <v>2120</v>
      </c>
      <c r="U310" s="80"/>
      <c r="V310" s="80" t="str">
        <f t="shared" si="13"/>
        <v/>
      </c>
      <c r="W310" s="32" t="s">
        <v>591</v>
      </c>
      <c r="X310" s="110" t="s">
        <v>615</v>
      </c>
      <c r="Y310" s="35" t="s">
        <v>1022</v>
      </c>
      <c r="Z310" s="133">
        <v>1</v>
      </c>
      <c r="AA310" s="133">
        <f t="shared" si="14"/>
        <v>1</v>
      </c>
    </row>
    <row r="311" spans="1:27" s="3" customFormat="1" x14ac:dyDescent="0.2">
      <c r="A311" s="100">
        <v>310</v>
      </c>
      <c r="B311" s="101">
        <v>291</v>
      </c>
      <c r="C311" s="101" t="s">
        <v>616</v>
      </c>
      <c r="D311" s="100" t="s">
        <v>616</v>
      </c>
      <c r="E311" s="102" t="str">
        <f t="shared" si="12"/>
        <v>1898 - Trans-Mississippi Exposition Issue - 50c  Sage Green,  Prospector, Perf 12   Double-Line Watermark</v>
      </c>
      <c r="F311" s="106" t="s">
        <v>2512</v>
      </c>
      <c r="G311" s="104">
        <v>200</v>
      </c>
      <c r="H311" s="105">
        <v>200</v>
      </c>
      <c r="I311" s="105">
        <v>0</v>
      </c>
      <c r="J311" s="105">
        <v>600</v>
      </c>
      <c r="K311" s="104">
        <v>200</v>
      </c>
      <c r="L311" s="100">
        <v>876</v>
      </c>
      <c r="M311" s="112" t="s">
        <v>591</v>
      </c>
      <c r="N311" s="32">
        <v>1898</v>
      </c>
      <c r="O311" s="111" t="s">
        <v>186</v>
      </c>
      <c r="P311" s="80" t="s">
        <v>1966</v>
      </c>
      <c r="Q311" s="80" t="s">
        <v>1679</v>
      </c>
      <c r="R311" s="36" t="s">
        <v>2127</v>
      </c>
      <c r="S311" s="80" t="s">
        <v>2147</v>
      </c>
      <c r="T311" s="80" t="s">
        <v>2120</v>
      </c>
      <c r="U311" s="80"/>
      <c r="V311" s="80" t="str">
        <f t="shared" si="13"/>
        <v/>
      </c>
      <c r="W311" s="32" t="s">
        <v>591</v>
      </c>
      <c r="X311" s="110" t="s">
        <v>616</v>
      </c>
      <c r="Y311" s="35" t="s">
        <v>1023</v>
      </c>
      <c r="Z311" s="133">
        <v>1</v>
      </c>
      <c r="AA311" s="133">
        <f t="shared" si="14"/>
        <v>1</v>
      </c>
    </row>
    <row r="312" spans="1:27" s="3" customFormat="1" x14ac:dyDescent="0.2">
      <c r="A312" s="100">
        <v>311</v>
      </c>
      <c r="B312" s="101">
        <v>292</v>
      </c>
      <c r="C312" s="101" t="s">
        <v>617</v>
      </c>
      <c r="D312" s="100" t="s">
        <v>617</v>
      </c>
      <c r="E312" s="102" t="str">
        <f t="shared" si="12"/>
        <v>1898 - Trans-Mississippi Exposition Issue - 1 Black,  Western Cattle in Storm, Perf 12   Double-Line Watermark</v>
      </c>
      <c r="F312" s="106" t="s">
        <v>2512</v>
      </c>
      <c r="G312" s="104">
        <v>725</v>
      </c>
      <c r="H312" s="105">
        <v>725</v>
      </c>
      <c r="I312" s="105">
        <v>800</v>
      </c>
      <c r="J312" s="105">
        <v>1400</v>
      </c>
      <c r="K312" s="104">
        <v>725</v>
      </c>
      <c r="L312" s="100">
        <v>887</v>
      </c>
      <c r="M312" s="112" t="s">
        <v>591</v>
      </c>
      <c r="N312" s="32">
        <v>1898</v>
      </c>
      <c r="O312" s="111" t="s">
        <v>186</v>
      </c>
      <c r="P312" s="80">
        <v>1</v>
      </c>
      <c r="Q312" s="80" t="s">
        <v>1680</v>
      </c>
      <c r="R312" s="36" t="s">
        <v>2014</v>
      </c>
      <c r="S312" s="80" t="s">
        <v>2147</v>
      </c>
      <c r="T312" s="80" t="s">
        <v>2120</v>
      </c>
      <c r="U312" s="80"/>
      <c r="V312" s="80" t="str">
        <f t="shared" si="13"/>
        <v/>
      </c>
      <c r="W312" s="32" t="s">
        <v>591</v>
      </c>
      <c r="X312" s="110" t="s">
        <v>617</v>
      </c>
      <c r="Y312" s="35" t="s">
        <v>1024</v>
      </c>
      <c r="Z312" s="133">
        <v>1</v>
      </c>
      <c r="AA312" s="133">
        <f t="shared" si="14"/>
        <v>1</v>
      </c>
    </row>
    <row r="313" spans="1:27" s="3" customFormat="1" x14ac:dyDescent="0.2">
      <c r="A313" s="100">
        <v>312</v>
      </c>
      <c r="B313" s="101">
        <v>293</v>
      </c>
      <c r="C313" s="101" t="s">
        <v>618</v>
      </c>
      <c r="D313" s="100" t="s">
        <v>618</v>
      </c>
      <c r="E313" s="102" t="str">
        <f t="shared" si="12"/>
        <v>1898 - Trans-Mississippi Exposition Issue - 2 Orange Brown,  Bridge over Mississippi, Perf 12   Double-Line Watermark</v>
      </c>
      <c r="F313" s="106" t="s">
        <v>2512</v>
      </c>
      <c r="G313" s="104">
        <v>1100</v>
      </c>
      <c r="H313" s="105">
        <v>1100</v>
      </c>
      <c r="I313" s="105">
        <v>875</v>
      </c>
      <c r="J313" s="105">
        <v>1900</v>
      </c>
      <c r="K313" s="104">
        <v>1100</v>
      </c>
      <c r="L313" s="100">
        <v>896</v>
      </c>
      <c r="M313" s="112" t="s">
        <v>591</v>
      </c>
      <c r="N313" s="32">
        <v>1898</v>
      </c>
      <c r="O313" s="111" t="s">
        <v>186</v>
      </c>
      <c r="P313" s="80">
        <v>2</v>
      </c>
      <c r="Q313" s="80" t="s">
        <v>1681</v>
      </c>
      <c r="R313" s="36" t="s">
        <v>2019</v>
      </c>
      <c r="S313" s="80" t="s">
        <v>2147</v>
      </c>
      <c r="T313" s="80" t="s">
        <v>2120</v>
      </c>
      <c r="U313" s="80"/>
      <c r="V313" s="80" t="str">
        <f t="shared" si="13"/>
        <v/>
      </c>
      <c r="W313" s="32" t="s">
        <v>591</v>
      </c>
      <c r="X313" s="110" t="s">
        <v>618</v>
      </c>
      <c r="Y313" s="35" t="s">
        <v>1025</v>
      </c>
      <c r="Z313" s="133">
        <v>1</v>
      </c>
      <c r="AA313" s="133">
        <f t="shared" si="14"/>
        <v>1</v>
      </c>
    </row>
    <row r="314" spans="1:27" s="3" customFormat="1" x14ac:dyDescent="0.2">
      <c r="A314" s="100">
        <v>313</v>
      </c>
      <c r="B314" s="101">
        <v>294</v>
      </c>
      <c r="C314" s="101" t="s">
        <v>619</v>
      </c>
      <c r="D314" s="100" t="s">
        <v>619</v>
      </c>
      <c r="E314" s="102" t="str">
        <f t="shared" si="12"/>
        <v>1901 - Pan American Exposition Issue - 1c  Green &amp; Black,  Fast Lake Navigation, Perf 12   Double-Line Watermark</v>
      </c>
      <c r="F314" s="106" t="s">
        <v>2512</v>
      </c>
      <c r="G314" s="104">
        <v>3</v>
      </c>
      <c r="H314" s="105">
        <v>3</v>
      </c>
      <c r="I314" s="105">
        <v>0</v>
      </c>
      <c r="J314" s="105">
        <v>16.5</v>
      </c>
      <c r="K314" s="104">
        <v>3</v>
      </c>
      <c r="L314" s="100">
        <v>897</v>
      </c>
      <c r="M314" s="112" t="s">
        <v>591</v>
      </c>
      <c r="N314" s="32">
        <v>1901</v>
      </c>
      <c r="O314" s="111" t="s">
        <v>196</v>
      </c>
      <c r="P314" s="80" t="s">
        <v>1954</v>
      </c>
      <c r="Q314" s="80" t="s">
        <v>1682</v>
      </c>
      <c r="R314" s="36" t="s">
        <v>2128</v>
      </c>
      <c r="S314" s="80" t="s">
        <v>2147</v>
      </c>
      <c r="T314" s="80" t="s">
        <v>2120</v>
      </c>
      <c r="U314" s="80"/>
      <c r="V314" s="80" t="str">
        <f t="shared" si="13"/>
        <v/>
      </c>
      <c r="W314" s="32" t="s">
        <v>591</v>
      </c>
      <c r="X314" s="110" t="s">
        <v>619</v>
      </c>
      <c r="Y314" s="35" t="s">
        <v>1026</v>
      </c>
      <c r="Z314" s="133">
        <v>1</v>
      </c>
      <c r="AA314" s="133">
        <f t="shared" si="14"/>
        <v>1</v>
      </c>
    </row>
    <row r="315" spans="1:27" s="3" customFormat="1" x14ac:dyDescent="0.2">
      <c r="A315" s="100">
        <v>314</v>
      </c>
      <c r="B315" s="101">
        <v>295</v>
      </c>
      <c r="C315" s="101" t="s">
        <v>620</v>
      </c>
      <c r="D315" s="100" t="s">
        <v>620</v>
      </c>
      <c r="E315" s="102" t="str">
        <f t="shared" si="12"/>
        <v>1901 - Pan American Exposition Issue - 2c  Carmine &amp; Black,  Fast Express, Perf 12   Double-Line Watermark</v>
      </c>
      <c r="F315" s="106" t="s">
        <v>2512</v>
      </c>
      <c r="G315" s="104">
        <v>1</v>
      </c>
      <c r="H315" s="105">
        <v>1</v>
      </c>
      <c r="I315" s="105">
        <v>0</v>
      </c>
      <c r="J315" s="105">
        <v>15.5</v>
      </c>
      <c r="K315" s="104">
        <v>1</v>
      </c>
      <c r="L315" s="100">
        <v>898</v>
      </c>
      <c r="M315" s="112" t="s">
        <v>591</v>
      </c>
      <c r="N315" s="32">
        <v>1901</v>
      </c>
      <c r="O315" s="111" t="s">
        <v>196</v>
      </c>
      <c r="P315" s="80" t="s">
        <v>1960</v>
      </c>
      <c r="Q315" s="80" t="s">
        <v>1683</v>
      </c>
      <c r="R315" s="36" t="s">
        <v>2129</v>
      </c>
      <c r="S315" s="80" t="s">
        <v>2147</v>
      </c>
      <c r="T315" s="80" t="s">
        <v>2120</v>
      </c>
      <c r="U315" s="80"/>
      <c r="V315" s="80" t="str">
        <f t="shared" si="13"/>
        <v/>
      </c>
      <c r="W315" s="32" t="s">
        <v>591</v>
      </c>
      <c r="X315" s="110" t="s">
        <v>620</v>
      </c>
      <c r="Y315" s="35" t="s">
        <v>1027</v>
      </c>
      <c r="Z315" s="133">
        <v>1</v>
      </c>
      <c r="AA315" s="133">
        <f t="shared" si="14"/>
        <v>1</v>
      </c>
    </row>
    <row r="316" spans="1:27" s="3" customFormat="1" x14ac:dyDescent="0.2">
      <c r="A316" s="100">
        <v>315</v>
      </c>
      <c r="B316" s="101">
        <v>296</v>
      </c>
      <c r="C316" s="101" t="s">
        <v>621</v>
      </c>
      <c r="D316" s="100" t="s">
        <v>621</v>
      </c>
      <c r="E316" s="102" t="str">
        <f t="shared" si="12"/>
        <v>1901 - Pan American Exposition Issue - 4c  Deep Red Brown &amp; Black,  Automobile, Perf 12   Double-Line Watermark</v>
      </c>
      <c r="F316" s="106" t="s">
        <v>2512</v>
      </c>
      <c r="G316" s="104">
        <v>19</v>
      </c>
      <c r="H316" s="105">
        <v>19</v>
      </c>
      <c r="I316" s="105">
        <v>0</v>
      </c>
      <c r="J316" s="105">
        <v>70</v>
      </c>
      <c r="K316" s="104">
        <v>19</v>
      </c>
      <c r="L316" s="100">
        <v>899</v>
      </c>
      <c r="M316" s="112" t="s">
        <v>591</v>
      </c>
      <c r="N316" s="32">
        <v>1901</v>
      </c>
      <c r="O316" s="111" t="s">
        <v>196</v>
      </c>
      <c r="P316" s="80" t="s">
        <v>1964</v>
      </c>
      <c r="Q316" s="80" t="s">
        <v>1684</v>
      </c>
      <c r="R316" s="36" t="s">
        <v>2130</v>
      </c>
      <c r="S316" s="80" t="s">
        <v>2147</v>
      </c>
      <c r="T316" s="80" t="s">
        <v>2120</v>
      </c>
      <c r="U316" s="80"/>
      <c r="V316" s="80" t="str">
        <f t="shared" si="13"/>
        <v/>
      </c>
      <c r="W316" s="32" t="s">
        <v>591</v>
      </c>
      <c r="X316" s="110" t="s">
        <v>621</v>
      </c>
      <c r="Y316" s="35" t="s">
        <v>1028</v>
      </c>
      <c r="Z316" s="133">
        <v>1</v>
      </c>
      <c r="AA316" s="133">
        <f t="shared" si="14"/>
        <v>1</v>
      </c>
    </row>
    <row r="317" spans="1:27" s="3" customFormat="1" x14ac:dyDescent="0.2">
      <c r="A317" s="100">
        <v>316</v>
      </c>
      <c r="B317" s="101">
        <v>297</v>
      </c>
      <c r="C317" s="101" t="s">
        <v>622</v>
      </c>
      <c r="D317" s="100" t="s">
        <v>622</v>
      </c>
      <c r="E317" s="102" t="str">
        <f t="shared" si="12"/>
        <v>1901 - Pan American Exposition Issue - 5c  Ultramarine &amp; Black,  Bridge at Niagara Falls, Perf 12   Double-Line Watermark</v>
      </c>
      <c r="F317" s="106" t="s">
        <v>2512</v>
      </c>
      <c r="G317" s="104">
        <v>18</v>
      </c>
      <c r="H317" s="105">
        <v>18</v>
      </c>
      <c r="I317" s="105">
        <v>0</v>
      </c>
      <c r="J317" s="105">
        <v>75</v>
      </c>
      <c r="K317" s="104">
        <v>18</v>
      </c>
      <c r="L317" s="100">
        <v>900</v>
      </c>
      <c r="M317" s="112" t="s">
        <v>591</v>
      </c>
      <c r="N317" s="32">
        <v>1901</v>
      </c>
      <c r="O317" s="111" t="s">
        <v>196</v>
      </c>
      <c r="P317" s="80" t="s">
        <v>1952</v>
      </c>
      <c r="Q317" s="80" t="s">
        <v>1685</v>
      </c>
      <c r="R317" s="36" t="s">
        <v>2131</v>
      </c>
      <c r="S317" s="80" t="s">
        <v>2147</v>
      </c>
      <c r="T317" s="80" t="s">
        <v>2120</v>
      </c>
      <c r="U317" s="80"/>
      <c r="V317" s="80" t="str">
        <f t="shared" si="13"/>
        <v/>
      </c>
      <c r="W317" s="32" t="s">
        <v>591</v>
      </c>
      <c r="X317" s="110" t="s">
        <v>622</v>
      </c>
      <c r="Y317" s="35" t="s">
        <v>1029</v>
      </c>
      <c r="Z317" s="133">
        <v>1</v>
      </c>
      <c r="AA317" s="133">
        <f t="shared" si="14"/>
        <v>1</v>
      </c>
    </row>
    <row r="318" spans="1:27" s="3" customFormat="1" x14ac:dyDescent="0.2">
      <c r="A318" s="100">
        <v>317</v>
      </c>
      <c r="B318" s="101">
        <v>298</v>
      </c>
      <c r="C318" s="101" t="s">
        <v>623</v>
      </c>
      <c r="D318" s="100" t="s">
        <v>623</v>
      </c>
      <c r="E318" s="102" t="str">
        <f t="shared" si="12"/>
        <v>1901 - Pan American Exposition Issue - 8c  Brown Violet &amp; Black,  Canal at Sault St. Marie, Perf 12   Double-Line Watermark</v>
      </c>
      <c r="F318" s="106" t="s">
        <v>2512</v>
      </c>
      <c r="G318" s="104">
        <v>55</v>
      </c>
      <c r="H318" s="105">
        <v>55</v>
      </c>
      <c r="I318" s="105">
        <v>0</v>
      </c>
      <c r="J318" s="105">
        <v>90</v>
      </c>
      <c r="K318" s="104">
        <v>55</v>
      </c>
      <c r="L318" s="100">
        <v>902</v>
      </c>
      <c r="M318" s="112" t="s">
        <v>591</v>
      </c>
      <c r="N318" s="32">
        <v>1901</v>
      </c>
      <c r="O318" s="111" t="s">
        <v>196</v>
      </c>
      <c r="P318" s="80" t="s">
        <v>1965</v>
      </c>
      <c r="Q318" s="80" t="s">
        <v>1686</v>
      </c>
      <c r="R318" s="36" t="s">
        <v>2132</v>
      </c>
      <c r="S318" s="80" t="s">
        <v>2147</v>
      </c>
      <c r="T318" s="80" t="s">
        <v>2120</v>
      </c>
      <c r="U318" s="80"/>
      <c r="V318" s="80" t="str">
        <f t="shared" si="13"/>
        <v/>
      </c>
      <c r="W318" s="32" t="s">
        <v>591</v>
      </c>
      <c r="X318" s="110" t="s">
        <v>623</v>
      </c>
      <c r="Y318" s="35" t="s">
        <v>1030</v>
      </c>
      <c r="Z318" s="133">
        <v>1</v>
      </c>
      <c r="AA318" s="133">
        <f t="shared" si="14"/>
        <v>1</v>
      </c>
    </row>
    <row r="319" spans="1:27" s="3" customFormat="1" x14ac:dyDescent="0.2">
      <c r="A319" s="100">
        <v>318</v>
      </c>
      <c r="B319" s="101">
        <v>299</v>
      </c>
      <c r="C319" s="101" t="s">
        <v>624</v>
      </c>
      <c r="D319" s="100" t="s">
        <v>624</v>
      </c>
      <c r="E319" s="102" t="str">
        <f t="shared" si="12"/>
        <v>1901 - Pan American Exposition Issue - 10c  Yellow Brown &amp; Black,  Fast Ocean Navigation, Perf 12   Double-Line Watermark</v>
      </c>
      <c r="F319" s="106" t="s">
        <v>2512</v>
      </c>
      <c r="G319" s="104">
        <v>32.5</v>
      </c>
      <c r="H319" s="105">
        <v>32.5</v>
      </c>
      <c r="I319" s="105">
        <v>0</v>
      </c>
      <c r="J319" s="105">
        <v>115</v>
      </c>
      <c r="K319" s="104">
        <v>32.5</v>
      </c>
      <c r="L319" s="100">
        <v>903</v>
      </c>
      <c r="M319" s="112" t="s">
        <v>591</v>
      </c>
      <c r="N319" s="32">
        <v>1901</v>
      </c>
      <c r="O319" s="111" t="s">
        <v>196</v>
      </c>
      <c r="P319" s="80" t="s">
        <v>1953</v>
      </c>
      <c r="Q319" s="80" t="s">
        <v>1687</v>
      </c>
      <c r="R319" s="36" t="s">
        <v>2133</v>
      </c>
      <c r="S319" s="80" t="s">
        <v>2147</v>
      </c>
      <c r="T319" s="80" t="s">
        <v>2120</v>
      </c>
      <c r="U319" s="80"/>
      <c r="V319" s="80" t="str">
        <f t="shared" si="13"/>
        <v/>
      </c>
      <c r="W319" s="32" t="s">
        <v>591</v>
      </c>
      <c r="X319" s="110" t="s">
        <v>624</v>
      </c>
      <c r="Y319" s="35" t="s">
        <v>1031</v>
      </c>
      <c r="Z319" s="133">
        <v>1</v>
      </c>
      <c r="AA319" s="133">
        <f t="shared" si="14"/>
        <v>1</v>
      </c>
    </row>
    <row r="320" spans="1:27" s="3" customFormat="1" x14ac:dyDescent="0.2">
      <c r="A320" s="100">
        <v>319</v>
      </c>
      <c r="B320" s="101">
        <v>300</v>
      </c>
      <c r="C320" s="101">
        <v>91</v>
      </c>
      <c r="D320" s="100">
        <v>91</v>
      </c>
      <c r="E320" s="102" t="str">
        <f t="shared" si="12"/>
        <v>1902-03 - Second Bureau Issue - 1c  Blue Green,  Franklin, Perf 12   Double-Line Watermark</v>
      </c>
      <c r="F320" s="106" t="s">
        <v>2512</v>
      </c>
      <c r="G320" s="104">
        <v>0.25</v>
      </c>
      <c r="H320" s="105">
        <v>0.25</v>
      </c>
      <c r="I320" s="105">
        <v>0</v>
      </c>
      <c r="J320" s="105">
        <v>11</v>
      </c>
      <c r="K320" s="104">
        <v>0.25</v>
      </c>
      <c r="L320" s="100">
        <v>288</v>
      </c>
      <c r="M320" s="112" t="s">
        <v>590</v>
      </c>
      <c r="N320" s="32" t="s">
        <v>2177</v>
      </c>
      <c r="O320" s="111" t="s">
        <v>203</v>
      </c>
      <c r="P320" s="80" t="s">
        <v>1954</v>
      </c>
      <c r="Q320" s="80" t="s">
        <v>1634</v>
      </c>
      <c r="R320" s="36" t="s">
        <v>2069</v>
      </c>
      <c r="S320" s="80" t="s">
        <v>2147</v>
      </c>
      <c r="T320" s="80" t="s">
        <v>2120</v>
      </c>
      <c r="U320" s="80"/>
      <c r="V320" s="80" t="str">
        <f t="shared" si="13"/>
        <v/>
      </c>
      <c r="W320" s="32" t="s">
        <v>590</v>
      </c>
      <c r="X320" s="110">
        <v>91</v>
      </c>
      <c r="Y320" s="35" t="s">
        <v>916</v>
      </c>
      <c r="Z320" s="133">
        <v>1</v>
      </c>
      <c r="AA320" s="133">
        <f t="shared" si="14"/>
        <v>1</v>
      </c>
    </row>
    <row r="321" spans="1:27" s="3" customFormat="1" x14ac:dyDescent="0.2">
      <c r="A321" s="100">
        <v>320</v>
      </c>
      <c r="B321" s="101">
        <v>301</v>
      </c>
      <c r="C321" s="101">
        <v>92</v>
      </c>
      <c r="D321" s="100">
        <v>92</v>
      </c>
      <c r="E321" s="102" t="str">
        <f t="shared" si="12"/>
        <v>1902-03 - Second Bureau Issue - 2c  Carmine,  Washington, Perf 12   Double-Line Watermark</v>
      </c>
      <c r="F321" s="106" t="s">
        <v>2512</v>
      </c>
      <c r="G321" s="104">
        <v>0.5</v>
      </c>
      <c r="H321" s="105">
        <v>0.5</v>
      </c>
      <c r="I321" s="105">
        <v>0</v>
      </c>
      <c r="J321" s="105">
        <v>15</v>
      </c>
      <c r="K321" s="104">
        <v>0.5</v>
      </c>
      <c r="L321" s="100">
        <v>292</v>
      </c>
      <c r="M321" s="112" t="s">
        <v>590</v>
      </c>
      <c r="N321" s="32" t="s">
        <v>2177</v>
      </c>
      <c r="O321" s="111" t="s">
        <v>203</v>
      </c>
      <c r="P321" s="80" t="s">
        <v>1960</v>
      </c>
      <c r="Q321" s="80" t="s">
        <v>1635</v>
      </c>
      <c r="R321" s="36" t="s">
        <v>2057</v>
      </c>
      <c r="S321" s="80" t="s">
        <v>2147</v>
      </c>
      <c r="T321" s="80" t="s">
        <v>2120</v>
      </c>
      <c r="U321" s="80"/>
      <c r="V321" s="80" t="str">
        <f t="shared" si="13"/>
        <v/>
      </c>
      <c r="W321" s="32" t="s">
        <v>590</v>
      </c>
      <c r="X321" s="110">
        <v>92</v>
      </c>
      <c r="Y321" s="35" t="s">
        <v>917</v>
      </c>
      <c r="Z321" s="133">
        <v>1</v>
      </c>
      <c r="AA321" s="133">
        <f t="shared" si="14"/>
        <v>1</v>
      </c>
    </row>
    <row r="322" spans="1:27" s="3" customFormat="1" x14ac:dyDescent="0.2">
      <c r="A322" s="100">
        <v>321</v>
      </c>
      <c r="B322" s="101">
        <v>302</v>
      </c>
      <c r="C322" s="101">
        <v>93</v>
      </c>
      <c r="D322" s="100">
        <v>93</v>
      </c>
      <c r="E322" s="102" t="str">
        <f t="shared" ref="E322:E385" si="15">CONCATENATE(N322," - ",O322," - ",P322," ",R322,", ",Q322,V322,", ",S322,"   ",T322)</f>
        <v>1902-03 - Second Bureau Issue - 3c  Bright Violet,  Jackson, Perf 12   Double-Line Watermark</v>
      </c>
      <c r="F322" s="106" t="s">
        <v>2512</v>
      </c>
      <c r="G322" s="104">
        <v>4</v>
      </c>
      <c r="H322" s="105">
        <v>4</v>
      </c>
      <c r="I322" s="105">
        <v>0</v>
      </c>
      <c r="J322" s="105">
        <v>50</v>
      </c>
      <c r="K322" s="104">
        <v>4</v>
      </c>
      <c r="L322" s="100">
        <v>293</v>
      </c>
      <c r="M322" s="112" t="s">
        <v>590</v>
      </c>
      <c r="N322" s="32" t="s">
        <v>2177</v>
      </c>
      <c r="O322" s="111" t="s">
        <v>203</v>
      </c>
      <c r="P322" s="80" t="s">
        <v>1955</v>
      </c>
      <c r="Q322" s="80" t="s">
        <v>1637</v>
      </c>
      <c r="R322" s="36" t="s">
        <v>2137</v>
      </c>
      <c r="S322" s="80" t="s">
        <v>2147</v>
      </c>
      <c r="T322" s="80" t="s">
        <v>2120</v>
      </c>
      <c r="U322" s="80"/>
      <c r="V322" s="80" t="str">
        <f t="shared" ref="V322:V385" si="16">IF(U322&gt;0,CONCATENATE(", ",U322),"")</f>
        <v/>
      </c>
      <c r="W322" s="32" t="s">
        <v>590</v>
      </c>
      <c r="X322" s="110">
        <v>93</v>
      </c>
      <c r="Y322" s="35" t="s">
        <v>918</v>
      </c>
      <c r="Z322" s="133">
        <v>1</v>
      </c>
      <c r="AA322" s="133">
        <f t="shared" si="14"/>
        <v>1</v>
      </c>
    </row>
    <row r="323" spans="1:27" s="3" customFormat="1" x14ac:dyDescent="0.2">
      <c r="A323" s="100">
        <v>322</v>
      </c>
      <c r="B323" s="101">
        <v>303</v>
      </c>
      <c r="C323" s="101">
        <v>94</v>
      </c>
      <c r="D323" s="100">
        <v>94</v>
      </c>
      <c r="E323" s="102" t="str">
        <f t="shared" si="15"/>
        <v>1902-03 - Second Bureau Issue - 4c  Brown,  Grant, Perf 12   Double-Line Watermark</v>
      </c>
      <c r="F323" s="106" t="s">
        <v>2512</v>
      </c>
      <c r="G323" s="104">
        <v>2.5</v>
      </c>
      <c r="H323" s="105">
        <v>2.5</v>
      </c>
      <c r="I323" s="105">
        <v>0</v>
      </c>
      <c r="J323" s="105">
        <v>55</v>
      </c>
      <c r="K323" s="104">
        <v>2.5</v>
      </c>
      <c r="L323" s="100">
        <v>294</v>
      </c>
      <c r="M323" s="112" t="s">
        <v>590</v>
      </c>
      <c r="N323" s="32" t="s">
        <v>2177</v>
      </c>
      <c r="O323" s="111" t="s">
        <v>203</v>
      </c>
      <c r="P323" s="80" t="s">
        <v>1964</v>
      </c>
      <c r="Q323" s="80" t="s">
        <v>1654</v>
      </c>
      <c r="R323" s="36" t="s">
        <v>2021</v>
      </c>
      <c r="S323" s="80" t="s">
        <v>2147</v>
      </c>
      <c r="T323" s="80" t="s">
        <v>2120</v>
      </c>
      <c r="U323" s="80"/>
      <c r="V323" s="80" t="str">
        <f t="shared" si="16"/>
        <v/>
      </c>
      <c r="W323" s="32" t="s">
        <v>590</v>
      </c>
      <c r="X323" s="110">
        <v>94</v>
      </c>
      <c r="Y323" s="35" t="s">
        <v>919</v>
      </c>
      <c r="Z323" s="133">
        <v>1</v>
      </c>
      <c r="AA323" s="133">
        <f t="shared" ref="AA323:AA386" si="17">IF(G323&gt;0,1,0)</f>
        <v>1</v>
      </c>
    </row>
    <row r="324" spans="1:27" s="3" customFormat="1" x14ac:dyDescent="0.2">
      <c r="A324" s="100">
        <v>323</v>
      </c>
      <c r="B324" s="101">
        <v>304</v>
      </c>
      <c r="C324" s="101">
        <v>95</v>
      </c>
      <c r="D324" s="100">
        <v>95</v>
      </c>
      <c r="E324" s="102" t="str">
        <f t="shared" si="15"/>
        <v>1902-03 - Second Bureau Issue - 5c  Blue,  Lincoln, Perf 12   Double-Line Watermark</v>
      </c>
      <c r="F324" s="106" t="s">
        <v>2512</v>
      </c>
      <c r="G324" s="104">
        <v>2.25</v>
      </c>
      <c r="H324" s="105">
        <v>2.25</v>
      </c>
      <c r="I324" s="105">
        <v>0</v>
      </c>
      <c r="J324" s="105">
        <v>60</v>
      </c>
      <c r="K324" s="104">
        <v>2.25</v>
      </c>
      <c r="L324" s="100">
        <v>296</v>
      </c>
      <c r="M324" s="112" t="s">
        <v>590</v>
      </c>
      <c r="N324" s="32" t="s">
        <v>2177</v>
      </c>
      <c r="O324" s="111" t="s">
        <v>203</v>
      </c>
      <c r="P324" s="80" t="s">
        <v>1952</v>
      </c>
      <c r="Q324" s="80" t="s">
        <v>1638</v>
      </c>
      <c r="R324" s="36" t="s">
        <v>2018</v>
      </c>
      <c r="S324" s="80" t="s">
        <v>2147</v>
      </c>
      <c r="T324" s="80" t="s">
        <v>2120</v>
      </c>
      <c r="U324" s="80"/>
      <c r="V324" s="80" t="str">
        <f t="shared" si="16"/>
        <v/>
      </c>
      <c r="W324" s="32" t="s">
        <v>590</v>
      </c>
      <c r="X324" s="110">
        <v>95</v>
      </c>
      <c r="Y324" s="35" t="s">
        <v>920</v>
      </c>
      <c r="Z324" s="133">
        <v>1</v>
      </c>
      <c r="AA324" s="133">
        <f t="shared" si="17"/>
        <v>1</v>
      </c>
    </row>
    <row r="325" spans="1:27" s="3" customFormat="1" x14ac:dyDescent="0.2">
      <c r="A325" s="100">
        <v>324</v>
      </c>
      <c r="B325" s="101">
        <v>305</v>
      </c>
      <c r="C325" s="101">
        <v>96</v>
      </c>
      <c r="D325" s="100">
        <v>96</v>
      </c>
      <c r="E325" s="102" t="str">
        <f t="shared" si="15"/>
        <v>1902-03 - Second Bureau Issue - 6c  Claret,  Garfield, Perf 12   Double-Line Watermark</v>
      </c>
      <c r="F325" s="106" t="s">
        <v>2512</v>
      </c>
      <c r="G325" s="104">
        <v>5.75</v>
      </c>
      <c r="H325" s="105">
        <v>5.75</v>
      </c>
      <c r="I325" s="105">
        <v>0</v>
      </c>
      <c r="J325" s="105">
        <v>60</v>
      </c>
      <c r="K325" s="104">
        <v>5.75</v>
      </c>
      <c r="L325" s="100">
        <v>299</v>
      </c>
      <c r="M325" s="112" t="s">
        <v>590</v>
      </c>
      <c r="N325" s="32" t="s">
        <v>2177</v>
      </c>
      <c r="O325" s="111" t="s">
        <v>203</v>
      </c>
      <c r="P325" s="80" t="s">
        <v>1962</v>
      </c>
      <c r="Q325" s="80" t="s">
        <v>1653</v>
      </c>
      <c r="R325" s="36" t="s">
        <v>2134</v>
      </c>
      <c r="S325" s="80" t="s">
        <v>2147</v>
      </c>
      <c r="T325" s="80" t="s">
        <v>2120</v>
      </c>
      <c r="U325" s="80"/>
      <c r="V325" s="80" t="str">
        <f t="shared" si="16"/>
        <v/>
      </c>
      <c r="W325" s="32" t="s">
        <v>590</v>
      </c>
      <c r="X325" s="110">
        <v>96</v>
      </c>
      <c r="Y325" s="35" t="s">
        <v>921</v>
      </c>
      <c r="Z325" s="133">
        <v>1</v>
      </c>
      <c r="AA325" s="133">
        <f t="shared" si="17"/>
        <v>1</v>
      </c>
    </row>
    <row r="326" spans="1:27" s="3" customFormat="1" x14ac:dyDescent="0.2">
      <c r="A326" s="100">
        <v>325</v>
      </c>
      <c r="B326" s="101">
        <v>306</v>
      </c>
      <c r="C326" s="101">
        <v>97</v>
      </c>
      <c r="D326" s="100">
        <v>97</v>
      </c>
      <c r="E326" s="102" t="str">
        <f t="shared" si="15"/>
        <v>1902-03 - Second Bureau Issue - 8c  Violet Black,  Martha Washington, Perf 12   Double-Line Watermark</v>
      </c>
      <c r="F326" s="106" t="s">
        <v>2512</v>
      </c>
      <c r="G326" s="104">
        <v>3.5</v>
      </c>
      <c r="H326" s="105">
        <v>3.5</v>
      </c>
      <c r="I326" s="105">
        <v>0</v>
      </c>
      <c r="J326" s="105">
        <v>40</v>
      </c>
      <c r="K326" s="104">
        <v>3.5</v>
      </c>
      <c r="L326" s="100">
        <v>300</v>
      </c>
      <c r="M326" s="112" t="s">
        <v>590</v>
      </c>
      <c r="N326" s="32" t="s">
        <v>2177</v>
      </c>
      <c r="O326" s="111" t="s">
        <v>203</v>
      </c>
      <c r="P326" s="80" t="s">
        <v>1965</v>
      </c>
      <c r="Q326" s="80" t="s">
        <v>1688</v>
      </c>
      <c r="R326" s="36" t="s">
        <v>2135</v>
      </c>
      <c r="S326" s="80" t="s">
        <v>2147</v>
      </c>
      <c r="T326" s="80" t="s">
        <v>2120</v>
      </c>
      <c r="U326" s="80"/>
      <c r="V326" s="80" t="str">
        <f t="shared" si="16"/>
        <v/>
      </c>
      <c r="W326" s="32" t="s">
        <v>590</v>
      </c>
      <c r="X326" s="110">
        <v>97</v>
      </c>
      <c r="Y326" s="35" t="s">
        <v>922</v>
      </c>
      <c r="Z326" s="133">
        <v>1</v>
      </c>
      <c r="AA326" s="133">
        <f t="shared" si="17"/>
        <v>1</v>
      </c>
    </row>
    <row r="327" spans="1:27" s="3" customFormat="1" x14ac:dyDescent="0.2">
      <c r="A327" s="100">
        <v>326</v>
      </c>
      <c r="B327" s="101">
        <v>307</v>
      </c>
      <c r="C327" s="101">
        <v>98</v>
      </c>
      <c r="D327" s="100">
        <v>98</v>
      </c>
      <c r="E327" s="102" t="str">
        <f t="shared" si="15"/>
        <v>1902-03 - Second Bureau Issue - 10c  Pale Red Brown,  Webster, Perf 12   Double-Line Watermark</v>
      </c>
      <c r="F327" s="106" t="s">
        <v>2512</v>
      </c>
      <c r="G327" s="104">
        <v>3.25</v>
      </c>
      <c r="H327" s="105">
        <v>3.25</v>
      </c>
      <c r="I327" s="105">
        <v>0</v>
      </c>
      <c r="J327" s="105">
        <v>60</v>
      </c>
      <c r="K327" s="104">
        <v>3.25</v>
      </c>
      <c r="L327" s="100">
        <v>301</v>
      </c>
      <c r="M327" s="112" t="s">
        <v>590</v>
      </c>
      <c r="N327" s="32" t="s">
        <v>2177</v>
      </c>
      <c r="O327" s="111" t="s">
        <v>203</v>
      </c>
      <c r="P327" s="80" t="s">
        <v>1953</v>
      </c>
      <c r="Q327" s="80" t="s">
        <v>1648</v>
      </c>
      <c r="R327" s="36" t="s">
        <v>2093</v>
      </c>
      <c r="S327" s="80" t="s">
        <v>2147</v>
      </c>
      <c r="T327" s="80" t="s">
        <v>2120</v>
      </c>
      <c r="U327" s="80"/>
      <c r="V327" s="80" t="str">
        <f t="shared" si="16"/>
        <v/>
      </c>
      <c r="W327" s="32" t="s">
        <v>590</v>
      </c>
      <c r="X327" s="110">
        <v>98</v>
      </c>
      <c r="Y327" s="35" t="s">
        <v>923</v>
      </c>
      <c r="Z327" s="133">
        <v>1</v>
      </c>
      <c r="AA327" s="133">
        <f t="shared" si="17"/>
        <v>1</v>
      </c>
    </row>
    <row r="328" spans="1:27" s="3" customFormat="1" x14ac:dyDescent="0.2">
      <c r="A328" s="100">
        <v>327</v>
      </c>
      <c r="B328" s="101">
        <v>308</v>
      </c>
      <c r="C328" s="101">
        <v>99</v>
      </c>
      <c r="D328" s="100">
        <v>99</v>
      </c>
      <c r="E328" s="102" t="str">
        <f t="shared" si="15"/>
        <v>1902-03 - Second Bureau Issue - 13c  Purple Black,  Benjamin Harrison, Perf 12   Double-Line Watermark</v>
      </c>
      <c r="F328" s="106" t="s">
        <v>2512</v>
      </c>
      <c r="G328" s="104">
        <v>11</v>
      </c>
      <c r="H328" s="105">
        <v>11</v>
      </c>
      <c r="I328" s="105">
        <v>0</v>
      </c>
      <c r="J328" s="105">
        <v>40</v>
      </c>
      <c r="K328" s="104">
        <v>11</v>
      </c>
      <c r="L328" s="100">
        <v>302</v>
      </c>
      <c r="M328" s="112" t="s">
        <v>590</v>
      </c>
      <c r="N328" s="32" t="s">
        <v>2177</v>
      </c>
      <c r="O328" s="111" t="s">
        <v>203</v>
      </c>
      <c r="P328" s="80" t="s">
        <v>1967</v>
      </c>
      <c r="Q328" s="80" t="s">
        <v>1817</v>
      </c>
      <c r="R328" s="36" t="s">
        <v>2136</v>
      </c>
      <c r="S328" s="80" t="s">
        <v>2147</v>
      </c>
      <c r="T328" s="80" t="s">
        <v>2120</v>
      </c>
      <c r="U328" s="80"/>
      <c r="V328" s="80" t="str">
        <f t="shared" si="16"/>
        <v/>
      </c>
      <c r="W328" s="32" t="s">
        <v>590</v>
      </c>
      <c r="X328" s="110">
        <v>99</v>
      </c>
      <c r="Y328" s="35" t="s">
        <v>924</v>
      </c>
      <c r="Z328" s="133">
        <v>1</v>
      </c>
      <c r="AA328" s="133">
        <f t="shared" si="17"/>
        <v>1</v>
      </c>
    </row>
    <row r="329" spans="1:27" s="3" customFormat="1" x14ac:dyDescent="0.2">
      <c r="A329" s="100">
        <v>328</v>
      </c>
      <c r="B329" s="101">
        <v>309</v>
      </c>
      <c r="C329" s="101">
        <v>100</v>
      </c>
      <c r="D329" s="100">
        <v>100</v>
      </c>
      <c r="E329" s="102" t="str">
        <f t="shared" si="15"/>
        <v>1902-03 - Second Bureau Issue - 15c  Olive Green,  Clay, Perf 12   Double-Line Watermark</v>
      </c>
      <c r="F329" s="106" t="s">
        <v>2512</v>
      </c>
      <c r="G329" s="104">
        <v>14</v>
      </c>
      <c r="H329" s="105">
        <v>14</v>
      </c>
      <c r="I329" s="105">
        <v>0</v>
      </c>
      <c r="J329" s="105">
        <v>180</v>
      </c>
      <c r="K329" s="104">
        <v>14</v>
      </c>
      <c r="L329" s="100">
        <v>303</v>
      </c>
      <c r="M329" s="112" t="s">
        <v>590</v>
      </c>
      <c r="N329" s="32" t="s">
        <v>2177</v>
      </c>
      <c r="O329" s="111" t="s">
        <v>203</v>
      </c>
      <c r="P329" s="80" t="s">
        <v>1961</v>
      </c>
      <c r="Q329" s="80" t="s">
        <v>1647</v>
      </c>
      <c r="R329" s="36" t="s">
        <v>2123</v>
      </c>
      <c r="S329" s="80" t="s">
        <v>2147</v>
      </c>
      <c r="T329" s="80" t="s">
        <v>2120</v>
      </c>
      <c r="U329" s="80"/>
      <c r="V329" s="80" t="str">
        <f t="shared" si="16"/>
        <v/>
      </c>
      <c r="W329" s="32" t="s">
        <v>590</v>
      </c>
      <c r="X329" s="110">
        <v>100</v>
      </c>
      <c r="Y329" s="35" t="s">
        <v>925</v>
      </c>
      <c r="Z329" s="133">
        <v>1</v>
      </c>
      <c r="AA329" s="133">
        <f t="shared" si="17"/>
        <v>1</v>
      </c>
    </row>
    <row r="330" spans="1:27" s="3" customFormat="1" x14ac:dyDescent="0.2">
      <c r="A330" s="100">
        <v>329</v>
      </c>
      <c r="B330" s="101">
        <v>310</v>
      </c>
      <c r="C330" s="101">
        <v>101</v>
      </c>
      <c r="D330" s="100">
        <v>101</v>
      </c>
      <c r="E330" s="102" t="str">
        <f t="shared" si="15"/>
        <v>1902-03 - Second Bureau Issue - 50c  Orange,  Jefferson, Perf 12   Double-Line Watermark</v>
      </c>
      <c r="F330" s="106" t="s">
        <v>2512</v>
      </c>
      <c r="G330" s="104">
        <v>37.5</v>
      </c>
      <c r="H330" s="105">
        <v>37.5</v>
      </c>
      <c r="I330" s="105">
        <v>0</v>
      </c>
      <c r="J330" s="105">
        <v>375</v>
      </c>
      <c r="K330" s="104">
        <v>37.5</v>
      </c>
      <c r="L330" s="100">
        <v>304</v>
      </c>
      <c r="M330" s="112" t="s">
        <v>590</v>
      </c>
      <c r="N330" s="32" t="s">
        <v>2177</v>
      </c>
      <c r="O330" s="111" t="s">
        <v>203</v>
      </c>
      <c r="P330" s="80" t="s">
        <v>1966</v>
      </c>
      <c r="Q330" s="80" t="s">
        <v>1636</v>
      </c>
      <c r="R330" s="36" t="s">
        <v>2031</v>
      </c>
      <c r="S330" s="80" t="s">
        <v>2147</v>
      </c>
      <c r="T330" s="80" t="s">
        <v>2120</v>
      </c>
      <c r="U330" s="80"/>
      <c r="V330" s="80" t="str">
        <f t="shared" si="16"/>
        <v/>
      </c>
      <c r="W330" s="32" t="s">
        <v>590</v>
      </c>
      <c r="X330" s="110">
        <v>101</v>
      </c>
      <c r="Y330" s="35" t="s">
        <v>926</v>
      </c>
      <c r="Z330" s="133">
        <v>1</v>
      </c>
      <c r="AA330" s="133">
        <f t="shared" si="17"/>
        <v>1</v>
      </c>
    </row>
    <row r="331" spans="1:27" s="3" customFormat="1" x14ac:dyDescent="0.2">
      <c r="A331" s="100">
        <v>330</v>
      </c>
      <c r="B331" s="101">
        <v>311</v>
      </c>
      <c r="C331" s="101">
        <v>102</v>
      </c>
      <c r="D331" s="100">
        <v>102</v>
      </c>
      <c r="E331" s="102" t="str">
        <f t="shared" si="15"/>
        <v>1902-03 - Second Bureau Issue - 1 Black,  David G. Farragut, Perf 12   Double-Line Watermark</v>
      </c>
      <c r="F331" s="106" t="s">
        <v>2512</v>
      </c>
      <c r="G331" s="104">
        <v>95</v>
      </c>
      <c r="H331" s="105">
        <v>95</v>
      </c>
      <c r="I331" s="105">
        <v>125</v>
      </c>
      <c r="J331" s="105">
        <v>600</v>
      </c>
      <c r="K331" s="104">
        <v>95</v>
      </c>
      <c r="L331" s="100">
        <v>305</v>
      </c>
      <c r="M331" s="112" t="s">
        <v>590</v>
      </c>
      <c r="N331" s="32" t="s">
        <v>2177</v>
      </c>
      <c r="O331" s="111" t="s">
        <v>203</v>
      </c>
      <c r="P331" s="80">
        <v>1</v>
      </c>
      <c r="Q331" s="80" t="s">
        <v>2494</v>
      </c>
      <c r="R331" s="36" t="s">
        <v>2014</v>
      </c>
      <c r="S331" s="80" t="s">
        <v>2147</v>
      </c>
      <c r="T331" s="80" t="s">
        <v>2120</v>
      </c>
      <c r="U331" s="80"/>
      <c r="V331" s="80" t="str">
        <f t="shared" si="16"/>
        <v/>
      </c>
      <c r="W331" s="32" t="s">
        <v>590</v>
      </c>
      <c r="X331" s="110">
        <v>102</v>
      </c>
      <c r="Y331" s="35" t="s">
        <v>927</v>
      </c>
      <c r="Z331" s="133">
        <v>1</v>
      </c>
      <c r="AA331" s="133">
        <f t="shared" si="17"/>
        <v>1</v>
      </c>
    </row>
    <row r="332" spans="1:27" s="3" customFormat="1" x14ac:dyDescent="0.2">
      <c r="A332" s="100">
        <v>331</v>
      </c>
      <c r="B332" s="101">
        <v>312</v>
      </c>
      <c r="C332" s="101"/>
      <c r="D332" s="100">
        <v>103</v>
      </c>
      <c r="E332" s="102" t="str">
        <f t="shared" si="15"/>
        <v>1902-03 - Second Bureau Issue - 2 Dark Blue,  Madison, Perf 12   Double-Line Watermark</v>
      </c>
      <c r="F332" s="106" t="s">
        <v>2512</v>
      </c>
      <c r="G332" s="104"/>
      <c r="H332" s="105">
        <v>200</v>
      </c>
      <c r="I332" s="105">
        <v>190</v>
      </c>
      <c r="J332" s="105">
        <v>825</v>
      </c>
      <c r="K332" s="104">
        <v>200</v>
      </c>
      <c r="L332" s="100">
        <v>306</v>
      </c>
      <c r="M332" s="112" t="s">
        <v>590</v>
      </c>
      <c r="N332" s="32" t="s">
        <v>2177</v>
      </c>
      <c r="O332" s="111" t="s">
        <v>203</v>
      </c>
      <c r="P332" s="80">
        <v>2</v>
      </c>
      <c r="Q332" s="80" t="s">
        <v>1671</v>
      </c>
      <c r="R332" s="36" t="s">
        <v>2117</v>
      </c>
      <c r="S332" s="80" t="s">
        <v>2147</v>
      </c>
      <c r="T332" s="80" t="s">
        <v>2120</v>
      </c>
      <c r="U332" s="80"/>
      <c r="V332" s="80" t="str">
        <f t="shared" si="16"/>
        <v/>
      </c>
      <c r="W332" s="32" t="s">
        <v>590</v>
      </c>
      <c r="X332" s="110">
        <v>103</v>
      </c>
      <c r="Y332" s="35" t="s">
        <v>928</v>
      </c>
      <c r="Z332" s="133">
        <v>1</v>
      </c>
      <c r="AA332" s="133">
        <f t="shared" si="17"/>
        <v>0</v>
      </c>
    </row>
    <row r="333" spans="1:27" s="3" customFormat="1" x14ac:dyDescent="0.2">
      <c r="A333" s="100">
        <v>332</v>
      </c>
      <c r="B333" s="101">
        <v>313</v>
      </c>
      <c r="C333" s="101"/>
      <c r="D333" s="100">
        <v>104</v>
      </c>
      <c r="E333" s="102" t="str">
        <f t="shared" si="15"/>
        <v>1902-03 - Second Bureau Issue - 5 Dark Green,  Marshall, Perf 12   Double-Line Watermark</v>
      </c>
      <c r="F333" s="106" t="s">
        <v>2512</v>
      </c>
      <c r="G333" s="104"/>
      <c r="H333" s="105">
        <v>700</v>
      </c>
      <c r="I333" s="105">
        <v>475</v>
      </c>
      <c r="J333" s="105">
        <v>2100</v>
      </c>
      <c r="K333" s="104">
        <v>700</v>
      </c>
      <c r="L333" s="100">
        <v>308</v>
      </c>
      <c r="M333" s="112" t="s">
        <v>590</v>
      </c>
      <c r="N333" s="32" t="s">
        <v>2177</v>
      </c>
      <c r="O333" s="111" t="s">
        <v>203</v>
      </c>
      <c r="P333" s="80">
        <v>5</v>
      </c>
      <c r="Q333" s="80" t="s">
        <v>1672</v>
      </c>
      <c r="R333" s="36" t="s">
        <v>2034</v>
      </c>
      <c r="S333" s="80" t="s">
        <v>2147</v>
      </c>
      <c r="T333" s="80" t="s">
        <v>2120</v>
      </c>
      <c r="U333" s="80"/>
      <c r="V333" s="80" t="str">
        <f t="shared" si="16"/>
        <v/>
      </c>
      <c r="W333" s="32" t="s">
        <v>590</v>
      </c>
      <c r="X333" s="110">
        <v>104</v>
      </c>
      <c r="Y333" s="35" t="s">
        <v>929</v>
      </c>
      <c r="Z333" s="133">
        <v>1</v>
      </c>
      <c r="AA333" s="133">
        <f t="shared" si="17"/>
        <v>0</v>
      </c>
    </row>
    <row r="334" spans="1:27" s="3" customFormat="1" x14ac:dyDescent="0.2">
      <c r="A334" s="100">
        <v>333</v>
      </c>
      <c r="B334" s="101">
        <v>314</v>
      </c>
      <c r="C334" s="101" t="s">
        <v>1593</v>
      </c>
      <c r="D334" s="100">
        <v>91</v>
      </c>
      <c r="E334" s="102" t="str">
        <f t="shared" si="15"/>
        <v>1906-08 - Second Bureau Issue - 1c  Blue Green,  Franklin, Imperf   Double-Line Watermark</v>
      </c>
      <c r="F334" s="106" t="s">
        <v>2512</v>
      </c>
      <c r="G334" s="104"/>
      <c r="H334" s="105">
        <v>20</v>
      </c>
      <c r="I334" s="105">
        <v>0</v>
      </c>
      <c r="J334" s="105">
        <v>15</v>
      </c>
      <c r="K334" s="104">
        <v>20</v>
      </c>
      <c r="L334" s="100">
        <v>289</v>
      </c>
      <c r="M334" s="112" t="s">
        <v>590</v>
      </c>
      <c r="N334" s="32" t="s">
        <v>2178</v>
      </c>
      <c r="O334" s="111" t="s">
        <v>203</v>
      </c>
      <c r="P334" s="80" t="s">
        <v>1954</v>
      </c>
      <c r="Q334" s="80" t="s">
        <v>1634</v>
      </c>
      <c r="R334" s="36" t="s">
        <v>2069</v>
      </c>
      <c r="S334" s="80" t="s">
        <v>2138</v>
      </c>
      <c r="T334" s="80" t="s">
        <v>2120</v>
      </c>
      <c r="U334" s="80"/>
      <c r="V334" s="80" t="str">
        <f t="shared" si="16"/>
        <v/>
      </c>
      <c r="W334" s="32" t="s">
        <v>1593</v>
      </c>
      <c r="X334" s="110">
        <v>91</v>
      </c>
      <c r="Y334" s="35"/>
      <c r="Z334" s="133">
        <v>1</v>
      </c>
      <c r="AA334" s="133">
        <f t="shared" si="17"/>
        <v>0</v>
      </c>
    </row>
    <row r="335" spans="1:27" s="3" customFormat="1" x14ac:dyDescent="0.2">
      <c r="A335" s="100">
        <v>334</v>
      </c>
      <c r="B335" s="101" t="s">
        <v>205</v>
      </c>
      <c r="C335" s="101" t="s">
        <v>1593</v>
      </c>
      <c r="D335" s="100">
        <v>94</v>
      </c>
      <c r="E335" s="102" t="str">
        <f t="shared" si="15"/>
        <v>1906-08 - Second Bureau Issue - 4c  Brown,  Grant, Imperf   Double-Line Watermark</v>
      </c>
      <c r="F335" s="106" t="s">
        <v>2512</v>
      </c>
      <c r="G335" s="104"/>
      <c r="H335" s="105">
        <v>52500</v>
      </c>
      <c r="I335" s="105"/>
      <c r="J335" s="105">
        <v>100000</v>
      </c>
      <c r="K335" s="104">
        <v>52500</v>
      </c>
      <c r="L335" s="100">
        <v>295</v>
      </c>
      <c r="M335" s="112" t="s">
        <v>590</v>
      </c>
      <c r="N335" s="32" t="s">
        <v>2178</v>
      </c>
      <c r="O335" s="111" t="s">
        <v>203</v>
      </c>
      <c r="P335" s="80" t="s">
        <v>1964</v>
      </c>
      <c r="Q335" s="80" t="s">
        <v>1654</v>
      </c>
      <c r="R335" s="36" t="s">
        <v>2021</v>
      </c>
      <c r="S335" s="80" t="s">
        <v>2138</v>
      </c>
      <c r="T335" s="80" t="s">
        <v>2120</v>
      </c>
      <c r="U335" s="80"/>
      <c r="V335" s="80" t="str">
        <f t="shared" si="16"/>
        <v/>
      </c>
      <c r="W335" s="32" t="s">
        <v>1593</v>
      </c>
      <c r="X335" s="110">
        <v>94</v>
      </c>
      <c r="Y335" s="35"/>
      <c r="Z335" s="133">
        <v>1</v>
      </c>
      <c r="AA335" s="133">
        <f t="shared" si="17"/>
        <v>0</v>
      </c>
    </row>
    <row r="336" spans="1:27" s="3" customFormat="1" x14ac:dyDescent="0.2">
      <c r="A336" s="100">
        <v>335</v>
      </c>
      <c r="B336" s="101">
        <v>315</v>
      </c>
      <c r="C336" s="101" t="s">
        <v>1593</v>
      </c>
      <c r="D336" s="100">
        <v>95</v>
      </c>
      <c r="E336" s="102" t="str">
        <f t="shared" si="15"/>
        <v>1906-08 - Second Bureau Issue - 5c  Blue,  Lincoln, Imperf   Double-Line Watermark</v>
      </c>
      <c r="F336" s="106" t="s">
        <v>2512</v>
      </c>
      <c r="G336" s="104"/>
      <c r="H336" s="105">
        <v>1250</v>
      </c>
      <c r="I336" s="105">
        <v>0</v>
      </c>
      <c r="J336" s="105">
        <v>325</v>
      </c>
      <c r="K336" s="104">
        <v>1250</v>
      </c>
      <c r="L336" s="100">
        <v>297</v>
      </c>
      <c r="M336" s="112" t="s">
        <v>590</v>
      </c>
      <c r="N336" s="32" t="s">
        <v>2178</v>
      </c>
      <c r="O336" s="111" t="s">
        <v>203</v>
      </c>
      <c r="P336" s="80" t="s">
        <v>1952</v>
      </c>
      <c r="Q336" s="80" t="s">
        <v>1638</v>
      </c>
      <c r="R336" s="36" t="s">
        <v>2018</v>
      </c>
      <c r="S336" s="80" t="s">
        <v>2138</v>
      </c>
      <c r="T336" s="80" t="s">
        <v>2120</v>
      </c>
      <c r="U336" s="80"/>
      <c r="V336" s="80" t="str">
        <f t="shared" si="16"/>
        <v/>
      </c>
      <c r="W336" s="32" t="s">
        <v>1593</v>
      </c>
      <c r="X336" s="110">
        <v>95</v>
      </c>
      <c r="Y336" s="35"/>
      <c r="Z336" s="133">
        <v>1</v>
      </c>
      <c r="AA336" s="133">
        <f t="shared" si="17"/>
        <v>0</v>
      </c>
    </row>
    <row r="337" spans="1:27" s="3" customFormat="1" x14ac:dyDescent="0.2">
      <c r="A337" s="100">
        <v>336</v>
      </c>
      <c r="B337" s="101">
        <v>316</v>
      </c>
      <c r="C337" s="101" t="s">
        <v>1593</v>
      </c>
      <c r="D337" s="100">
        <v>91</v>
      </c>
      <c r="E337" s="102" t="str">
        <f t="shared" si="15"/>
        <v>1908 - Second Bureau Issue - 1c  Blue Green,  Franklin, Perf 12 Horiz Coil   Double-Line Watermark</v>
      </c>
      <c r="F337" s="106" t="s">
        <v>2512</v>
      </c>
      <c r="G337" s="104"/>
      <c r="H337" s="105">
        <v>0</v>
      </c>
      <c r="I337" s="105">
        <v>0</v>
      </c>
      <c r="J337" s="105">
        <v>125000</v>
      </c>
      <c r="K337" s="104">
        <v>125000</v>
      </c>
      <c r="L337" s="100">
        <v>290</v>
      </c>
      <c r="M337" s="112" t="s">
        <v>590</v>
      </c>
      <c r="N337" s="32">
        <v>1908</v>
      </c>
      <c r="O337" s="111" t="s">
        <v>203</v>
      </c>
      <c r="P337" s="80" t="s">
        <v>1954</v>
      </c>
      <c r="Q337" s="80" t="s">
        <v>1634</v>
      </c>
      <c r="R337" s="36" t="s">
        <v>2069</v>
      </c>
      <c r="S337" s="80" t="s">
        <v>2151</v>
      </c>
      <c r="T337" s="80" t="s">
        <v>2120</v>
      </c>
      <c r="U337" s="80"/>
      <c r="V337" s="80" t="str">
        <f t="shared" si="16"/>
        <v/>
      </c>
      <c r="W337" s="32" t="s">
        <v>1593</v>
      </c>
      <c r="X337" s="110">
        <v>91</v>
      </c>
      <c r="Y337" s="35"/>
      <c r="Z337" s="133">
        <v>1</v>
      </c>
      <c r="AA337" s="133">
        <f t="shared" si="17"/>
        <v>0</v>
      </c>
    </row>
    <row r="338" spans="1:27" s="3" customFormat="1" x14ac:dyDescent="0.2">
      <c r="A338" s="100">
        <v>337</v>
      </c>
      <c r="B338" s="101">
        <v>317</v>
      </c>
      <c r="C338" s="101" t="s">
        <v>1593</v>
      </c>
      <c r="D338" s="100">
        <v>95</v>
      </c>
      <c r="E338" s="102" t="str">
        <f t="shared" si="15"/>
        <v>1908 - Second Bureau Issue - 5c  Blue,  Lincoln, Perf 12 Horiz Coil   Double-Line Watermark</v>
      </c>
      <c r="F338" s="106" t="s">
        <v>2512</v>
      </c>
      <c r="G338" s="104"/>
      <c r="H338" s="105">
        <v>0</v>
      </c>
      <c r="I338" s="105">
        <v>0</v>
      </c>
      <c r="J338" s="105">
        <v>5750</v>
      </c>
      <c r="K338" s="104">
        <v>5750</v>
      </c>
      <c r="L338" s="100">
        <v>298</v>
      </c>
      <c r="M338" s="112" t="s">
        <v>590</v>
      </c>
      <c r="N338" s="32">
        <v>1908</v>
      </c>
      <c r="O338" s="111" t="s">
        <v>203</v>
      </c>
      <c r="P338" s="80" t="s">
        <v>1952</v>
      </c>
      <c r="Q338" s="80" t="s">
        <v>1638</v>
      </c>
      <c r="R338" s="36" t="s">
        <v>2018</v>
      </c>
      <c r="S338" s="80" t="s">
        <v>2151</v>
      </c>
      <c r="T338" s="80" t="s">
        <v>2120</v>
      </c>
      <c r="U338" s="80"/>
      <c r="V338" s="80" t="str">
        <f t="shared" si="16"/>
        <v/>
      </c>
      <c r="W338" s="32" t="s">
        <v>1593</v>
      </c>
      <c r="X338" s="110">
        <v>95</v>
      </c>
      <c r="Y338" s="35"/>
      <c r="Z338" s="133">
        <v>1</v>
      </c>
      <c r="AA338" s="133">
        <f t="shared" si="17"/>
        <v>0</v>
      </c>
    </row>
    <row r="339" spans="1:27" s="3" customFormat="1" x14ac:dyDescent="0.2">
      <c r="A339" s="100">
        <v>338</v>
      </c>
      <c r="B339" s="101">
        <v>318</v>
      </c>
      <c r="C339" s="101" t="s">
        <v>1593</v>
      </c>
      <c r="D339" s="100">
        <v>91</v>
      </c>
      <c r="E339" s="102" t="str">
        <f t="shared" si="15"/>
        <v>1908 - Second Bureau Issue - 1c  Blue Green,  Franklin, Perf 12 Vert Coil   Double-Line Watermark</v>
      </c>
      <c r="F339" s="106" t="s">
        <v>2512</v>
      </c>
      <c r="G339" s="104"/>
      <c r="H339" s="105">
        <v>0</v>
      </c>
      <c r="I339" s="105">
        <v>0</v>
      </c>
      <c r="J339" s="105">
        <v>6150</v>
      </c>
      <c r="K339" s="104">
        <v>6150</v>
      </c>
      <c r="L339" s="100">
        <v>291</v>
      </c>
      <c r="M339" s="112" t="s">
        <v>590</v>
      </c>
      <c r="N339" s="32">
        <v>1908</v>
      </c>
      <c r="O339" s="111" t="s">
        <v>203</v>
      </c>
      <c r="P339" s="80" t="s">
        <v>1954</v>
      </c>
      <c r="Q339" s="80" t="s">
        <v>1634</v>
      </c>
      <c r="R339" s="36" t="s">
        <v>2069</v>
      </c>
      <c r="S339" s="80" t="s">
        <v>2153</v>
      </c>
      <c r="T339" s="80" t="s">
        <v>2120</v>
      </c>
      <c r="U339" s="80"/>
      <c r="V339" s="80" t="str">
        <f t="shared" si="16"/>
        <v/>
      </c>
      <c r="W339" s="32" t="s">
        <v>1593</v>
      </c>
      <c r="X339" s="110">
        <v>91</v>
      </c>
      <c r="Y339" s="35"/>
      <c r="Z339" s="133">
        <v>1</v>
      </c>
      <c r="AA339" s="133">
        <f t="shared" si="17"/>
        <v>0</v>
      </c>
    </row>
    <row r="340" spans="1:27" s="3" customFormat="1" x14ac:dyDescent="0.2">
      <c r="A340" s="100">
        <v>339</v>
      </c>
      <c r="B340" s="101">
        <v>319</v>
      </c>
      <c r="C340" s="101">
        <v>105</v>
      </c>
      <c r="D340" s="100">
        <v>105</v>
      </c>
      <c r="E340" s="102" t="str">
        <f t="shared" si="15"/>
        <v>1908 - Second Bureau Issue - 2c  Carmine,  Washington, Type II, Perf 12   Double-Line Watermark</v>
      </c>
      <c r="F340" s="106" t="s">
        <v>2512</v>
      </c>
      <c r="G340" s="104">
        <v>0.25</v>
      </c>
      <c r="H340" s="105">
        <v>0.25</v>
      </c>
      <c r="I340" s="105">
        <v>0</v>
      </c>
      <c r="J340" s="105">
        <v>6</v>
      </c>
      <c r="K340" s="104">
        <v>0.25</v>
      </c>
      <c r="L340" s="100">
        <v>310</v>
      </c>
      <c r="M340" s="112" t="s">
        <v>590</v>
      </c>
      <c r="N340" s="32">
        <v>1908</v>
      </c>
      <c r="O340" s="111" t="s">
        <v>203</v>
      </c>
      <c r="P340" s="80" t="s">
        <v>1960</v>
      </c>
      <c r="Q340" s="80" t="s">
        <v>1635</v>
      </c>
      <c r="R340" s="36" t="s">
        <v>2057</v>
      </c>
      <c r="S340" s="80" t="s">
        <v>2147</v>
      </c>
      <c r="T340" s="80" t="s">
        <v>2120</v>
      </c>
      <c r="U340" s="80" t="s">
        <v>2080</v>
      </c>
      <c r="V340" s="80" t="str">
        <f t="shared" si="16"/>
        <v>, Type II</v>
      </c>
      <c r="W340" s="32" t="s">
        <v>590</v>
      </c>
      <c r="X340" s="110">
        <v>105</v>
      </c>
      <c r="Y340" s="35" t="s">
        <v>930</v>
      </c>
      <c r="Z340" s="133">
        <v>1</v>
      </c>
      <c r="AA340" s="133">
        <f t="shared" si="17"/>
        <v>1</v>
      </c>
    </row>
    <row r="341" spans="1:27" s="3" customFormat="1" x14ac:dyDescent="0.2">
      <c r="A341" s="100">
        <v>340</v>
      </c>
      <c r="B341" s="101" t="s">
        <v>2139</v>
      </c>
      <c r="C341" s="101"/>
      <c r="D341" s="100">
        <v>105</v>
      </c>
      <c r="E341" s="102" t="str">
        <f t="shared" si="15"/>
        <v>1908 - Second Bureau Issue - 2c  Lake,  Washington, Type II, Perf 12   Double-Line Watermark</v>
      </c>
      <c r="F341" s="106" t="s">
        <v>2512</v>
      </c>
      <c r="G341" s="104"/>
      <c r="H341" s="105">
        <v>0.3</v>
      </c>
      <c r="I341" s="105"/>
      <c r="J341" s="105">
        <v>10</v>
      </c>
      <c r="K341" s="104">
        <v>0.3</v>
      </c>
      <c r="L341" s="100">
        <v>311</v>
      </c>
      <c r="M341" s="112" t="s">
        <v>590</v>
      </c>
      <c r="N341" s="32">
        <v>1908</v>
      </c>
      <c r="O341" s="111" t="s">
        <v>203</v>
      </c>
      <c r="P341" s="80" t="s">
        <v>1960</v>
      </c>
      <c r="Q341" s="80" t="s">
        <v>1635</v>
      </c>
      <c r="R341" s="36" t="s">
        <v>2099</v>
      </c>
      <c r="S341" s="80" t="s">
        <v>2147</v>
      </c>
      <c r="T341" s="80" t="s">
        <v>2120</v>
      </c>
      <c r="U341" s="80" t="s">
        <v>2080</v>
      </c>
      <c r="V341" s="80" t="str">
        <f t="shared" si="16"/>
        <v>, Type II</v>
      </c>
      <c r="W341" s="32" t="s">
        <v>1593</v>
      </c>
      <c r="X341" s="110">
        <v>105</v>
      </c>
      <c r="Y341" s="35"/>
      <c r="Z341" s="133">
        <v>1</v>
      </c>
      <c r="AA341" s="133">
        <f t="shared" si="17"/>
        <v>0</v>
      </c>
    </row>
    <row r="342" spans="1:27" s="3" customFormat="1" x14ac:dyDescent="0.2">
      <c r="A342" s="100">
        <v>341</v>
      </c>
      <c r="B342" s="101">
        <v>320</v>
      </c>
      <c r="C342" s="101" t="s">
        <v>1593</v>
      </c>
      <c r="D342" s="100">
        <v>105</v>
      </c>
      <c r="E342" s="102" t="str">
        <f t="shared" si="15"/>
        <v>1908 - Second Bureau Issue - 2c  Carmine,  Washington, Type I, Imperf   Double-Line Watermark</v>
      </c>
      <c r="F342" s="106" t="s">
        <v>2512</v>
      </c>
      <c r="G342" s="104"/>
      <c r="H342" s="105">
        <v>19</v>
      </c>
      <c r="I342" s="105">
        <v>0</v>
      </c>
      <c r="J342" s="105">
        <v>15</v>
      </c>
      <c r="K342" s="104">
        <v>19</v>
      </c>
      <c r="L342" s="100">
        <v>312</v>
      </c>
      <c r="M342" s="112" t="s">
        <v>590</v>
      </c>
      <c r="N342" s="32">
        <v>1908</v>
      </c>
      <c r="O342" s="111" t="s">
        <v>203</v>
      </c>
      <c r="P342" s="80" t="s">
        <v>1960</v>
      </c>
      <c r="Q342" s="80" t="s">
        <v>1635</v>
      </c>
      <c r="R342" s="36" t="s">
        <v>2057</v>
      </c>
      <c r="S342" s="80" t="s">
        <v>2138</v>
      </c>
      <c r="T342" s="80" t="s">
        <v>2120</v>
      </c>
      <c r="U342" s="80" t="s">
        <v>2016</v>
      </c>
      <c r="V342" s="80" t="str">
        <f t="shared" si="16"/>
        <v>, Type I</v>
      </c>
      <c r="W342" s="32" t="s">
        <v>1593</v>
      </c>
      <c r="X342" s="110">
        <v>105</v>
      </c>
      <c r="Y342" s="35"/>
      <c r="Z342" s="133">
        <v>1</v>
      </c>
      <c r="AA342" s="133">
        <f t="shared" si="17"/>
        <v>0</v>
      </c>
    </row>
    <row r="343" spans="1:27" s="3" customFormat="1" x14ac:dyDescent="0.2">
      <c r="A343" s="100">
        <v>342</v>
      </c>
      <c r="B343" s="101" t="s">
        <v>2140</v>
      </c>
      <c r="C343" s="101"/>
      <c r="D343" s="100">
        <v>105</v>
      </c>
      <c r="E343" s="102" t="str">
        <f t="shared" si="15"/>
        <v>1908 - Second Bureau Issue - 2c  Lake,  Washington, Type II, Imperf   Double-Line Watermark</v>
      </c>
      <c r="F343" s="106" t="s">
        <v>2512</v>
      </c>
      <c r="G343" s="104"/>
      <c r="H343" s="105">
        <v>50</v>
      </c>
      <c r="I343" s="105"/>
      <c r="J343" s="105">
        <v>45</v>
      </c>
      <c r="K343" s="104">
        <v>45</v>
      </c>
      <c r="L343" s="100">
        <v>313</v>
      </c>
      <c r="M343" s="112" t="s">
        <v>590</v>
      </c>
      <c r="N343" s="32">
        <v>1908</v>
      </c>
      <c r="O343" s="111" t="s">
        <v>203</v>
      </c>
      <c r="P343" s="80" t="s">
        <v>1960</v>
      </c>
      <c r="Q343" s="80" t="s">
        <v>1635</v>
      </c>
      <c r="R343" s="36" t="s">
        <v>2099</v>
      </c>
      <c r="S343" s="80" t="s">
        <v>2138</v>
      </c>
      <c r="T343" s="80" t="s">
        <v>2120</v>
      </c>
      <c r="U343" s="80" t="s">
        <v>2080</v>
      </c>
      <c r="V343" s="80" t="str">
        <f t="shared" si="16"/>
        <v>, Type II</v>
      </c>
      <c r="W343" s="32" t="s">
        <v>1593</v>
      </c>
      <c r="X343" s="110">
        <v>105</v>
      </c>
      <c r="Y343" s="35"/>
      <c r="Z343" s="133">
        <v>1</v>
      </c>
      <c r="AA343" s="133">
        <f t="shared" si="17"/>
        <v>0</v>
      </c>
    </row>
    <row r="344" spans="1:27" s="3" customFormat="1" x14ac:dyDescent="0.2">
      <c r="A344" s="100">
        <v>343</v>
      </c>
      <c r="B344" s="101">
        <v>321</v>
      </c>
      <c r="C344" s="101" t="s">
        <v>1593</v>
      </c>
      <c r="D344" s="100">
        <v>105</v>
      </c>
      <c r="E344" s="102" t="str">
        <f t="shared" si="15"/>
        <v>1908 - Second Bureau Issue - 2c  Carmine,  Washington, Type I, Perf 12 Horiz Coil   Double-Line Watermark</v>
      </c>
      <c r="F344" s="106" t="s">
        <v>2512</v>
      </c>
      <c r="G344" s="104"/>
      <c r="H344" s="105">
        <v>0</v>
      </c>
      <c r="I344" s="105">
        <v>450000</v>
      </c>
      <c r="J344" s="105">
        <v>0</v>
      </c>
      <c r="K344" s="104">
        <v>450000</v>
      </c>
      <c r="L344" s="100">
        <v>314</v>
      </c>
      <c r="M344" s="112" t="s">
        <v>590</v>
      </c>
      <c r="N344" s="32">
        <v>1908</v>
      </c>
      <c r="O344" s="111" t="s">
        <v>203</v>
      </c>
      <c r="P344" s="80" t="s">
        <v>1960</v>
      </c>
      <c r="Q344" s="80" t="s">
        <v>1635</v>
      </c>
      <c r="R344" s="36" t="s">
        <v>2057</v>
      </c>
      <c r="S344" s="80" t="s">
        <v>2151</v>
      </c>
      <c r="T344" s="80" t="s">
        <v>2120</v>
      </c>
      <c r="U344" s="80" t="s">
        <v>2016</v>
      </c>
      <c r="V344" s="80" t="str">
        <f t="shared" si="16"/>
        <v>, Type I</v>
      </c>
      <c r="W344" s="32" t="s">
        <v>1593</v>
      </c>
      <c r="X344" s="110">
        <v>105</v>
      </c>
      <c r="Y344" s="35"/>
      <c r="Z344" s="133">
        <v>1</v>
      </c>
      <c r="AA344" s="133">
        <f t="shared" si="17"/>
        <v>0</v>
      </c>
    </row>
    <row r="345" spans="1:27" s="3" customFormat="1" x14ac:dyDescent="0.2">
      <c r="A345" s="100">
        <v>344</v>
      </c>
      <c r="B345" s="101">
        <v>322</v>
      </c>
      <c r="C345" s="101" t="s">
        <v>1593</v>
      </c>
      <c r="D345" s="100">
        <v>105</v>
      </c>
      <c r="E345" s="102" t="str">
        <f t="shared" si="15"/>
        <v>1908 - Second Bureau Issue - 2c  Carmine,  Washington, Type II, Perf 12 Vert Coil   Double-Line Watermark</v>
      </c>
      <c r="F345" s="106" t="s">
        <v>2512</v>
      </c>
      <c r="G345" s="104"/>
      <c r="H345" s="105">
        <v>0</v>
      </c>
      <c r="I345" s="105">
        <v>0</v>
      </c>
      <c r="J345" s="105">
        <v>7000</v>
      </c>
      <c r="K345" s="104">
        <v>7000</v>
      </c>
      <c r="L345" s="100">
        <v>315</v>
      </c>
      <c r="M345" s="112" t="s">
        <v>590</v>
      </c>
      <c r="N345" s="32">
        <v>1908</v>
      </c>
      <c r="O345" s="111" t="s">
        <v>203</v>
      </c>
      <c r="P345" s="80" t="s">
        <v>1960</v>
      </c>
      <c r="Q345" s="80" t="s">
        <v>1635</v>
      </c>
      <c r="R345" s="36" t="s">
        <v>2057</v>
      </c>
      <c r="S345" s="80" t="s">
        <v>2153</v>
      </c>
      <c r="T345" s="80" t="s">
        <v>2120</v>
      </c>
      <c r="U345" s="80" t="s">
        <v>2080</v>
      </c>
      <c r="V345" s="80" t="str">
        <f t="shared" si="16"/>
        <v>, Type II</v>
      </c>
      <c r="W345" s="32" t="s">
        <v>1593</v>
      </c>
      <c r="X345" s="110">
        <v>105</v>
      </c>
      <c r="Y345" s="35"/>
      <c r="Z345" s="133">
        <v>1</v>
      </c>
      <c r="AA345" s="133">
        <f t="shared" si="17"/>
        <v>0</v>
      </c>
    </row>
    <row r="346" spans="1:27" s="3" customFormat="1" x14ac:dyDescent="0.2">
      <c r="A346" s="100">
        <v>345</v>
      </c>
      <c r="B346" s="101">
        <v>323</v>
      </c>
      <c r="C346" s="101" t="s">
        <v>625</v>
      </c>
      <c r="D346" s="100" t="s">
        <v>625</v>
      </c>
      <c r="E346" s="102" t="str">
        <f t="shared" si="15"/>
        <v>1904 - Louisiana Purchase Exposition Issue - 1c  Green,  Robert R. Livingston, Perf 12   Double-Line Watermark</v>
      </c>
      <c r="F346" s="106" t="s">
        <v>2512</v>
      </c>
      <c r="G346" s="104">
        <v>5</v>
      </c>
      <c r="H346" s="105">
        <v>5</v>
      </c>
      <c r="I346" s="105">
        <v>0</v>
      </c>
      <c r="J346" s="105">
        <v>25</v>
      </c>
      <c r="K346" s="104">
        <v>5</v>
      </c>
      <c r="L346" s="100">
        <v>904</v>
      </c>
      <c r="M346" s="112" t="s">
        <v>591</v>
      </c>
      <c r="N346" s="32">
        <v>1904</v>
      </c>
      <c r="O346" s="111" t="s">
        <v>210</v>
      </c>
      <c r="P346" s="80" t="s">
        <v>1954</v>
      </c>
      <c r="Q346" s="80" t="s">
        <v>2495</v>
      </c>
      <c r="R346" s="36" t="s">
        <v>2022</v>
      </c>
      <c r="S346" s="80" t="s">
        <v>2147</v>
      </c>
      <c r="T346" s="80" t="s">
        <v>2120</v>
      </c>
      <c r="U346" s="80"/>
      <c r="V346" s="80" t="str">
        <f t="shared" si="16"/>
        <v/>
      </c>
      <c r="W346" s="32" t="s">
        <v>591</v>
      </c>
      <c r="X346" s="110" t="s">
        <v>625</v>
      </c>
      <c r="Y346" s="35" t="s">
        <v>1032</v>
      </c>
      <c r="Z346" s="133">
        <v>1</v>
      </c>
      <c r="AA346" s="133">
        <f t="shared" si="17"/>
        <v>1</v>
      </c>
    </row>
    <row r="347" spans="1:27" s="3" customFormat="1" x14ac:dyDescent="0.2">
      <c r="A347" s="100">
        <v>346</v>
      </c>
      <c r="B347" s="101">
        <v>324</v>
      </c>
      <c r="C347" s="101" t="s">
        <v>626</v>
      </c>
      <c r="D347" s="100" t="s">
        <v>626</v>
      </c>
      <c r="E347" s="102" t="str">
        <f t="shared" si="15"/>
        <v>1904 - Louisiana Purchase Exposition Issue - 2c  Carmine,  Jefferson, Perf 12   Double-Line Watermark</v>
      </c>
      <c r="F347" s="106" t="s">
        <v>2512</v>
      </c>
      <c r="G347" s="104">
        <v>2</v>
      </c>
      <c r="H347" s="105">
        <v>2</v>
      </c>
      <c r="I347" s="105">
        <v>0</v>
      </c>
      <c r="J347" s="105">
        <v>25</v>
      </c>
      <c r="K347" s="104">
        <v>2</v>
      </c>
      <c r="L347" s="100">
        <v>905</v>
      </c>
      <c r="M347" s="112" t="s">
        <v>591</v>
      </c>
      <c r="N347" s="32">
        <v>1904</v>
      </c>
      <c r="O347" s="111" t="s">
        <v>210</v>
      </c>
      <c r="P347" s="80" t="s">
        <v>1960</v>
      </c>
      <c r="Q347" s="80" t="s">
        <v>1636</v>
      </c>
      <c r="R347" s="36" t="s">
        <v>2057</v>
      </c>
      <c r="S347" s="80" t="s">
        <v>2147</v>
      </c>
      <c r="T347" s="80" t="s">
        <v>2120</v>
      </c>
      <c r="U347" s="80"/>
      <c r="V347" s="80" t="str">
        <f t="shared" si="16"/>
        <v/>
      </c>
      <c r="W347" s="32" t="s">
        <v>591</v>
      </c>
      <c r="X347" s="110" t="s">
        <v>626</v>
      </c>
      <c r="Y347" s="35" t="s">
        <v>1033</v>
      </c>
      <c r="Z347" s="133">
        <v>1</v>
      </c>
      <c r="AA347" s="133">
        <f t="shared" si="17"/>
        <v>1</v>
      </c>
    </row>
    <row r="348" spans="1:27" s="3" customFormat="1" x14ac:dyDescent="0.2">
      <c r="A348" s="100">
        <v>347</v>
      </c>
      <c r="B348" s="101">
        <v>325</v>
      </c>
      <c r="C348" s="101" t="s">
        <v>627</v>
      </c>
      <c r="D348" s="100" t="s">
        <v>627</v>
      </c>
      <c r="E348" s="102" t="str">
        <f t="shared" si="15"/>
        <v>1904 - Louisiana Purchase Exposition Issue - 3c  Violet,  James Monroe, Perf 12   Double-Line Watermark</v>
      </c>
      <c r="F348" s="106" t="s">
        <v>2512</v>
      </c>
      <c r="G348" s="104">
        <v>30</v>
      </c>
      <c r="H348" s="105">
        <v>30</v>
      </c>
      <c r="I348" s="105">
        <v>0</v>
      </c>
      <c r="J348" s="105">
        <v>70</v>
      </c>
      <c r="K348" s="104">
        <v>30</v>
      </c>
      <c r="L348" s="100">
        <v>906</v>
      </c>
      <c r="M348" s="112" t="s">
        <v>591</v>
      </c>
      <c r="N348" s="32">
        <v>1904</v>
      </c>
      <c r="O348" s="111" t="s">
        <v>210</v>
      </c>
      <c r="P348" s="80" t="s">
        <v>1955</v>
      </c>
      <c r="Q348" s="80" t="s">
        <v>2496</v>
      </c>
      <c r="R348" s="36" t="s">
        <v>2141</v>
      </c>
      <c r="S348" s="80" t="s">
        <v>2147</v>
      </c>
      <c r="T348" s="80" t="s">
        <v>2120</v>
      </c>
      <c r="U348" s="80"/>
      <c r="V348" s="80" t="str">
        <f t="shared" si="16"/>
        <v/>
      </c>
      <c r="W348" s="32" t="s">
        <v>591</v>
      </c>
      <c r="X348" s="110" t="s">
        <v>627</v>
      </c>
      <c r="Y348" s="35" t="s">
        <v>1034</v>
      </c>
      <c r="Z348" s="133">
        <v>1</v>
      </c>
      <c r="AA348" s="133">
        <f t="shared" si="17"/>
        <v>1</v>
      </c>
    </row>
    <row r="349" spans="1:27" s="3" customFormat="1" x14ac:dyDescent="0.2">
      <c r="A349" s="100">
        <v>348</v>
      </c>
      <c r="B349" s="101">
        <v>326</v>
      </c>
      <c r="C349" s="101" t="s">
        <v>628</v>
      </c>
      <c r="D349" s="100" t="s">
        <v>628</v>
      </c>
      <c r="E349" s="102" t="str">
        <f t="shared" si="15"/>
        <v>1904 - Louisiana Purchase Exposition Issue - 5c  Dark Blue,  Wlliam McKinley, Perf 12   Double-Line Watermark</v>
      </c>
      <c r="F349" s="106" t="s">
        <v>2512</v>
      </c>
      <c r="G349" s="104">
        <v>25</v>
      </c>
      <c r="H349" s="105">
        <v>25</v>
      </c>
      <c r="I349" s="105">
        <v>0</v>
      </c>
      <c r="J349" s="105">
        <v>75</v>
      </c>
      <c r="K349" s="104">
        <v>25</v>
      </c>
      <c r="L349" s="100">
        <v>907</v>
      </c>
      <c r="M349" s="112" t="s">
        <v>591</v>
      </c>
      <c r="N349" s="32">
        <v>1904</v>
      </c>
      <c r="O349" s="111" t="s">
        <v>210</v>
      </c>
      <c r="P349" s="80" t="s">
        <v>1952</v>
      </c>
      <c r="Q349" s="80" t="s">
        <v>2497</v>
      </c>
      <c r="R349" s="36" t="s">
        <v>2117</v>
      </c>
      <c r="S349" s="80" t="s">
        <v>2147</v>
      </c>
      <c r="T349" s="80" t="s">
        <v>2120</v>
      </c>
      <c r="U349" s="80"/>
      <c r="V349" s="80" t="str">
        <f t="shared" si="16"/>
        <v/>
      </c>
      <c r="W349" s="32" t="s">
        <v>591</v>
      </c>
      <c r="X349" s="110" t="s">
        <v>628</v>
      </c>
      <c r="Y349" s="35" t="s">
        <v>1035</v>
      </c>
      <c r="Z349" s="133">
        <v>1</v>
      </c>
      <c r="AA349" s="133">
        <f t="shared" si="17"/>
        <v>1</v>
      </c>
    </row>
    <row r="350" spans="1:27" s="3" customFormat="1" x14ac:dyDescent="0.2">
      <c r="A350" s="100">
        <v>349</v>
      </c>
      <c r="B350" s="101">
        <v>327</v>
      </c>
      <c r="C350" s="101" t="s">
        <v>629</v>
      </c>
      <c r="D350" s="100" t="s">
        <v>629</v>
      </c>
      <c r="E350" s="102" t="str">
        <f t="shared" si="15"/>
        <v>1904 - Louisiana Purchase Exposition Issue - 10c  Red Brown,  Map of Louisiana Purchase, Perf 12   Double-Line Watermark</v>
      </c>
      <c r="F350" s="106" t="s">
        <v>2512</v>
      </c>
      <c r="G350" s="104">
        <v>30</v>
      </c>
      <c r="H350" s="105">
        <v>30</v>
      </c>
      <c r="I350" s="105">
        <v>0</v>
      </c>
      <c r="J350" s="105">
        <v>130</v>
      </c>
      <c r="K350" s="104">
        <v>30</v>
      </c>
      <c r="L350" s="100">
        <v>908</v>
      </c>
      <c r="M350" s="112" t="s">
        <v>591</v>
      </c>
      <c r="N350" s="32">
        <v>1904</v>
      </c>
      <c r="O350" s="111" t="s">
        <v>210</v>
      </c>
      <c r="P350" s="80" t="s">
        <v>1953</v>
      </c>
      <c r="Q350" s="80" t="s">
        <v>1692</v>
      </c>
      <c r="R350" s="36" t="s">
        <v>2025</v>
      </c>
      <c r="S350" s="80" t="s">
        <v>2147</v>
      </c>
      <c r="T350" s="80" t="s">
        <v>2120</v>
      </c>
      <c r="U350" s="80"/>
      <c r="V350" s="80" t="str">
        <f t="shared" si="16"/>
        <v/>
      </c>
      <c r="W350" s="32" t="s">
        <v>591</v>
      </c>
      <c r="X350" s="110" t="s">
        <v>629</v>
      </c>
      <c r="Y350" s="35" t="s">
        <v>1036</v>
      </c>
      <c r="Z350" s="133">
        <v>1</v>
      </c>
      <c r="AA350" s="133">
        <f t="shared" si="17"/>
        <v>1</v>
      </c>
    </row>
    <row r="351" spans="1:27" s="3" customFormat="1" x14ac:dyDescent="0.2">
      <c r="A351" s="100">
        <v>350</v>
      </c>
      <c r="B351" s="101">
        <v>328</v>
      </c>
      <c r="C351" s="101" t="s">
        <v>630</v>
      </c>
      <c r="D351" s="100" t="s">
        <v>630</v>
      </c>
      <c r="E351" s="102" t="str">
        <f t="shared" si="15"/>
        <v>1907 - Jamestown Colonies Issue - 1c  Green,  Captain John Smith, Perf 12   Double-Line Watermark</v>
      </c>
      <c r="F351" s="106" t="s">
        <v>2512</v>
      </c>
      <c r="G351" s="104">
        <v>5</v>
      </c>
      <c r="H351" s="105">
        <v>5</v>
      </c>
      <c r="I351" s="105">
        <v>0</v>
      </c>
      <c r="J351" s="105">
        <v>22.5</v>
      </c>
      <c r="K351" s="104">
        <v>5</v>
      </c>
      <c r="L351" s="100">
        <v>909</v>
      </c>
      <c r="M351" s="112" t="s">
        <v>591</v>
      </c>
      <c r="N351" s="32">
        <v>1907</v>
      </c>
      <c r="O351" s="111" t="s">
        <v>216</v>
      </c>
      <c r="P351" s="80" t="s">
        <v>1954</v>
      </c>
      <c r="Q351" s="80" t="s">
        <v>1693</v>
      </c>
      <c r="R351" s="36" t="s">
        <v>2022</v>
      </c>
      <c r="S351" s="80" t="s">
        <v>2147</v>
      </c>
      <c r="T351" s="80" t="s">
        <v>2120</v>
      </c>
      <c r="U351" s="80"/>
      <c r="V351" s="80" t="str">
        <f t="shared" si="16"/>
        <v/>
      </c>
      <c r="W351" s="32" t="s">
        <v>591</v>
      </c>
      <c r="X351" s="110" t="s">
        <v>630</v>
      </c>
      <c r="Y351" s="35" t="s">
        <v>1037</v>
      </c>
      <c r="Z351" s="133">
        <v>1</v>
      </c>
      <c r="AA351" s="133">
        <f t="shared" si="17"/>
        <v>1</v>
      </c>
    </row>
    <row r="352" spans="1:27" s="3" customFormat="1" x14ac:dyDescent="0.2">
      <c r="A352" s="100">
        <v>351</v>
      </c>
      <c r="B352" s="101">
        <v>329</v>
      </c>
      <c r="C352" s="101" t="s">
        <v>631</v>
      </c>
      <c r="D352" s="100" t="s">
        <v>631</v>
      </c>
      <c r="E352" s="102" t="str">
        <f t="shared" si="15"/>
        <v>1907 - Jamestown Colonies Issue - 2c  Carmine,  Founding of Jamestown, Perf 12   Double-Line Watermark</v>
      </c>
      <c r="F352" s="106" t="s">
        <v>2512</v>
      </c>
      <c r="G352" s="104">
        <v>4.5</v>
      </c>
      <c r="H352" s="105">
        <v>4.5</v>
      </c>
      <c r="I352" s="105">
        <v>0</v>
      </c>
      <c r="J352" s="105">
        <v>25</v>
      </c>
      <c r="K352" s="104">
        <v>4.5</v>
      </c>
      <c r="L352" s="100">
        <v>910</v>
      </c>
      <c r="M352" s="112" t="s">
        <v>591</v>
      </c>
      <c r="N352" s="32">
        <v>1907</v>
      </c>
      <c r="O352" s="111" t="s">
        <v>216</v>
      </c>
      <c r="P352" s="80" t="s">
        <v>1960</v>
      </c>
      <c r="Q352" s="80" t="s">
        <v>1694</v>
      </c>
      <c r="R352" s="36" t="s">
        <v>2057</v>
      </c>
      <c r="S352" s="80" t="s">
        <v>2147</v>
      </c>
      <c r="T352" s="80" t="s">
        <v>2120</v>
      </c>
      <c r="U352" s="80"/>
      <c r="V352" s="80" t="str">
        <f t="shared" si="16"/>
        <v/>
      </c>
      <c r="W352" s="32" t="s">
        <v>591</v>
      </c>
      <c r="X352" s="110" t="s">
        <v>631</v>
      </c>
      <c r="Y352" s="35" t="s">
        <v>1038</v>
      </c>
      <c r="Z352" s="133">
        <v>1</v>
      </c>
      <c r="AA352" s="133">
        <f t="shared" si="17"/>
        <v>1</v>
      </c>
    </row>
    <row r="353" spans="1:27" s="3" customFormat="1" x14ac:dyDescent="0.2">
      <c r="A353" s="100">
        <v>352</v>
      </c>
      <c r="B353" s="101">
        <v>330</v>
      </c>
      <c r="C353" s="101" t="s">
        <v>632</v>
      </c>
      <c r="D353" s="100" t="s">
        <v>632</v>
      </c>
      <c r="E353" s="102" t="str">
        <f t="shared" si="15"/>
        <v>1907 - Jamestown Colonies Issue - 5c  Blue,  Pocahontas, Perf 12   Double-Line Watermark</v>
      </c>
      <c r="F353" s="106" t="s">
        <v>2512</v>
      </c>
      <c r="G353" s="104">
        <v>32.5</v>
      </c>
      <c r="H353" s="105">
        <v>32.5</v>
      </c>
      <c r="I353" s="105">
        <v>0</v>
      </c>
      <c r="J353" s="105">
        <v>115</v>
      </c>
      <c r="K353" s="104">
        <v>32.5</v>
      </c>
      <c r="L353" s="100">
        <v>911</v>
      </c>
      <c r="M353" s="112" t="s">
        <v>591</v>
      </c>
      <c r="N353" s="32">
        <v>1907</v>
      </c>
      <c r="O353" s="111" t="s">
        <v>216</v>
      </c>
      <c r="P353" s="80" t="s">
        <v>1952</v>
      </c>
      <c r="Q353" s="80" t="s">
        <v>1695</v>
      </c>
      <c r="R353" s="36" t="s">
        <v>2018</v>
      </c>
      <c r="S353" s="80" t="s">
        <v>2147</v>
      </c>
      <c r="T353" s="80" t="s">
        <v>2120</v>
      </c>
      <c r="U353" s="80"/>
      <c r="V353" s="80" t="str">
        <f t="shared" si="16"/>
        <v/>
      </c>
      <c r="W353" s="32" t="s">
        <v>591</v>
      </c>
      <c r="X353" s="110" t="s">
        <v>632</v>
      </c>
      <c r="Y353" s="35" t="s">
        <v>1039</v>
      </c>
      <c r="Z353" s="133">
        <v>1</v>
      </c>
      <c r="AA353" s="133">
        <f t="shared" si="17"/>
        <v>1</v>
      </c>
    </row>
    <row r="354" spans="1:27" s="3" customFormat="1" x14ac:dyDescent="0.2">
      <c r="A354" s="100">
        <v>353</v>
      </c>
      <c r="B354" s="101">
        <v>331</v>
      </c>
      <c r="C354" s="101">
        <v>106</v>
      </c>
      <c r="D354" s="100">
        <v>106</v>
      </c>
      <c r="E354" s="102" t="str">
        <f t="shared" si="15"/>
        <v>1908-09 - Third Bureau, 1st Series - Washington-Franklin Issue - 1c  Green,  Franklin, Perf 12   Double-Line Watermark</v>
      </c>
      <c r="F354" s="106" t="s">
        <v>2512</v>
      </c>
      <c r="G354" s="104">
        <v>0.4</v>
      </c>
      <c r="H354" s="105">
        <v>0.4</v>
      </c>
      <c r="I354" s="105">
        <v>0</v>
      </c>
      <c r="J354" s="105">
        <v>6.75</v>
      </c>
      <c r="K354" s="104">
        <v>0.4</v>
      </c>
      <c r="L354" s="100">
        <v>316</v>
      </c>
      <c r="M354" s="112" t="s">
        <v>590</v>
      </c>
      <c r="N354" s="32" t="s">
        <v>2145</v>
      </c>
      <c r="O354" s="111" t="s">
        <v>220</v>
      </c>
      <c r="P354" s="80" t="s">
        <v>1954</v>
      </c>
      <c r="Q354" s="80" t="s">
        <v>1634</v>
      </c>
      <c r="R354" s="36" t="s">
        <v>2022</v>
      </c>
      <c r="S354" s="80" t="s">
        <v>2147</v>
      </c>
      <c r="T354" s="80" t="s">
        <v>2120</v>
      </c>
      <c r="U354" s="80"/>
      <c r="V354" s="80" t="str">
        <f t="shared" si="16"/>
        <v/>
      </c>
      <c r="W354" s="32" t="s">
        <v>590</v>
      </c>
      <c r="X354" s="110">
        <v>106</v>
      </c>
      <c r="Y354" s="35" t="s">
        <v>931</v>
      </c>
      <c r="Z354" s="133">
        <v>1</v>
      </c>
      <c r="AA354" s="133">
        <f t="shared" si="17"/>
        <v>1</v>
      </c>
    </row>
    <row r="355" spans="1:27" s="3" customFormat="1" x14ac:dyDescent="0.2">
      <c r="A355" s="100">
        <v>354</v>
      </c>
      <c r="B355" s="101">
        <v>332</v>
      </c>
      <c r="C355" s="101">
        <v>107</v>
      </c>
      <c r="D355" s="100">
        <v>107</v>
      </c>
      <c r="E355" s="102" t="str">
        <f t="shared" si="15"/>
        <v>1908-09 - Third Bureau, 1st Series - Washington-Franklin Issue - 2c  Carmine,  Washington, Perf 12   Double-Line Watermark</v>
      </c>
      <c r="F355" s="106" t="s">
        <v>2512</v>
      </c>
      <c r="G355" s="104">
        <v>0.35</v>
      </c>
      <c r="H355" s="105">
        <v>0.35</v>
      </c>
      <c r="I355" s="105">
        <v>0</v>
      </c>
      <c r="J355" s="105">
        <v>6.25</v>
      </c>
      <c r="K355" s="104">
        <v>0.35</v>
      </c>
      <c r="L355" s="100">
        <v>327</v>
      </c>
      <c r="M355" s="112" t="s">
        <v>590</v>
      </c>
      <c r="N355" s="32" t="s">
        <v>2145</v>
      </c>
      <c r="O355" s="111" t="s">
        <v>220</v>
      </c>
      <c r="P355" s="80" t="s">
        <v>1960</v>
      </c>
      <c r="Q355" s="80" t="s">
        <v>1635</v>
      </c>
      <c r="R355" s="36" t="s">
        <v>2057</v>
      </c>
      <c r="S355" s="80" t="s">
        <v>2147</v>
      </c>
      <c r="T355" s="80" t="s">
        <v>2120</v>
      </c>
      <c r="U355" s="80"/>
      <c r="V355" s="80" t="str">
        <f t="shared" si="16"/>
        <v/>
      </c>
      <c r="W355" s="32" t="s">
        <v>590</v>
      </c>
      <c r="X355" s="110">
        <v>107</v>
      </c>
      <c r="Y355" s="35" t="s">
        <v>933</v>
      </c>
      <c r="Z355" s="133">
        <v>1</v>
      </c>
      <c r="AA355" s="133">
        <f t="shared" si="17"/>
        <v>1</v>
      </c>
    </row>
    <row r="356" spans="1:27" s="3" customFormat="1" x14ac:dyDescent="0.2">
      <c r="A356" s="100">
        <v>355</v>
      </c>
      <c r="B356" s="101">
        <v>333</v>
      </c>
      <c r="C356" s="101">
        <v>108</v>
      </c>
      <c r="D356" s="100">
        <v>108</v>
      </c>
      <c r="E356" s="102" t="str">
        <f t="shared" si="15"/>
        <v>1908-09 - Third Bureau, 1st Series - Washington-Franklin Issue - 3c  Deep Violet,  Washington, Type I, Perf 12   Double-Line Watermark</v>
      </c>
      <c r="F356" s="106" t="s">
        <v>2512</v>
      </c>
      <c r="G356" s="104">
        <v>3</v>
      </c>
      <c r="H356" s="105">
        <v>3</v>
      </c>
      <c r="I356" s="105">
        <v>0</v>
      </c>
      <c r="J356" s="105">
        <v>30</v>
      </c>
      <c r="K356" s="104">
        <v>3</v>
      </c>
      <c r="L356" s="100">
        <v>339</v>
      </c>
      <c r="M356" s="112" t="s">
        <v>590</v>
      </c>
      <c r="N356" s="32" t="s">
        <v>2145</v>
      </c>
      <c r="O356" s="111" t="s">
        <v>220</v>
      </c>
      <c r="P356" s="80" t="s">
        <v>1955</v>
      </c>
      <c r="Q356" s="80" t="s">
        <v>1635</v>
      </c>
      <c r="R356" s="36" t="s">
        <v>2142</v>
      </c>
      <c r="S356" s="80" t="s">
        <v>2147</v>
      </c>
      <c r="T356" s="80" t="s">
        <v>2120</v>
      </c>
      <c r="U356" s="80" t="s">
        <v>2016</v>
      </c>
      <c r="V356" s="80" t="str">
        <f t="shared" si="16"/>
        <v>, Type I</v>
      </c>
      <c r="W356" s="32" t="s">
        <v>590</v>
      </c>
      <c r="X356" s="110">
        <v>108</v>
      </c>
      <c r="Y356" s="35" t="s">
        <v>932</v>
      </c>
      <c r="Z356" s="133">
        <v>1</v>
      </c>
      <c r="AA356" s="133">
        <f t="shared" si="17"/>
        <v>1</v>
      </c>
    </row>
    <row r="357" spans="1:27" s="3" customFormat="1" x14ac:dyDescent="0.2">
      <c r="A357" s="100">
        <v>356</v>
      </c>
      <c r="B357" s="101">
        <v>334</v>
      </c>
      <c r="C357" s="101">
        <v>109</v>
      </c>
      <c r="D357" s="100">
        <v>109</v>
      </c>
      <c r="E357" s="102" t="str">
        <f t="shared" si="15"/>
        <v>1908-09 - Third Bureau, 1st Series - Washington-Franklin Issue - 4c  Orange Brown,  Washington, Perf 12   Double-Line Watermark</v>
      </c>
      <c r="F357" s="106" t="s">
        <v>2512</v>
      </c>
      <c r="G357" s="104">
        <v>1.5</v>
      </c>
      <c r="H357" s="105">
        <v>1.5</v>
      </c>
      <c r="I357" s="105">
        <v>0</v>
      </c>
      <c r="J357" s="105">
        <v>37.5</v>
      </c>
      <c r="K357" s="104">
        <v>1.5</v>
      </c>
      <c r="L357" s="100">
        <v>360</v>
      </c>
      <c r="M357" s="112" t="s">
        <v>590</v>
      </c>
      <c r="N357" s="32" t="s">
        <v>2145</v>
      </c>
      <c r="O357" s="111" t="s">
        <v>220</v>
      </c>
      <c r="P357" s="80" t="s">
        <v>1964</v>
      </c>
      <c r="Q357" s="80" t="s">
        <v>1635</v>
      </c>
      <c r="R357" s="36" t="s">
        <v>2019</v>
      </c>
      <c r="S357" s="80" t="s">
        <v>2147</v>
      </c>
      <c r="T357" s="80" t="s">
        <v>2120</v>
      </c>
      <c r="U357" s="80"/>
      <c r="V357" s="80" t="str">
        <f t="shared" si="16"/>
        <v/>
      </c>
      <c r="W357" s="32" t="s">
        <v>590</v>
      </c>
      <c r="X357" s="110">
        <v>109</v>
      </c>
      <c r="Y357" s="35" t="s">
        <v>932</v>
      </c>
      <c r="Z357" s="133">
        <v>1</v>
      </c>
      <c r="AA357" s="133">
        <f t="shared" si="17"/>
        <v>1</v>
      </c>
    </row>
    <row r="358" spans="1:27" s="3" customFormat="1" x14ac:dyDescent="0.2">
      <c r="A358" s="100">
        <v>357</v>
      </c>
      <c r="B358" s="101">
        <v>335</v>
      </c>
      <c r="C358" s="101">
        <v>110</v>
      </c>
      <c r="D358" s="100">
        <v>110</v>
      </c>
      <c r="E358" s="102" t="str">
        <f t="shared" si="15"/>
        <v>1908-09 - Third Bureau, 1st Series - Washington-Franklin Issue - 5c  Blue,  Washington, Perf 12   Double-Line Watermark</v>
      </c>
      <c r="F358" s="106" t="s">
        <v>2512</v>
      </c>
      <c r="G358" s="104">
        <v>2.5</v>
      </c>
      <c r="H358" s="105">
        <v>2.5</v>
      </c>
      <c r="I358" s="105">
        <v>0</v>
      </c>
      <c r="J358" s="105">
        <v>50</v>
      </c>
      <c r="K358" s="104">
        <v>2.5</v>
      </c>
      <c r="L358" s="100">
        <v>373</v>
      </c>
      <c r="M358" s="112" t="s">
        <v>590</v>
      </c>
      <c r="N358" s="32" t="s">
        <v>2145</v>
      </c>
      <c r="O358" s="111" t="s">
        <v>220</v>
      </c>
      <c r="P358" s="80" t="s">
        <v>1952</v>
      </c>
      <c r="Q358" s="80" t="s">
        <v>1635</v>
      </c>
      <c r="R358" s="36" t="s">
        <v>2018</v>
      </c>
      <c r="S358" s="80" t="s">
        <v>2147</v>
      </c>
      <c r="T358" s="80" t="s">
        <v>2120</v>
      </c>
      <c r="U358" s="80"/>
      <c r="V358" s="80" t="str">
        <f t="shared" si="16"/>
        <v/>
      </c>
      <c r="W358" s="32" t="s">
        <v>590</v>
      </c>
      <c r="X358" s="110">
        <v>110</v>
      </c>
      <c r="Y358" s="35" t="s">
        <v>932</v>
      </c>
      <c r="Z358" s="133">
        <v>1</v>
      </c>
      <c r="AA358" s="133">
        <f t="shared" si="17"/>
        <v>1</v>
      </c>
    </row>
    <row r="359" spans="1:27" s="3" customFormat="1" x14ac:dyDescent="0.2">
      <c r="A359" s="100">
        <v>358</v>
      </c>
      <c r="B359" s="101">
        <v>336</v>
      </c>
      <c r="C359" s="101">
        <v>111</v>
      </c>
      <c r="D359" s="100">
        <v>111</v>
      </c>
      <c r="E359" s="102" t="str">
        <f t="shared" si="15"/>
        <v>1908-09 - Third Bureau, 1st Series - Washington-Franklin Issue - 6c  Red Orange,  Washington, Perf 12   Double-Line Watermark</v>
      </c>
      <c r="F359" s="106" t="s">
        <v>2512</v>
      </c>
      <c r="G359" s="104">
        <v>6.5</v>
      </c>
      <c r="H359" s="105">
        <v>6.5</v>
      </c>
      <c r="I359" s="105">
        <v>0</v>
      </c>
      <c r="J359" s="105">
        <v>65</v>
      </c>
      <c r="K359" s="104">
        <v>6.5</v>
      </c>
      <c r="L359" s="100">
        <v>390</v>
      </c>
      <c r="M359" s="112" t="s">
        <v>590</v>
      </c>
      <c r="N359" s="32" t="s">
        <v>2145</v>
      </c>
      <c r="O359" s="111" t="s">
        <v>220</v>
      </c>
      <c r="P359" s="80" t="s">
        <v>1962</v>
      </c>
      <c r="Q359" s="80" t="s">
        <v>1635</v>
      </c>
      <c r="R359" s="36" t="s">
        <v>2143</v>
      </c>
      <c r="S359" s="80" t="s">
        <v>2147</v>
      </c>
      <c r="T359" s="80" t="s">
        <v>2120</v>
      </c>
      <c r="U359" s="80"/>
      <c r="V359" s="80" t="str">
        <f t="shared" si="16"/>
        <v/>
      </c>
      <c r="W359" s="32" t="s">
        <v>590</v>
      </c>
      <c r="X359" s="110">
        <v>111</v>
      </c>
      <c r="Y359" s="35" t="s">
        <v>932</v>
      </c>
      <c r="Z359" s="133">
        <v>1</v>
      </c>
      <c r="AA359" s="133">
        <f t="shared" si="17"/>
        <v>1</v>
      </c>
    </row>
    <row r="360" spans="1:27" s="3" customFormat="1" x14ac:dyDescent="0.2">
      <c r="A360" s="100">
        <v>359</v>
      </c>
      <c r="B360" s="101">
        <v>337</v>
      </c>
      <c r="C360" s="101">
        <v>112</v>
      </c>
      <c r="D360" s="100">
        <v>112</v>
      </c>
      <c r="E360" s="102" t="str">
        <f t="shared" si="15"/>
        <v>1908-09 - Third Bureau, 1st Series - Washington-Franklin Issue - 8c  Olive Green,  Washington, Perf 12   Double-Line Watermark</v>
      </c>
      <c r="F360" s="106" t="s">
        <v>2512</v>
      </c>
      <c r="G360" s="104">
        <v>3</v>
      </c>
      <c r="H360" s="105">
        <v>3</v>
      </c>
      <c r="I360" s="105">
        <v>0</v>
      </c>
      <c r="J360" s="105">
        <v>45</v>
      </c>
      <c r="K360" s="104">
        <v>3</v>
      </c>
      <c r="L360" s="100">
        <v>396</v>
      </c>
      <c r="M360" s="112" t="s">
        <v>590</v>
      </c>
      <c r="N360" s="32" t="s">
        <v>2145</v>
      </c>
      <c r="O360" s="111" t="s">
        <v>220</v>
      </c>
      <c r="P360" s="80" t="s">
        <v>1965</v>
      </c>
      <c r="Q360" s="80" t="s">
        <v>1635</v>
      </c>
      <c r="R360" s="36" t="s">
        <v>2123</v>
      </c>
      <c r="S360" s="80" t="s">
        <v>2147</v>
      </c>
      <c r="T360" s="80" t="s">
        <v>2120</v>
      </c>
      <c r="U360" s="80"/>
      <c r="V360" s="80" t="str">
        <f t="shared" si="16"/>
        <v/>
      </c>
      <c r="W360" s="32" t="s">
        <v>590</v>
      </c>
      <c r="X360" s="110">
        <v>112</v>
      </c>
      <c r="Y360" s="35" t="s">
        <v>932</v>
      </c>
      <c r="Z360" s="133">
        <v>1</v>
      </c>
      <c r="AA360" s="133">
        <f t="shared" si="17"/>
        <v>1</v>
      </c>
    </row>
    <row r="361" spans="1:27" s="3" customFormat="1" x14ac:dyDescent="0.2">
      <c r="A361" s="100">
        <v>360</v>
      </c>
      <c r="B361" s="101">
        <v>338</v>
      </c>
      <c r="C361" s="101">
        <v>113</v>
      </c>
      <c r="D361" s="100">
        <v>113</v>
      </c>
      <c r="E361" s="102" t="str">
        <f t="shared" si="15"/>
        <v>1908-09 - Third Bureau, 1st Series - Washington-Franklin Issue - 10c  Yellow,  Washington, Perf 12   Double-Line Watermark</v>
      </c>
      <c r="F361" s="106" t="s">
        <v>2512</v>
      </c>
      <c r="G361" s="104">
        <v>2</v>
      </c>
      <c r="H361" s="105">
        <v>2</v>
      </c>
      <c r="I361" s="105">
        <v>0</v>
      </c>
      <c r="J361" s="105">
        <v>67.5</v>
      </c>
      <c r="K361" s="104">
        <v>2</v>
      </c>
      <c r="L361" s="100">
        <v>399</v>
      </c>
      <c r="M361" s="112" t="s">
        <v>590</v>
      </c>
      <c r="N361" s="32" t="s">
        <v>2145</v>
      </c>
      <c r="O361" s="111" t="s">
        <v>220</v>
      </c>
      <c r="P361" s="80" t="s">
        <v>1953</v>
      </c>
      <c r="Q361" s="80" t="s">
        <v>1635</v>
      </c>
      <c r="R361" s="36" t="s">
        <v>2049</v>
      </c>
      <c r="S361" s="80" t="s">
        <v>2147</v>
      </c>
      <c r="T361" s="80" t="s">
        <v>2120</v>
      </c>
      <c r="U361" s="80"/>
      <c r="V361" s="80" t="str">
        <f t="shared" si="16"/>
        <v/>
      </c>
      <c r="W361" s="32" t="s">
        <v>590</v>
      </c>
      <c r="X361" s="110">
        <v>113</v>
      </c>
      <c r="Y361" s="35" t="s">
        <v>932</v>
      </c>
      <c r="Z361" s="133">
        <v>1</v>
      </c>
      <c r="AA361" s="133">
        <f t="shared" si="17"/>
        <v>1</v>
      </c>
    </row>
    <row r="362" spans="1:27" s="3" customFormat="1" x14ac:dyDescent="0.2">
      <c r="A362" s="100">
        <v>361</v>
      </c>
      <c r="B362" s="101">
        <v>339</v>
      </c>
      <c r="C362" s="101">
        <v>114</v>
      </c>
      <c r="D362" s="100">
        <v>114</v>
      </c>
      <c r="E362" s="102" t="str">
        <f t="shared" si="15"/>
        <v>1908-09 - Third Bureau, 1st Series - Washington-Franklin Issue - 13c  Blue Green,  Washington, Perf 12   Double-Line Watermark</v>
      </c>
      <c r="F362" s="106" t="s">
        <v>2512</v>
      </c>
      <c r="G362" s="104">
        <v>19</v>
      </c>
      <c r="H362" s="105">
        <v>19</v>
      </c>
      <c r="I362" s="105">
        <v>0</v>
      </c>
      <c r="J362" s="105">
        <v>37.5</v>
      </c>
      <c r="K362" s="104">
        <v>19</v>
      </c>
      <c r="L362" s="100">
        <v>403</v>
      </c>
      <c r="M362" s="112" t="s">
        <v>590</v>
      </c>
      <c r="N362" s="32" t="s">
        <v>2145</v>
      </c>
      <c r="O362" s="111" t="s">
        <v>220</v>
      </c>
      <c r="P362" s="80" t="s">
        <v>1967</v>
      </c>
      <c r="Q362" s="80" t="s">
        <v>1635</v>
      </c>
      <c r="R362" s="36" t="s">
        <v>2069</v>
      </c>
      <c r="S362" s="80" t="s">
        <v>2147</v>
      </c>
      <c r="T362" s="80" t="s">
        <v>2120</v>
      </c>
      <c r="U362" s="80"/>
      <c r="V362" s="80" t="str">
        <f t="shared" si="16"/>
        <v/>
      </c>
      <c r="W362" s="32" t="s">
        <v>590</v>
      </c>
      <c r="X362" s="110">
        <v>114</v>
      </c>
      <c r="Y362" s="35" t="s">
        <v>932</v>
      </c>
      <c r="Z362" s="133">
        <v>1</v>
      </c>
      <c r="AA362" s="133">
        <f t="shared" si="17"/>
        <v>1</v>
      </c>
    </row>
    <row r="363" spans="1:27" s="3" customFormat="1" x14ac:dyDescent="0.2">
      <c r="A363" s="100">
        <v>362</v>
      </c>
      <c r="B363" s="101">
        <v>340</v>
      </c>
      <c r="C363" s="101">
        <v>115</v>
      </c>
      <c r="D363" s="100">
        <v>115</v>
      </c>
      <c r="E363" s="102" t="str">
        <f t="shared" si="15"/>
        <v>1908-09 - Third Bureau, 1st Series - Washington-Franklin Issue - 15c  Pale Ultramarine,  Washington, Perf 12   Double-Line Watermark</v>
      </c>
      <c r="F363" s="106" t="s">
        <v>2512</v>
      </c>
      <c r="G363" s="104">
        <v>6.5</v>
      </c>
      <c r="H363" s="105">
        <v>6.5</v>
      </c>
      <c r="I363" s="105">
        <v>0</v>
      </c>
      <c r="J363" s="105">
        <v>65</v>
      </c>
      <c r="K363" s="104">
        <v>6.5</v>
      </c>
      <c r="L363" s="100">
        <v>405</v>
      </c>
      <c r="M363" s="112" t="s">
        <v>590</v>
      </c>
      <c r="N363" s="32" t="s">
        <v>2145</v>
      </c>
      <c r="O363" s="111" t="s">
        <v>220</v>
      </c>
      <c r="P363" s="80" t="s">
        <v>1961</v>
      </c>
      <c r="Q363" s="80" t="s">
        <v>1635</v>
      </c>
      <c r="R363" s="36" t="s">
        <v>2144</v>
      </c>
      <c r="S363" s="80" t="s">
        <v>2147</v>
      </c>
      <c r="T363" s="80" t="s">
        <v>2120</v>
      </c>
      <c r="U363" s="80"/>
      <c r="V363" s="80" t="str">
        <f t="shared" si="16"/>
        <v/>
      </c>
      <c r="W363" s="32" t="s">
        <v>590</v>
      </c>
      <c r="X363" s="110">
        <v>115</v>
      </c>
      <c r="Y363" s="35" t="s">
        <v>932</v>
      </c>
      <c r="Z363" s="133">
        <v>1</v>
      </c>
      <c r="AA363" s="133">
        <f t="shared" si="17"/>
        <v>1</v>
      </c>
    </row>
    <row r="364" spans="1:27" s="3" customFormat="1" x14ac:dyDescent="0.2">
      <c r="A364" s="100">
        <v>363</v>
      </c>
      <c r="B364" s="101">
        <v>341</v>
      </c>
      <c r="C364" s="101">
        <v>116</v>
      </c>
      <c r="D364" s="100">
        <v>116</v>
      </c>
      <c r="E364" s="102" t="str">
        <f t="shared" si="15"/>
        <v>1908-09 - Third Bureau, 1st Series - Washington-Franklin Issue - 50c  Violet,  Washington, Perf 12   Double-Line Watermark</v>
      </c>
      <c r="F364" s="106" t="s">
        <v>2512</v>
      </c>
      <c r="G364" s="104">
        <v>22.5</v>
      </c>
      <c r="H364" s="105">
        <v>22.5</v>
      </c>
      <c r="I364" s="105">
        <v>0</v>
      </c>
      <c r="J364" s="105">
        <v>300</v>
      </c>
      <c r="K364" s="104">
        <v>22.5</v>
      </c>
      <c r="L364" s="100">
        <v>408</v>
      </c>
      <c r="M364" s="112" t="s">
        <v>590</v>
      </c>
      <c r="N364" s="32" t="s">
        <v>2145</v>
      </c>
      <c r="O364" s="111" t="s">
        <v>220</v>
      </c>
      <c r="P364" s="80" t="s">
        <v>1966</v>
      </c>
      <c r="Q364" s="80" t="s">
        <v>1635</v>
      </c>
      <c r="R364" s="36" t="s">
        <v>2141</v>
      </c>
      <c r="S364" s="80" t="s">
        <v>2147</v>
      </c>
      <c r="T364" s="80" t="s">
        <v>2120</v>
      </c>
      <c r="U364" s="80"/>
      <c r="V364" s="80" t="str">
        <f t="shared" si="16"/>
        <v/>
      </c>
      <c r="W364" s="32" t="s">
        <v>590</v>
      </c>
      <c r="X364" s="110">
        <v>116</v>
      </c>
      <c r="Y364" s="35" t="s">
        <v>932</v>
      </c>
      <c r="Z364" s="133">
        <v>1</v>
      </c>
      <c r="AA364" s="133">
        <f t="shared" si="17"/>
        <v>1</v>
      </c>
    </row>
    <row r="365" spans="1:27" s="3" customFormat="1" x14ac:dyDescent="0.2">
      <c r="A365" s="100">
        <v>364</v>
      </c>
      <c r="B365" s="101">
        <v>342</v>
      </c>
      <c r="C365" s="101">
        <v>117</v>
      </c>
      <c r="D365" s="100">
        <v>117</v>
      </c>
      <c r="E365" s="102" t="str">
        <f t="shared" si="15"/>
        <v>1908-09 - Third Bureau, 1st Series - Washington-Franklin Issue - 1 Violet Brown,  Washington, Perf 12   Double-Line Watermark</v>
      </c>
      <c r="F365" s="106" t="s">
        <v>2512</v>
      </c>
      <c r="G365" s="104">
        <v>100</v>
      </c>
      <c r="H365" s="105">
        <v>100</v>
      </c>
      <c r="I365" s="105">
        <v>0</v>
      </c>
      <c r="J365" s="105">
        <v>475</v>
      </c>
      <c r="K365" s="104">
        <v>100</v>
      </c>
      <c r="L365" s="100">
        <v>409</v>
      </c>
      <c r="M365" s="112" t="s">
        <v>590</v>
      </c>
      <c r="N365" s="32" t="s">
        <v>2145</v>
      </c>
      <c r="O365" s="111" t="s">
        <v>220</v>
      </c>
      <c r="P365" s="80">
        <v>1</v>
      </c>
      <c r="Q365" s="80" t="s">
        <v>1635</v>
      </c>
      <c r="R365" s="36" t="s">
        <v>2116</v>
      </c>
      <c r="S365" s="80" t="s">
        <v>2147</v>
      </c>
      <c r="T365" s="80" t="s">
        <v>2120</v>
      </c>
      <c r="U365" s="80"/>
      <c r="V365" s="80" t="str">
        <f t="shared" si="16"/>
        <v/>
      </c>
      <c r="W365" s="32" t="s">
        <v>590</v>
      </c>
      <c r="X365" s="110">
        <v>117</v>
      </c>
      <c r="Y365" s="35" t="s">
        <v>932</v>
      </c>
      <c r="Z365" s="133">
        <v>1</v>
      </c>
      <c r="AA365" s="133">
        <f t="shared" si="17"/>
        <v>1</v>
      </c>
    </row>
    <row r="366" spans="1:27" s="3" customFormat="1" x14ac:dyDescent="0.2">
      <c r="A366" s="100">
        <v>365</v>
      </c>
      <c r="B366" s="101">
        <v>343</v>
      </c>
      <c r="C366" s="101" t="s">
        <v>1593</v>
      </c>
      <c r="D366" s="100">
        <v>106</v>
      </c>
      <c r="E366" s="102" t="str">
        <f t="shared" si="15"/>
        <v>1908-09 - Third Bureau, 1st Series - Washington-Franklin Issue - 1c  Green,  Franklin, Imperf   Double-Line Watermark</v>
      </c>
      <c r="F366" s="106" t="s">
        <v>2512</v>
      </c>
      <c r="G366" s="104"/>
      <c r="H366" s="105">
        <v>5.5</v>
      </c>
      <c r="I366" s="105">
        <v>0</v>
      </c>
      <c r="J366" s="105">
        <v>4</v>
      </c>
      <c r="K366" s="104">
        <v>5.5</v>
      </c>
      <c r="L366" s="100">
        <v>317</v>
      </c>
      <c r="M366" s="112" t="s">
        <v>590</v>
      </c>
      <c r="N366" s="32" t="s">
        <v>2145</v>
      </c>
      <c r="O366" s="111" t="s">
        <v>220</v>
      </c>
      <c r="P366" s="80" t="s">
        <v>1954</v>
      </c>
      <c r="Q366" s="80" t="s">
        <v>1634</v>
      </c>
      <c r="R366" s="36" t="s">
        <v>2022</v>
      </c>
      <c r="S366" s="80" t="s">
        <v>2138</v>
      </c>
      <c r="T366" s="80" t="s">
        <v>2120</v>
      </c>
      <c r="U366" s="80"/>
      <c r="V366" s="80" t="str">
        <f t="shared" si="16"/>
        <v/>
      </c>
      <c r="W366" s="32" t="s">
        <v>1593</v>
      </c>
      <c r="X366" s="110">
        <v>106</v>
      </c>
      <c r="Y366" s="35"/>
      <c r="Z366" s="133">
        <v>1</v>
      </c>
      <c r="AA366" s="133">
        <f t="shared" si="17"/>
        <v>0</v>
      </c>
    </row>
    <row r="367" spans="1:27" s="3" customFormat="1" x14ac:dyDescent="0.2">
      <c r="A367" s="100">
        <v>366</v>
      </c>
      <c r="B367" s="101">
        <v>344</v>
      </c>
      <c r="C367" s="101" t="s">
        <v>1593</v>
      </c>
      <c r="D367" s="100">
        <v>107</v>
      </c>
      <c r="E367" s="102" t="str">
        <f t="shared" si="15"/>
        <v>1908-09 - Third Bureau, 1st Series - Washington-Franklin Issue - 2c  Carmine,  Washington, Imperf   Double-Line Watermark</v>
      </c>
      <c r="F367" s="106" t="s">
        <v>2512</v>
      </c>
      <c r="G367" s="104"/>
      <c r="H367" s="105">
        <v>3.25</v>
      </c>
      <c r="I367" s="105">
        <v>0</v>
      </c>
      <c r="J367" s="105">
        <v>4.75</v>
      </c>
      <c r="K367" s="104">
        <v>3.25</v>
      </c>
      <c r="L367" s="100">
        <v>328</v>
      </c>
      <c r="M367" s="112" t="s">
        <v>590</v>
      </c>
      <c r="N367" s="32" t="s">
        <v>2145</v>
      </c>
      <c r="O367" s="111" t="s">
        <v>220</v>
      </c>
      <c r="P367" s="80" t="s">
        <v>1960</v>
      </c>
      <c r="Q367" s="80" t="s">
        <v>1635</v>
      </c>
      <c r="R367" s="36" t="s">
        <v>2057</v>
      </c>
      <c r="S367" s="80" t="s">
        <v>2138</v>
      </c>
      <c r="T367" s="80" t="s">
        <v>2120</v>
      </c>
      <c r="U367" s="80"/>
      <c r="V367" s="80" t="str">
        <f t="shared" si="16"/>
        <v/>
      </c>
      <c r="W367" s="32" t="s">
        <v>1593</v>
      </c>
      <c r="X367" s="110">
        <v>107</v>
      </c>
      <c r="Y367" s="35"/>
      <c r="Z367" s="133">
        <v>1</v>
      </c>
      <c r="AA367" s="133">
        <f t="shared" si="17"/>
        <v>0</v>
      </c>
    </row>
    <row r="368" spans="1:27" s="3" customFormat="1" x14ac:dyDescent="0.2">
      <c r="A368" s="100">
        <v>367</v>
      </c>
      <c r="B368" s="101">
        <v>345</v>
      </c>
      <c r="C368" s="101" t="s">
        <v>1593</v>
      </c>
      <c r="D368" s="100">
        <v>108</v>
      </c>
      <c r="E368" s="102" t="str">
        <f t="shared" si="15"/>
        <v>1908-09 - Third Bureau, 1st Series - Washington-Franklin Issue - 3c  Deep Violet,  Washington, Type I, Imperf   Double-Line Watermark</v>
      </c>
      <c r="F368" s="106" t="s">
        <v>2512</v>
      </c>
      <c r="G368" s="104"/>
      <c r="H368" s="105">
        <v>22.5</v>
      </c>
      <c r="I368" s="105">
        <v>0</v>
      </c>
      <c r="J368" s="105">
        <v>9</v>
      </c>
      <c r="K368" s="104">
        <v>22.5</v>
      </c>
      <c r="L368" s="100">
        <v>340</v>
      </c>
      <c r="M368" s="112" t="s">
        <v>590</v>
      </c>
      <c r="N368" s="32" t="s">
        <v>2145</v>
      </c>
      <c r="O368" s="111" t="s">
        <v>220</v>
      </c>
      <c r="P368" s="80" t="s">
        <v>1955</v>
      </c>
      <c r="Q368" s="80" t="s">
        <v>1635</v>
      </c>
      <c r="R368" s="36" t="s">
        <v>2142</v>
      </c>
      <c r="S368" s="80" t="s">
        <v>2138</v>
      </c>
      <c r="T368" s="80" t="s">
        <v>2120</v>
      </c>
      <c r="U368" s="80" t="s">
        <v>2016</v>
      </c>
      <c r="V368" s="80" t="str">
        <f t="shared" si="16"/>
        <v>, Type I</v>
      </c>
      <c r="W368" s="32" t="s">
        <v>1593</v>
      </c>
      <c r="X368" s="110">
        <v>108</v>
      </c>
      <c r="Y368" s="35"/>
      <c r="Z368" s="133">
        <v>1</v>
      </c>
      <c r="AA368" s="133">
        <f t="shared" si="17"/>
        <v>0</v>
      </c>
    </row>
    <row r="369" spans="1:27" s="3" customFormat="1" x14ac:dyDescent="0.2">
      <c r="A369" s="100">
        <v>368</v>
      </c>
      <c r="B369" s="101">
        <v>346</v>
      </c>
      <c r="C369" s="101" t="s">
        <v>1593</v>
      </c>
      <c r="D369" s="100">
        <v>109</v>
      </c>
      <c r="E369" s="102" t="str">
        <f t="shared" si="15"/>
        <v>1908-09 - Third Bureau, 1st Series - Washington-Franklin Issue - 4c  Orange Brown,  Washington, Imperf   Double-Line Watermark</v>
      </c>
      <c r="F369" s="106" t="s">
        <v>2512</v>
      </c>
      <c r="G369" s="104"/>
      <c r="H369" s="105">
        <v>25</v>
      </c>
      <c r="I369" s="105">
        <v>0</v>
      </c>
      <c r="J369" s="105">
        <v>13.5</v>
      </c>
      <c r="K369" s="104">
        <v>25</v>
      </c>
      <c r="L369" s="100">
        <v>361</v>
      </c>
      <c r="M369" s="112" t="s">
        <v>590</v>
      </c>
      <c r="N369" s="32" t="s">
        <v>2145</v>
      </c>
      <c r="O369" s="111" t="s">
        <v>220</v>
      </c>
      <c r="P369" s="80" t="s">
        <v>1964</v>
      </c>
      <c r="Q369" s="80" t="s">
        <v>1635</v>
      </c>
      <c r="R369" s="36" t="s">
        <v>2019</v>
      </c>
      <c r="S369" s="80" t="s">
        <v>2138</v>
      </c>
      <c r="T369" s="80" t="s">
        <v>2120</v>
      </c>
      <c r="U369" s="80"/>
      <c r="V369" s="80" t="str">
        <f t="shared" si="16"/>
        <v/>
      </c>
      <c r="W369" s="32" t="s">
        <v>1593</v>
      </c>
      <c r="X369" s="110">
        <v>109</v>
      </c>
      <c r="Y369" s="35"/>
      <c r="Z369" s="133">
        <v>1</v>
      </c>
      <c r="AA369" s="133">
        <f t="shared" si="17"/>
        <v>0</v>
      </c>
    </row>
    <row r="370" spans="1:27" s="3" customFormat="1" x14ac:dyDescent="0.2">
      <c r="A370" s="100">
        <v>369</v>
      </c>
      <c r="B370" s="101">
        <v>347</v>
      </c>
      <c r="C370" s="101" t="s">
        <v>1593</v>
      </c>
      <c r="D370" s="100">
        <v>110</v>
      </c>
      <c r="E370" s="102" t="str">
        <f t="shared" si="15"/>
        <v>1908-09 - Third Bureau, 1st Series - Washington-Franklin Issue - 5c  Blue,  Washington, Imperf   Double-Line Watermark</v>
      </c>
      <c r="F370" s="106" t="s">
        <v>2512</v>
      </c>
      <c r="G370" s="104"/>
      <c r="H370" s="105">
        <v>37.5</v>
      </c>
      <c r="I370" s="105">
        <v>0</v>
      </c>
      <c r="J370" s="105">
        <v>27.5</v>
      </c>
      <c r="K370" s="104">
        <v>37.5</v>
      </c>
      <c r="L370" s="100">
        <v>374</v>
      </c>
      <c r="M370" s="112" t="s">
        <v>590</v>
      </c>
      <c r="N370" s="32" t="s">
        <v>2145</v>
      </c>
      <c r="O370" s="111" t="s">
        <v>220</v>
      </c>
      <c r="P370" s="80" t="s">
        <v>1952</v>
      </c>
      <c r="Q370" s="80" t="s">
        <v>1635</v>
      </c>
      <c r="R370" s="36" t="s">
        <v>2018</v>
      </c>
      <c r="S370" s="80" t="s">
        <v>2138</v>
      </c>
      <c r="T370" s="80" t="s">
        <v>2120</v>
      </c>
      <c r="U370" s="80"/>
      <c r="V370" s="80" t="str">
        <f t="shared" si="16"/>
        <v/>
      </c>
      <c r="W370" s="32" t="s">
        <v>1593</v>
      </c>
      <c r="X370" s="110">
        <v>110</v>
      </c>
      <c r="Y370" s="35"/>
      <c r="Z370" s="133">
        <v>1</v>
      </c>
      <c r="AA370" s="133">
        <f t="shared" si="17"/>
        <v>0</v>
      </c>
    </row>
    <row r="371" spans="1:27" s="3" customFormat="1" x14ac:dyDescent="0.2">
      <c r="A371" s="100">
        <v>370</v>
      </c>
      <c r="B371" s="101">
        <v>348</v>
      </c>
      <c r="C371" s="101" t="s">
        <v>1593</v>
      </c>
      <c r="D371" s="100">
        <v>106</v>
      </c>
      <c r="E371" s="102" t="str">
        <f t="shared" si="15"/>
        <v>1908-10 - Third Bureau, 1st Series - Washington-Franklin Issue - 1c  Green,  Franklin, Perf 12 Horiz Coil   Double-Line Watermark</v>
      </c>
      <c r="F371" s="106" t="s">
        <v>2512</v>
      </c>
      <c r="G371" s="104"/>
      <c r="H371" s="105">
        <v>50</v>
      </c>
      <c r="I371" s="105">
        <v>0</v>
      </c>
      <c r="J371" s="105">
        <v>35</v>
      </c>
      <c r="K371" s="104">
        <v>50</v>
      </c>
      <c r="L371" s="100">
        <v>318</v>
      </c>
      <c r="M371" s="112" t="s">
        <v>590</v>
      </c>
      <c r="N371" s="32" t="s">
        <v>2179</v>
      </c>
      <c r="O371" s="111" t="s">
        <v>220</v>
      </c>
      <c r="P371" s="80" t="s">
        <v>1954</v>
      </c>
      <c r="Q371" s="80" t="s">
        <v>1634</v>
      </c>
      <c r="R371" s="36" t="s">
        <v>2022</v>
      </c>
      <c r="S371" s="80" t="s">
        <v>2151</v>
      </c>
      <c r="T371" s="80" t="s">
        <v>2120</v>
      </c>
      <c r="U371" s="80"/>
      <c r="V371" s="80" t="str">
        <f t="shared" si="16"/>
        <v/>
      </c>
      <c r="W371" s="32" t="s">
        <v>1593</v>
      </c>
      <c r="X371" s="110">
        <v>106</v>
      </c>
      <c r="Y371" s="35"/>
      <c r="Z371" s="133">
        <v>1</v>
      </c>
      <c r="AA371" s="133">
        <f t="shared" si="17"/>
        <v>0</v>
      </c>
    </row>
    <row r="372" spans="1:27" s="3" customFormat="1" x14ac:dyDescent="0.2">
      <c r="A372" s="100">
        <v>371</v>
      </c>
      <c r="B372" s="101">
        <v>349</v>
      </c>
      <c r="C372" s="101" t="s">
        <v>1593</v>
      </c>
      <c r="D372" s="100">
        <v>107</v>
      </c>
      <c r="E372" s="102" t="str">
        <f t="shared" si="15"/>
        <v>1908-10 - Third Bureau, 1st Series - Washington-Franklin Issue - 2c  Carmine,  Washington, Perf 12 Horiz Coil   Double-Line Watermark</v>
      </c>
      <c r="F372" s="106" t="s">
        <v>2512</v>
      </c>
      <c r="G372" s="104"/>
      <c r="H372" s="105">
        <v>100</v>
      </c>
      <c r="I372" s="105">
        <v>0</v>
      </c>
      <c r="J372" s="105">
        <v>100</v>
      </c>
      <c r="K372" s="104">
        <v>100</v>
      </c>
      <c r="L372" s="100">
        <v>329</v>
      </c>
      <c r="M372" s="112" t="s">
        <v>590</v>
      </c>
      <c r="N372" s="32" t="s">
        <v>2179</v>
      </c>
      <c r="O372" s="111" t="s">
        <v>220</v>
      </c>
      <c r="P372" s="80" t="s">
        <v>1960</v>
      </c>
      <c r="Q372" s="80" t="s">
        <v>1635</v>
      </c>
      <c r="R372" s="36" t="s">
        <v>2057</v>
      </c>
      <c r="S372" s="80" t="s">
        <v>2151</v>
      </c>
      <c r="T372" s="80" t="s">
        <v>2120</v>
      </c>
      <c r="U372" s="80"/>
      <c r="V372" s="80" t="str">
        <f t="shared" si="16"/>
        <v/>
      </c>
      <c r="W372" s="32" t="s">
        <v>1593</v>
      </c>
      <c r="X372" s="110">
        <v>107</v>
      </c>
      <c r="Y372" s="35"/>
      <c r="Z372" s="133">
        <v>1</v>
      </c>
      <c r="AA372" s="133">
        <f t="shared" si="17"/>
        <v>0</v>
      </c>
    </row>
    <row r="373" spans="1:27" s="3" customFormat="1" x14ac:dyDescent="0.2">
      <c r="A373" s="100">
        <v>372</v>
      </c>
      <c r="B373" s="101">
        <v>350</v>
      </c>
      <c r="C373" s="101" t="s">
        <v>1593</v>
      </c>
      <c r="D373" s="100">
        <v>109</v>
      </c>
      <c r="E373" s="102" t="str">
        <f t="shared" si="15"/>
        <v>1908-10 - Third Bureau, 1st Series - Washington-Franklin Issue - 4c  Orange Brown,  Washington, Perf 12 Horiz Coil   Double-Line Watermark</v>
      </c>
      <c r="F373" s="106" t="s">
        <v>2512</v>
      </c>
      <c r="G373" s="104"/>
      <c r="H373" s="105">
        <v>210</v>
      </c>
      <c r="I373" s="105">
        <v>0</v>
      </c>
      <c r="J373" s="105">
        <v>140</v>
      </c>
      <c r="K373" s="104">
        <v>210</v>
      </c>
      <c r="L373" s="100">
        <v>362</v>
      </c>
      <c r="M373" s="112" t="s">
        <v>590</v>
      </c>
      <c r="N373" s="32" t="s">
        <v>2179</v>
      </c>
      <c r="O373" s="111" t="s">
        <v>220</v>
      </c>
      <c r="P373" s="80" t="s">
        <v>1964</v>
      </c>
      <c r="Q373" s="80" t="s">
        <v>1635</v>
      </c>
      <c r="R373" s="36" t="s">
        <v>2019</v>
      </c>
      <c r="S373" s="80" t="s">
        <v>2151</v>
      </c>
      <c r="T373" s="80" t="s">
        <v>2120</v>
      </c>
      <c r="U373" s="80"/>
      <c r="V373" s="80" t="str">
        <f t="shared" si="16"/>
        <v/>
      </c>
      <c r="W373" s="32" t="s">
        <v>1593</v>
      </c>
      <c r="X373" s="110">
        <v>109</v>
      </c>
      <c r="Y373" s="35"/>
      <c r="Z373" s="133">
        <v>1</v>
      </c>
      <c r="AA373" s="133">
        <f t="shared" si="17"/>
        <v>0</v>
      </c>
    </row>
    <row r="374" spans="1:27" s="3" customFormat="1" x14ac:dyDescent="0.2">
      <c r="A374" s="100">
        <v>373</v>
      </c>
      <c r="B374" s="101">
        <v>351</v>
      </c>
      <c r="C374" s="101" t="s">
        <v>1593</v>
      </c>
      <c r="D374" s="100">
        <v>110</v>
      </c>
      <c r="E374" s="102" t="str">
        <f t="shared" si="15"/>
        <v>1908-10 - Third Bureau, 1st Series - Washington-Franklin Issue - 5c  Blue,  Washington, Perf 12 Horiz Coil   Double-Line Watermark</v>
      </c>
      <c r="F374" s="106" t="s">
        <v>2512</v>
      </c>
      <c r="G374" s="104"/>
      <c r="H374" s="105">
        <v>300</v>
      </c>
      <c r="I374" s="105">
        <v>0</v>
      </c>
      <c r="J374" s="105">
        <v>140</v>
      </c>
      <c r="K374" s="104">
        <v>300</v>
      </c>
      <c r="L374" s="100">
        <v>375</v>
      </c>
      <c r="M374" s="112" t="s">
        <v>590</v>
      </c>
      <c r="N374" s="32" t="s">
        <v>2179</v>
      </c>
      <c r="O374" s="111" t="s">
        <v>220</v>
      </c>
      <c r="P374" s="80" t="s">
        <v>1952</v>
      </c>
      <c r="Q374" s="80" t="s">
        <v>1635</v>
      </c>
      <c r="R374" s="36" t="s">
        <v>2018</v>
      </c>
      <c r="S374" s="80" t="s">
        <v>2151</v>
      </c>
      <c r="T374" s="80" t="s">
        <v>2120</v>
      </c>
      <c r="U374" s="80"/>
      <c r="V374" s="80" t="str">
        <f t="shared" si="16"/>
        <v/>
      </c>
      <c r="W374" s="32" t="s">
        <v>1593</v>
      </c>
      <c r="X374" s="110">
        <v>110</v>
      </c>
      <c r="Y374" s="35"/>
      <c r="Z374" s="133">
        <v>1</v>
      </c>
      <c r="AA374" s="133">
        <f t="shared" si="17"/>
        <v>0</v>
      </c>
    </row>
    <row r="375" spans="1:27" s="3" customFormat="1" x14ac:dyDescent="0.2">
      <c r="A375" s="100">
        <v>374</v>
      </c>
      <c r="B375" s="101">
        <v>352</v>
      </c>
      <c r="C375" s="101" t="s">
        <v>1593</v>
      </c>
      <c r="D375" s="100">
        <v>106</v>
      </c>
      <c r="E375" s="102" t="str">
        <f t="shared" si="15"/>
        <v>1909 - Third Bureau, 1st Series - Washington-Franklin Issue - 1c  Green,  Franklin, Perf 12 Vert Coil   Double-Line Watermark</v>
      </c>
      <c r="F375" s="106" t="s">
        <v>2512</v>
      </c>
      <c r="G375" s="104"/>
      <c r="H375" s="105">
        <v>190</v>
      </c>
      <c r="I375" s="105">
        <v>0</v>
      </c>
      <c r="J375" s="105">
        <v>100</v>
      </c>
      <c r="K375" s="104">
        <v>190</v>
      </c>
      <c r="L375" s="100">
        <v>319</v>
      </c>
      <c r="M375" s="112" t="s">
        <v>590</v>
      </c>
      <c r="N375" s="32">
        <v>1909</v>
      </c>
      <c r="O375" s="111" t="s">
        <v>220</v>
      </c>
      <c r="P375" s="80" t="s">
        <v>1954</v>
      </c>
      <c r="Q375" s="80" t="s">
        <v>1634</v>
      </c>
      <c r="R375" s="36" t="s">
        <v>2022</v>
      </c>
      <c r="S375" s="80" t="s">
        <v>2153</v>
      </c>
      <c r="T375" s="80" t="s">
        <v>2120</v>
      </c>
      <c r="U375" s="80"/>
      <c r="V375" s="80" t="str">
        <f t="shared" si="16"/>
        <v/>
      </c>
      <c r="W375" s="32" t="s">
        <v>1593</v>
      </c>
      <c r="X375" s="110">
        <v>106</v>
      </c>
      <c r="Y375" s="35"/>
      <c r="Z375" s="133">
        <v>1</v>
      </c>
      <c r="AA375" s="133">
        <f t="shared" si="17"/>
        <v>0</v>
      </c>
    </row>
    <row r="376" spans="1:27" s="3" customFormat="1" x14ac:dyDescent="0.2">
      <c r="A376" s="100">
        <v>375</v>
      </c>
      <c r="B376" s="101">
        <v>353</v>
      </c>
      <c r="C376" s="101" t="s">
        <v>1593</v>
      </c>
      <c r="D376" s="100">
        <v>107</v>
      </c>
      <c r="E376" s="102" t="str">
        <f t="shared" si="15"/>
        <v>1909 - Third Bureau, 1st Series - Washington-Franklin Issue - 2c  Carmine,  Washington, Perf 12 Vert Coil   Double-Line Watermark</v>
      </c>
      <c r="F376" s="106" t="s">
        <v>2512</v>
      </c>
      <c r="G376" s="104"/>
      <c r="H376" s="105">
        <v>220</v>
      </c>
      <c r="I376" s="105">
        <v>0</v>
      </c>
      <c r="J376" s="105">
        <v>90</v>
      </c>
      <c r="K376" s="104">
        <v>220</v>
      </c>
      <c r="L376" s="100">
        <v>330</v>
      </c>
      <c r="M376" s="112" t="s">
        <v>590</v>
      </c>
      <c r="N376" s="32">
        <v>1909</v>
      </c>
      <c r="O376" s="111" t="s">
        <v>220</v>
      </c>
      <c r="P376" s="80" t="s">
        <v>1960</v>
      </c>
      <c r="Q376" s="80" t="s">
        <v>1635</v>
      </c>
      <c r="R376" s="36" t="s">
        <v>2057</v>
      </c>
      <c r="S376" s="80" t="s">
        <v>2153</v>
      </c>
      <c r="T376" s="80" t="s">
        <v>2120</v>
      </c>
      <c r="U376" s="80"/>
      <c r="V376" s="80" t="str">
        <f t="shared" si="16"/>
        <v/>
      </c>
      <c r="W376" s="32" t="s">
        <v>1593</v>
      </c>
      <c r="X376" s="110">
        <v>107</v>
      </c>
      <c r="Y376" s="35"/>
      <c r="Z376" s="133">
        <v>1</v>
      </c>
      <c r="AA376" s="133">
        <f t="shared" si="17"/>
        <v>0</v>
      </c>
    </row>
    <row r="377" spans="1:27" s="3" customFormat="1" x14ac:dyDescent="0.2">
      <c r="A377" s="100">
        <v>376</v>
      </c>
      <c r="B377" s="101">
        <v>354</v>
      </c>
      <c r="C377" s="101" t="s">
        <v>1593</v>
      </c>
      <c r="D377" s="100">
        <v>109</v>
      </c>
      <c r="E377" s="102" t="str">
        <f t="shared" si="15"/>
        <v>1909 - Third Bureau, 1st Series - Washington-Franklin Issue - 4c  Orange Brown,  Washington, Perf 12 Vert Coil   Double-Line Watermark</v>
      </c>
      <c r="F377" s="106" t="s">
        <v>2512</v>
      </c>
      <c r="G377" s="104"/>
      <c r="H377" s="105">
        <v>275</v>
      </c>
      <c r="I377" s="105">
        <v>0</v>
      </c>
      <c r="J377" s="105">
        <v>200</v>
      </c>
      <c r="K377" s="104">
        <v>275</v>
      </c>
      <c r="L377" s="100">
        <v>363</v>
      </c>
      <c r="M377" s="112" t="s">
        <v>590</v>
      </c>
      <c r="N377" s="32">
        <v>1909</v>
      </c>
      <c r="O377" s="111" t="s">
        <v>220</v>
      </c>
      <c r="P377" s="80" t="s">
        <v>1964</v>
      </c>
      <c r="Q377" s="80" t="s">
        <v>1635</v>
      </c>
      <c r="R377" s="36" t="s">
        <v>2019</v>
      </c>
      <c r="S377" s="80" t="s">
        <v>2153</v>
      </c>
      <c r="T377" s="80" t="s">
        <v>2120</v>
      </c>
      <c r="U377" s="80"/>
      <c r="V377" s="80" t="str">
        <f t="shared" si="16"/>
        <v/>
      </c>
      <c r="W377" s="32" t="s">
        <v>1593</v>
      </c>
      <c r="X377" s="110">
        <v>109</v>
      </c>
      <c r="Y377" s="35"/>
      <c r="Z377" s="133">
        <v>1</v>
      </c>
      <c r="AA377" s="133">
        <f t="shared" si="17"/>
        <v>0</v>
      </c>
    </row>
    <row r="378" spans="1:27" s="3" customFormat="1" x14ac:dyDescent="0.2">
      <c r="A378" s="100">
        <v>377</v>
      </c>
      <c r="B378" s="101">
        <v>355</v>
      </c>
      <c r="C378" s="101" t="s">
        <v>1593</v>
      </c>
      <c r="D378" s="100">
        <v>110</v>
      </c>
      <c r="E378" s="102" t="str">
        <f t="shared" si="15"/>
        <v>1909 - Third Bureau, 1st Series - Washington-Franklin Issue - 5c  Blue,  Washington, Perf 12 Vert Coil   Double-Line Watermark</v>
      </c>
      <c r="F378" s="106" t="s">
        <v>2512</v>
      </c>
      <c r="G378" s="104"/>
      <c r="H378" s="105">
        <v>300</v>
      </c>
      <c r="I378" s="105">
        <v>0</v>
      </c>
      <c r="J378" s="105">
        <v>210</v>
      </c>
      <c r="K378" s="104">
        <v>300</v>
      </c>
      <c r="L378" s="100">
        <v>376</v>
      </c>
      <c r="M378" s="112" t="s">
        <v>590</v>
      </c>
      <c r="N378" s="32">
        <v>1909</v>
      </c>
      <c r="O378" s="111" t="s">
        <v>220</v>
      </c>
      <c r="P378" s="80" t="s">
        <v>1952</v>
      </c>
      <c r="Q378" s="80" t="s">
        <v>1635</v>
      </c>
      <c r="R378" s="36" t="s">
        <v>2018</v>
      </c>
      <c r="S378" s="80" t="s">
        <v>2153</v>
      </c>
      <c r="T378" s="80" t="s">
        <v>2120</v>
      </c>
      <c r="U378" s="80"/>
      <c r="V378" s="80" t="str">
        <f t="shared" si="16"/>
        <v/>
      </c>
      <c r="W378" s="32" t="s">
        <v>1593</v>
      </c>
      <c r="X378" s="110">
        <v>110</v>
      </c>
      <c r="Y378" s="35"/>
      <c r="Z378" s="133">
        <v>1</v>
      </c>
      <c r="AA378" s="133">
        <f t="shared" si="17"/>
        <v>0</v>
      </c>
    </row>
    <row r="379" spans="1:27" s="3" customFormat="1" x14ac:dyDescent="0.2">
      <c r="A379" s="100">
        <v>378</v>
      </c>
      <c r="B379" s="101">
        <v>356</v>
      </c>
      <c r="C379" s="101" t="s">
        <v>1593</v>
      </c>
      <c r="D379" s="100">
        <v>113</v>
      </c>
      <c r="E379" s="102" t="str">
        <f t="shared" si="15"/>
        <v>1909 - Third Bureau, 1st Series - Washington-Franklin Issue - 10c  Yellow,  Washington, Perf 12 Vert Coil   Double-Line Watermark</v>
      </c>
      <c r="F379" s="106" t="s">
        <v>2512</v>
      </c>
      <c r="G379" s="104"/>
      <c r="H379" s="105">
        <v>4500</v>
      </c>
      <c r="I379" s="105">
        <v>0</v>
      </c>
      <c r="J379" s="105">
        <v>3500</v>
      </c>
      <c r="K379" s="104">
        <v>4500</v>
      </c>
      <c r="L379" s="100">
        <v>400</v>
      </c>
      <c r="M379" s="112" t="s">
        <v>590</v>
      </c>
      <c r="N379" s="32">
        <v>1909</v>
      </c>
      <c r="O379" s="111" t="s">
        <v>220</v>
      </c>
      <c r="P379" s="80" t="s">
        <v>1953</v>
      </c>
      <c r="Q379" s="80" t="s">
        <v>1635</v>
      </c>
      <c r="R379" s="36" t="s">
        <v>2049</v>
      </c>
      <c r="S379" s="80" t="s">
        <v>2153</v>
      </c>
      <c r="T379" s="80" t="s">
        <v>2120</v>
      </c>
      <c r="U379" s="80"/>
      <c r="V379" s="80" t="str">
        <f t="shared" si="16"/>
        <v/>
      </c>
      <c r="W379" s="32" t="s">
        <v>1593</v>
      </c>
      <c r="X379" s="110">
        <v>113</v>
      </c>
      <c r="Y379" s="35"/>
      <c r="Z379" s="133">
        <v>1</v>
      </c>
      <c r="AA379" s="133">
        <f t="shared" si="17"/>
        <v>0</v>
      </c>
    </row>
    <row r="380" spans="1:27" s="3" customFormat="1" x14ac:dyDescent="0.2">
      <c r="A380" s="100">
        <v>379</v>
      </c>
      <c r="B380" s="101">
        <v>357</v>
      </c>
      <c r="C380" s="101" t="s">
        <v>1593</v>
      </c>
      <c r="D380" s="100">
        <v>106</v>
      </c>
      <c r="E380" s="102" t="str">
        <f t="shared" si="15"/>
        <v>1909 - Third Bureau, 1st Series - Washington-Franklin Issue - 1c  Green,  Franklin, Bluish Paper, Perf 12   Double-Line Watermark</v>
      </c>
      <c r="F380" s="106" t="s">
        <v>2512</v>
      </c>
      <c r="G380" s="104"/>
      <c r="H380" s="105">
        <v>150</v>
      </c>
      <c r="I380" s="105">
        <v>0</v>
      </c>
      <c r="J380" s="105">
        <v>85</v>
      </c>
      <c r="K380" s="104">
        <v>150</v>
      </c>
      <c r="L380" s="100">
        <v>320</v>
      </c>
      <c r="M380" s="112" t="s">
        <v>590</v>
      </c>
      <c r="N380" s="32">
        <v>1909</v>
      </c>
      <c r="O380" s="111" t="s">
        <v>220</v>
      </c>
      <c r="P380" s="80" t="s">
        <v>1954</v>
      </c>
      <c r="Q380" s="80" t="s">
        <v>1634</v>
      </c>
      <c r="R380" s="36" t="s">
        <v>2022</v>
      </c>
      <c r="S380" s="80" t="s">
        <v>2147</v>
      </c>
      <c r="T380" s="80" t="s">
        <v>2120</v>
      </c>
      <c r="U380" s="80" t="s">
        <v>2148</v>
      </c>
      <c r="V380" s="80" t="str">
        <f t="shared" si="16"/>
        <v>, Bluish Paper</v>
      </c>
      <c r="W380" s="32" t="s">
        <v>1593</v>
      </c>
      <c r="X380" s="110">
        <v>106</v>
      </c>
      <c r="Y380" s="35"/>
      <c r="Z380" s="133">
        <v>1</v>
      </c>
      <c r="AA380" s="133">
        <f t="shared" si="17"/>
        <v>0</v>
      </c>
    </row>
    <row r="381" spans="1:27" s="3" customFormat="1" x14ac:dyDescent="0.2">
      <c r="A381" s="100">
        <v>380</v>
      </c>
      <c r="B381" s="101">
        <v>358</v>
      </c>
      <c r="C381" s="101" t="s">
        <v>1593</v>
      </c>
      <c r="D381" s="100">
        <v>107</v>
      </c>
      <c r="E381" s="102" t="str">
        <f t="shared" si="15"/>
        <v>1909 - Third Bureau, 1st Series - Washington-Franklin Issue - 2c  Carmine,  Washington, Bluish Paper, Perf 12   Double-Line Watermark</v>
      </c>
      <c r="F381" s="106" t="s">
        <v>2512</v>
      </c>
      <c r="G381" s="104"/>
      <c r="H381" s="105">
        <v>150</v>
      </c>
      <c r="I381" s="105">
        <v>0</v>
      </c>
      <c r="J381" s="105">
        <v>80</v>
      </c>
      <c r="K381" s="104">
        <v>150</v>
      </c>
      <c r="L381" s="100">
        <v>331</v>
      </c>
      <c r="M381" s="112" t="s">
        <v>590</v>
      </c>
      <c r="N381" s="32">
        <v>1909</v>
      </c>
      <c r="O381" s="111" t="s">
        <v>220</v>
      </c>
      <c r="P381" s="80" t="s">
        <v>1960</v>
      </c>
      <c r="Q381" s="80" t="s">
        <v>1635</v>
      </c>
      <c r="R381" s="36" t="s">
        <v>2057</v>
      </c>
      <c r="S381" s="80" t="s">
        <v>2147</v>
      </c>
      <c r="T381" s="80" t="s">
        <v>2120</v>
      </c>
      <c r="U381" s="80" t="s">
        <v>2148</v>
      </c>
      <c r="V381" s="80" t="str">
        <f t="shared" si="16"/>
        <v>, Bluish Paper</v>
      </c>
      <c r="W381" s="32" t="s">
        <v>1593</v>
      </c>
      <c r="X381" s="110">
        <v>107</v>
      </c>
      <c r="Y381" s="35"/>
      <c r="Z381" s="133">
        <v>1</v>
      </c>
      <c r="AA381" s="133">
        <f t="shared" si="17"/>
        <v>0</v>
      </c>
    </row>
    <row r="382" spans="1:27" s="3" customFormat="1" x14ac:dyDescent="0.2">
      <c r="A382" s="100">
        <v>381</v>
      </c>
      <c r="B382" s="101">
        <v>359</v>
      </c>
      <c r="C382" s="101" t="s">
        <v>1593</v>
      </c>
      <c r="D382" s="100">
        <v>108</v>
      </c>
      <c r="E382" s="102" t="str">
        <f t="shared" si="15"/>
        <v>1909 - Third Bureau, 1st Series - Washington-Franklin Issue - 3c  Deep Violet,  Washington, Type I, Bluish Paper, Perf 12   Double-Line Watermark</v>
      </c>
      <c r="F382" s="106" t="s">
        <v>2512</v>
      </c>
      <c r="G382" s="104"/>
      <c r="H382" s="105">
        <v>9000</v>
      </c>
      <c r="I382" s="105">
        <v>0</v>
      </c>
      <c r="J382" s="105">
        <v>1800</v>
      </c>
      <c r="K382" s="104">
        <v>9000</v>
      </c>
      <c r="L382" s="100">
        <v>341</v>
      </c>
      <c r="M382" s="112" t="s">
        <v>590</v>
      </c>
      <c r="N382" s="32">
        <v>1909</v>
      </c>
      <c r="O382" s="111" t="s">
        <v>220</v>
      </c>
      <c r="P382" s="80" t="s">
        <v>1955</v>
      </c>
      <c r="Q382" s="80" t="s">
        <v>1635</v>
      </c>
      <c r="R382" s="36" t="s">
        <v>2142</v>
      </c>
      <c r="S382" s="80" t="s">
        <v>2147</v>
      </c>
      <c r="T382" s="80" t="s">
        <v>2120</v>
      </c>
      <c r="U382" s="80" t="s">
        <v>2150</v>
      </c>
      <c r="V382" s="80" t="str">
        <f t="shared" si="16"/>
        <v>, Type I, Bluish Paper</v>
      </c>
      <c r="W382" s="32" t="s">
        <v>1593</v>
      </c>
      <c r="X382" s="110">
        <v>108</v>
      </c>
      <c r="Y382" s="35"/>
      <c r="Z382" s="133">
        <v>1</v>
      </c>
      <c r="AA382" s="133">
        <f t="shared" si="17"/>
        <v>0</v>
      </c>
    </row>
    <row r="383" spans="1:27" s="3" customFormat="1" x14ac:dyDescent="0.2">
      <c r="A383" s="100">
        <v>382</v>
      </c>
      <c r="B383" s="101">
        <v>360</v>
      </c>
      <c r="C383" s="101" t="s">
        <v>1593</v>
      </c>
      <c r="D383" s="100">
        <v>109</v>
      </c>
      <c r="E383" s="102" t="str">
        <f t="shared" si="15"/>
        <v>1909 - Third Bureau, 1st Series - Washington-Franklin Issue - 4c  Orange Brown,  Washington, Bluish Paper, Perf 12   Double-Line Watermark</v>
      </c>
      <c r="F383" s="106" t="s">
        <v>2512</v>
      </c>
      <c r="G383" s="104"/>
      <c r="H383" s="105">
        <v>0</v>
      </c>
      <c r="I383" s="105">
        <v>0</v>
      </c>
      <c r="J383" s="105">
        <v>27500</v>
      </c>
      <c r="K383" s="104">
        <v>27500</v>
      </c>
      <c r="L383" s="100">
        <v>364</v>
      </c>
      <c r="M383" s="112" t="s">
        <v>590</v>
      </c>
      <c r="N383" s="32">
        <v>1909</v>
      </c>
      <c r="O383" s="111" t="s">
        <v>220</v>
      </c>
      <c r="P383" s="80" t="s">
        <v>1964</v>
      </c>
      <c r="Q383" s="80" t="s">
        <v>1635</v>
      </c>
      <c r="R383" s="36" t="s">
        <v>2019</v>
      </c>
      <c r="S383" s="80" t="s">
        <v>2147</v>
      </c>
      <c r="T383" s="80" t="s">
        <v>2120</v>
      </c>
      <c r="U383" s="80" t="s">
        <v>2148</v>
      </c>
      <c r="V383" s="80" t="str">
        <f t="shared" si="16"/>
        <v>, Bluish Paper</v>
      </c>
      <c r="W383" s="32" t="s">
        <v>1593</v>
      </c>
      <c r="X383" s="110">
        <v>109</v>
      </c>
      <c r="Y383" s="35"/>
      <c r="Z383" s="133">
        <v>1</v>
      </c>
      <c r="AA383" s="133">
        <f t="shared" si="17"/>
        <v>0</v>
      </c>
    </row>
    <row r="384" spans="1:27" s="3" customFormat="1" x14ac:dyDescent="0.2">
      <c r="A384" s="100">
        <v>383</v>
      </c>
      <c r="B384" s="101">
        <v>361</v>
      </c>
      <c r="C384" s="101" t="s">
        <v>1593</v>
      </c>
      <c r="D384" s="100">
        <v>110</v>
      </c>
      <c r="E384" s="102" t="str">
        <f t="shared" si="15"/>
        <v>1909 - Third Bureau, 1st Series - Washington-Franklin Issue - 5c  Blue,  Washington, Bluish Paper, Perf 12   Double-Line Watermark</v>
      </c>
      <c r="F384" s="106" t="s">
        <v>2512</v>
      </c>
      <c r="G384" s="104"/>
      <c r="H384" s="105">
        <v>17500</v>
      </c>
      <c r="I384" s="105">
        <v>0</v>
      </c>
      <c r="J384" s="105">
        <v>5750</v>
      </c>
      <c r="K384" s="104">
        <v>17500</v>
      </c>
      <c r="L384" s="100">
        <v>377</v>
      </c>
      <c r="M384" s="112" t="s">
        <v>590</v>
      </c>
      <c r="N384" s="32">
        <v>1909</v>
      </c>
      <c r="O384" s="111" t="s">
        <v>220</v>
      </c>
      <c r="P384" s="80" t="s">
        <v>1952</v>
      </c>
      <c r="Q384" s="80" t="s">
        <v>1635</v>
      </c>
      <c r="R384" s="36" t="s">
        <v>2018</v>
      </c>
      <c r="S384" s="80" t="s">
        <v>2147</v>
      </c>
      <c r="T384" s="80" t="s">
        <v>2120</v>
      </c>
      <c r="U384" s="80" t="s">
        <v>2148</v>
      </c>
      <c r="V384" s="80" t="str">
        <f t="shared" si="16"/>
        <v>, Bluish Paper</v>
      </c>
      <c r="W384" s="32" t="s">
        <v>1593</v>
      </c>
      <c r="X384" s="110">
        <v>110</v>
      </c>
      <c r="Y384" s="35"/>
      <c r="Z384" s="133">
        <v>1</v>
      </c>
      <c r="AA384" s="133">
        <f t="shared" si="17"/>
        <v>0</v>
      </c>
    </row>
    <row r="385" spans="1:27" s="3" customFormat="1" x14ac:dyDescent="0.2">
      <c r="A385" s="100">
        <v>384</v>
      </c>
      <c r="B385" s="101">
        <v>362</v>
      </c>
      <c r="C385" s="101" t="s">
        <v>1593</v>
      </c>
      <c r="D385" s="100">
        <v>111</v>
      </c>
      <c r="E385" s="102" t="str">
        <f t="shared" si="15"/>
        <v>1909 - Third Bureau, 1st Series - Washington-Franklin Issue - 6c  Red Orange,  Washington, Bluish Paper, Perf 12   Double-Line Watermark</v>
      </c>
      <c r="F385" s="106" t="s">
        <v>2512</v>
      </c>
      <c r="G385" s="104"/>
      <c r="H385" s="105">
        <v>12500</v>
      </c>
      <c r="I385" s="105">
        <v>0</v>
      </c>
      <c r="J385" s="105">
        <v>1250</v>
      </c>
      <c r="K385" s="104">
        <v>12500</v>
      </c>
      <c r="L385" s="100">
        <v>391</v>
      </c>
      <c r="M385" s="112" t="s">
        <v>590</v>
      </c>
      <c r="N385" s="32">
        <v>1909</v>
      </c>
      <c r="O385" s="111" t="s">
        <v>220</v>
      </c>
      <c r="P385" s="80" t="s">
        <v>1962</v>
      </c>
      <c r="Q385" s="80" t="s">
        <v>1635</v>
      </c>
      <c r="R385" s="36" t="s">
        <v>2143</v>
      </c>
      <c r="S385" s="80" t="s">
        <v>2147</v>
      </c>
      <c r="T385" s="80" t="s">
        <v>2120</v>
      </c>
      <c r="U385" s="80" t="s">
        <v>2148</v>
      </c>
      <c r="V385" s="80" t="str">
        <f t="shared" si="16"/>
        <v>, Bluish Paper</v>
      </c>
      <c r="W385" s="32" t="s">
        <v>1593</v>
      </c>
      <c r="X385" s="110">
        <v>111</v>
      </c>
      <c r="Y385" s="35"/>
      <c r="Z385" s="133">
        <v>1</v>
      </c>
      <c r="AA385" s="133">
        <f t="shared" si="17"/>
        <v>0</v>
      </c>
    </row>
    <row r="386" spans="1:27" s="3" customFormat="1" x14ac:dyDescent="0.2">
      <c r="A386" s="100">
        <v>385</v>
      </c>
      <c r="B386" s="101">
        <v>363</v>
      </c>
      <c r="C386" s="101" t="s">
        <v>1593</v>
      </c>
      <c r="D386" s="100">
        <v>112</v>
      </c>
      <c r="E386" s="102" t="str">
        <f t="shared" ref="E386:E449" si="18">CONCATENATE(N386," - ",O386," - ",P386," ",R386,", ",Q386,V386,", ",S386,"   ",T386)</f>
        <v>1909 - Third Bureau, 1st Series - Washington-Franklin Issue - 8c  Olive Green,  Washington, Bluish Paper, Perf 12   Double-Line Watermark</v>
      </c>
      <c r="F386" s="106" t="s">
        <v>2512</v>
      </c>
      <c r="G386" s="104"/>
      <c r="H386" s="105">
        <v>0</v>
      </c>
      <c r="I386" s="105">
        <v>0</v>
      </c>
      <c r="J386" s="105">
        <v>30000</v>
      </c>
      <c r="K386" s="104">
        <v>30000</v>
      </c>
      <c r="L386" s="100">
        <v>397</v>
      </c>
      <c r="M386" s="112" t="s">
        <v>590</v>
      </c>
      <c r="N386" s="32">
        <v>1909</v>
      </c>
      <c r="O386" s="111" t="s">
        <v>220</v>
      </c>
      <c r="P386" s="80" t="s">
        <v>1965</v>
      </c>
      <c r="Q386" s="80" t="s">
        <v>1635</v>
      </c>
      <c r="R386" s="36" t="s">
        <v>2123</v>
      </c>
      <c r="S386" s="80" t="s">
        <v>2147</v>
      </c>
      <c r="T386" s="80" t="s">
        <v>2120</v>
      </c>
      <c r="U386" s="80" t="s">
        <v>2148</v>
      </c>
      <c r="V386" s="80" t="str">
        <f t="shared" ref="V386:V449" si="19">IF(U386&gt;0,CONCATENATE(", ",U386),"")</f>
        <v>, Bluish Paper</v>
      </c>
      <c r="W386" s="32" t="s">
        <v>1593</v>
      </c>
      <c r="X386" s="110">
        <v>112</v>
      </c>
      <c r="Y386" s="35"/>
      <c r="Z386" s="133">
        <v>1</v>
      </c>
      <c r="AA386" s="133">
        <f t="shared" si="17"/>
        <v>0</v>
      </c>
    </row>
    <row r="387" spans="1:27" s="3" customFormat="1" x14ac:dyDescent="0.2">
      <c r="A387" s="100">
        <v>386</v>
      </c>
      <c r="B387" s="101">
        <v>364</v>
      </c>
      <c r="C387" s="101" t="s">
        <v>1593</v>
      </c>
      <c r="D387" s="100">
        <v>113</v>
      </c>
      <c r="E387" s="102" t="str">
        <f t="shared" si="18"/>
        <v>1909 - Third Bureau, 1st Series - Washington-Franklin Issue - 10c  Yellow,  Washington, Bluish Paper, Perf 12   Double-Line Watermark</v>
      </c>
      <c r="F387" s="106" t="s">
        <v>2512</v>
      </c>
      <c r="G387" s="104"/>
      <c r="H387" s="105">
        <v>10000</v>
      </c>
      <c r="I387" s="105">
        <v>0</v>
      </c>
      <c r="J387" s="105">
        <v>1600</v>
      </c>
      <c r="K387" s="104">
        <v>10000</v>
      </c>
      <c r="L387" s="100">
        <v>401</v>
      </c>
      <c r="M387" s="112" t="s">
        <v>590</v>
      </c>
      <c r="N387" s="32">
        <v>1909</v>
      </c>
      <c r="O387" s="111" t="s">
        <v>220</v>
      </c>
      <c r="P387" s="80" t="s">
        <v>1953</v>
      </c>
      <c r="Q387" s="80" t="s">
        <v>1635</v>
      </c>
      <c r="R387" s="36" t="s">
        <v>2049</v>
      </c>
      <c r="S387" s="80" t="s">
        <v>2147</v>
      </c>
      <c r="T387" s="80" t="s">
        <v>2120</v>
      </c>
      <c r="U387" s="80" t="s">
        <v>2148</v>
      </c>
      <c r="V387" s="80" t="str">
        <f t="shared" si="19"/>
        <v>, Bluish Paper</v>
      </c>
      <c r="W387" s="32" t="s">
        <v>1593</v>
      </c>
      <c r="X387" s="110">
        <v>113</v>
      </c>
      <c r="Y387" s="35"/>
      <c r="Z387" s="133">
        <v>1</v>
      </c>
      <c r="AA387" s="133">
        <f t="shared" ref="AA387:AA450" si="20">IF(G387&gt;0,1,0)</f>
        <v>0</v>
      </c>
    </row>
    <row r="388" spans="1:27" s="3" customFormat="1" x14ac:dyDescent="0.2">
      <c r="A388" s="100">
        <v>387</v>
      </c>
      <c r="B388" s="101">
        <v>365</v>
      </c>
      <c r="C388" s="101" t="s">
        <v>1593</v>
      </c>
      <c r="D388" s="100">
        <v>114</v>
      </c>
      <c r="E388" s="102" t="str">
        <f t="shared" si="18"/>
        <v>1909 - Third Bureau, 1st Series - Washington-Franklin Issue - 13c  Blue Green,  Washington, Bluish Paper, Perf 12   Double-Line Watermark</v>
      </c>
      <c r="F388" s="106" t="s">
        <v>2512</v>
      </c>
      <c r="G388" s="104"/>
      <c r="H388" s="105">
        <v>4000</v>
      </c>
      <c r="I388" s="105">
        <v>0</v>
      </c>
      <c r="J388" s="105">
        <v>2600</v>
      </c>
      <c r="K388" s="104">
        <v>4000</v>
      </c>
      <c r="L388" s="100">
        <v>404</v>
      </c>
      <c r="M388" s="112" t="s">
        <v>590</v>
      </c>
      <c r="N388" s="32">
        <v>1909</v>
      </c>
      <c r="O388" s="111" t="s">
        <v>220</v>
      </c>
      <c r="P388" s="80" t="s">
        <v>1967</v>
      </c>
      <c r="Q388" s="80" t="s">
        <v>1635</v>
      </c>
      <c r="R388" s="36" t="s">
        <v>2069</v>
      </c>
      <c r="S388" s="80" t="s">
        <v>2147</v>
      </c>
      <c r="T388" s="80" t="s">
        <v>2120</v>
      </c>
      <c r="U388" s="80" t="s">
        <v>2148</v>
      </c>
      <c r="V388" s="80" t="str">
        <f t="shared" si="19"/>
        <v>, Bluish Paper</v>
      </c>
      <c r="W388" s="32" t="s">
        <v>1593</v>
      </c>
      <c r="X388" s="110">
        <v>114</v>
      </c>
      <c r="Y388" s="35"/>
      <c r="Z388" s="133">
        <v>1</v>
      </c>
      <c r="AA388" s="133">
        <f t="shared" si="20"/>
        <v>0</v>
      </c>
    </row>
    <row r="389" spans="1:27" s="3" customFormat="1" x14ac:dyDescent="0.2">
      <c r="A389" s="100">
        <v>388</v>
      </c>
      <c r="B389" s="101">
        <v>366</v>
      </c>
      <c r="C389" s="101" t="s">
        <v>1593</v>
      </c>
      <c r="D389" s="100">
        <v>115</v>
      </c>
      <c r="E389" s="102" t="str">
        <f t="shared" si="18"/>
        <v>1909 - Third Bureau, 1st Series - Washington-Franklin Issue - 15c  Pale Ultramarine,  Washington, Bluish Paper, Perf 12   Double-Line Watermark</v>
      </c>
      <c r="F389" s="106" t="s">
        <v>2512</v>
      </c>
      <c r="G389" s="104"/>
      <c r="H389" s="105">
        <v>12500</v>
      </c>
      <c r="I389" s="105">
        <v>0</v>
      </c>
      <c r="J389" s="105">
        <v>1250</v>
      </c>
      <c r="K389" s="104">
        <v>12500</v>
      </c>
      <c r="L389" s="100">
        <v>406</v>
      </c>
      <c r="M389" s="112" t="s">
        <v>590</v>
      </c>
      <c r="N389" s="32">
        <v>1909</v>
      </c>
      <c r="O389" s="111" t="s">
        <v>220</v>
      </c>
      <c r="P389" s="80" t="s">
        <v>1961</v>
      </c>
      <c r="Q389" s="80" t="s">
        <v>1635</v>
      </c>
      <c r="R389" s="36" t="s">
        <v>2144</v>
      </c>
      <c r="S389" s="80" t="s">
        <v>2147</v>
      </c>
      <c r="T389" s="80" t="s">
        <v>2120</v>
      </c>
      <c r="U389" s="80" t="s">
        <v>2148</v>
      </c>
      <c r="V389" s="80" t="str">
        <f t="shared" si="19"/>
        <v>, Bluish Paper</v>
      </c>
      <c r="W389" s="32" t="s">
        <v>1593</v>
      </c>
      <c r="X389" s="110">
        <v>115</v>
      </c>
      <c r="Y389" s="35"/>
      <c r="Z389" s="133">
        <v>1</v>
      </c>
      <c r="AA389" s="133">
        <f t="shared" si="20"/>
        <v>0</v>
      </c>
    </row>
    <row r="390" spans="1:27" s="3" customFormat="1" x14ac:dyDescent="0.2">
      <c r="A390" s="100">
        <v>389</v>
      </c>
      <c r="B390" s="101">
        <v>367</v>
      </c>
      <c r="C390" s="101" t="s">
        <v>633</v>
      </c>
      <c r="D390" s="100" t="s">
        <v>633</v>
      </c>
      <c r="E390" s="102" t="str">
        <f t="shared" si="18"/>
        <v>1909 - 1909 Commemoratives - 2c  Carmine,  Lincoln, Perf 12   Double-Line Watermark</v>
      </c>
      <c r="F390" s="106" t="s">
        <v>2512</v>
      </c>
      <c r="G390" s="104">
        <v>2</v>
      </c>
      <c r="H390" s="105">
        <v>2</v>
      </c>
      <c r="I390" s="105">
        <v>0</v>
      </c>
      <c r="J390" s="105">
        <v>5</v>
      </c>
      <c r="K390" s="104">
        <v>2</v>
      </c>
      <c r="L390" s="100">
        <v>913</v>
      </c>
      <c r="M390" s="112" t="s">
        <v>591</v>
      </c>
      <c r="N390" s="32">
        <v>1909</v>
      </c>
      <c r="O390" s="111" t="s">
        <v>229</v>
      </c>
      <c r="P390" s="80" t="s">
        <v>1960</v>
      </c>
      <c r="Q390" s="80" t="s">
        <v>1638</v>
      </c>
      <c r="R390" s="36" t="s">
        <v>2057</v>
      </c>
      <c r="S390" s="80" t="s">
        <v>2147</v>
      </c>
      <c r="T390" s="80" t="s">
        <v>2120</v>
      </c>
      <c r="U390" s="80"/>
      <c r="V390" s="80" t="str">
        <f t="shared" si="19"/>
        <v/>
      </c>
      <c r="W390" s="32" t="s">
        <v>591</v>
      </c>
      <c r="X390" s="110" t="s">
        <v>633</v>
      </c>
      <c r="Y390" s="35" t="s">
        <v>1040</v>
      </c>
      <c r="Z390" s="133">
        <v>1</v>
      </c>
      <c r="AA390" s="133">
        <f t="shared" si="20"/>
        <v>1</v>
      </c>
    </row>
    <row r="391" spans="1:27" s="3" customFormat="1" x14ac:dyDescent="0.2">
      <c r="A391" s="100">
        <v>390</v>
      </c>
      <c r="B391" s="101">
        <v>368</v>
      </c>
      <c r="C391" s="101" t="s">
        <v>1593</v>
      </c>
      <c r="D391" s="100" t="s">
        <v>633</v>
      </c>
      <c r="E391" s="102" t="str">
        <f t="shared" si="18"/>
        <v>1909 - 1909 Commemoratives - 2c  Carmine,  Lincoln, Imperf   Double-Line Watermark</v>
      </c>
      <c r="F391" s="106" t="s">
        <v>2512</v>
      </c>
      <c r="G391" s="104"/>
      <c r="H391" s="105">
        <v>22.5</v>
      </c>
      <c r="I391" s="105">
        <v>0</v>
      </c>
      <c r="J391" s="105">
        <v>14</v>
      </c>
      <c r="K391" s="104">
        <v>22.5</v>
      </c>
      <c r="L391" s="100">
        <v>914</v>
      </c>
      <c r="M391" s="112" t="s">
        <v>591</v>
      </c>
      <c r="N391" s="32">
        <v>1909</v>
      </c>
      <c r="O391" s="111" t="s">
        <v>229</v>
      </c>
      <c r="P391" s="80" t="s">
        <v>1960</v>
      </c>
      <c r="Q391" s="80" t="s">
        <v>1638</v>
      </c>
      <c r="R391" s="36" t="s">
        <v>2057</v>
      </c>
      <c r="S391" s="80" t="s">
        <v>2138</v>
      </c>
      <c r="T391" s="80" t="s">
        <v>2120</v>
      </c>
      <c r="U391" s="80"/>
      <c r="V391" s="80" t="str">
        <f t="shared" si="19"/>
        <v/>
      </c>
      <c r="W391" s="32" t="s">
        <v>1593</v>
      </c>
      <c r="X391" s="110" t="s">
        <v>633</v>
      </c>
      <c r="Y391" s="35"/>
      <c r="Z391" s="133">
        <v>1</v>
      </c>
      <c r="AA391" s="133">
        <f t="shared" si="20"/>
        <v>0</v>
      </c>
    </row>
    <row r="392" spans="1:27" s="3" customFormat="1" x14ac:dyDescent="0.2">
      <c r="A392" s="100">
        <v>391</v>
      </c>
      <c r="B392" s="101">
        <v>369</v>
      </c>
      <c r="C392" s="101" t="s">
        <v>1593</v>
      </c>
      <c r="D392" s="100" t="s">
        <v>633</v>
      </c>
      <c r="E392" s="102" t="str">
        <f t="shared" si="18"/>
        <v>1909 - 1909 Commemoratives - 2c  Carmine,  Lincoln, Bluish Paper, Perf 12   Double-Line Watermark</v>
      </c>
      <c r="F392" s="106" t="s">
        <v>2512</v>
      </c>
      <c r="G392" s="104"/>
      <c r="H392" s="105">
        <v>250</v>
      </c>
      <c r="I392" s="105">
        <v>0</v>
      </c>
      <c r="J392" s="105">
        <v>150</v>
      </c>
      <c r="K392" s="104">
        <v>250</v>
      </c>
      <c r="L392" s="100">
        <v>915</v>
      </c>
      <c r="M392" s="112" t="s">
        <v>591</v>
      </c>
      <c r="N392" s="32">
        <v>1909</v>
      </c>
      <c r="O392" s="111" t="s">
        <v>229</v>
      </c>
      <c r="P392" s="80" t="s">
        <v>1960</v>
      </c>
      <c r="Q392" s="80" t="s">
        <v>1638</v>
      </c>
      <c r="R392" s="36" t="s">
        <v>2057</v>
      </c>
      <c r="S392" s="80" t="s">
        <v>2147</v>
      </c>
      <c r="T392" s="80" t="s">
        <v>2120</v>
      </c>
      <c r="U392" s="80" t="s">
        <v>2148</v>
      </c>
      <c r="V392" s="80" t="str">
        <f t="shared" si="19"/>
        <v>, Bluish Paper</v>
      </c>
      <c r="W392" s="32" t="s">
        <v>1593</v>
      </c>
      <c r="X392" s="110" t="s">
        <v>633</v>
      </c>
      <c r="Y392" s="35"/>
      <c r="Z392" s="133">
        <v>1</v>
      </c>
      <c r="AA392" s="133">
        <f t="shared" si="20"/>
        <v>0</v>
      </c>
    </row>
    <row r="393" spans="1:27" s="3" customFormat="1" x14ac:dyDescent="0.2">
      <c r="A393" s="100">
        <v>392</v>
      </c>
      <c r="B393" s="101">
        <v>370</v>
      </c>
      <c r="C393" s="101" t="s">
        <v>634</v>
      </c>
      <c r="D393" s="100" t="s">
        <v>634</v>
      </c>
      <c r="E393" s="102" t="str">
        <f t="shared" si="18"/>
        <v>1909 - 1909 Commemoratives - 2c  Carmine,  William H. Seward, Perf 12   Double-Line Watermark</v>
      </c>
      <c r="F393" s="106" t="s">
        <v>2512</v>
      </c>
      <c r="G393" s="104">
        <v>2.25</v>
      </c>
      <c r="H393" s="105">
        <v>2.25</v>
      </c>
      <c r="I393" s="105">
        <v>0</v>
      </c>
      <c r="J393" s="105">
        <v>7.5</v>
      </c>
      <c r="K393" s="104">
        <v>2.25</v>
      </c>
      <c r="L393" s="100">
        <v>916</v>
      </c>
      <c r="M393" s="112" t="s">
        <v>591</v>
      </c>
      <c r="N393" s="32">
        <v>1909</v>
      </c>
      <c r="O393" s="111" t="s">
        <v>229</v>
      </c>
      <c r="P393" s="80" t="s">
        <v>1960</v>
      </c>
      <c r="Q393" s="80" t="s">
        <v>2498</v>
      </c>
      <c r="R393" s="36" t="s">
        <v>2057</v>
      </c>
      <c r="S393" s="80" t="s">
        <v>2147</v>
      </c>
      <c r="T393" s="80" t="s">
        <v>2120</v>
      </c>
      <c r="U393" s="80"/>
      <c r="V393" s="80" t="str">
        <f t="shared" si="19"/>
        <v/>
      </c>
      <c r="W393" s="32" t="s">
        <v>591</v>
      </c>
      <c r="X393" s="110" t="s">
        <v>634</v>
      </c>
      <c r="Y393" s="35" t="s">
        <v>1041</v>
      </c>
      <c r="Z393" s="133">
        <v>1</v>
      </c>
      <c r="AA393" s="133">
        <f t="shared" si="20"/>
        <v>1</v>
      </c>
    </row>
    <row r="394" spans="1:27" s="3" customFormat="1" x14ac:dyDescent="0.2">
      <c r="A394" s="100">
        <v>393</v>
      </c>
      <c r="B394" s="101">
        <v>371</v>
      </c>
      <c r="C394" s="101" t="s">
        <v>1593</v>
      </c>
      <c r="D394" s="100" t="s">
        <v>634</v>
      </c>
      <c r="E394" s="102" t="str">
        <f t="shared" si="18"/>
        <v>1909 - 1909 Commemoratives - 2c  Carmine,  Seward, Imperf   Double-Line Watermark</v>
      </c>
      <c r="F394" s="106" t="s">
        <v>2512</v>
      </c>
      <c r="G394" s="104"/>
      <c r="H394" s="105">
        <v>24</v>
      </c>
      <c r="I394" s="105">
        <v>0</v>
      </c>
      <c r="J394" s="105">
        <v>16</v>
      </c>
      <c r="K394" s="104">
        <v>24</v>
      </c>
      <c r="L394" s="100">
        <v>917</v>
      </c>
      <c r="M394" s="112" t="s">
        <v>591</v>
      </c>
      <c r="N394" s="32">
        <v>1909</v>
      </c>
      <c r="O394" s="111" t="s">
        <v>229</v>
      </c>
      <c r="P394" s="80" t="s">
        <v>1960</v>
      </c>
      <c r="Q394" s="80" t="s">
        <v>1696</v>
      </c>
      <c r="R394" s="36" t="s">
        <v>2057</v>
      </c>
      <c r="S394" s="80" t="s">
        <v>2138</v>
      </c>
      <c r="T394" s="80" t="s">
        <v>2120</v>
      </c>
      <c r="U394" s="80"/>
      <c r="V394" s="80" t="str">
        <f t="shared" si="19"/>
        <v/>
      </c>
      <c r="W394" s="32" t="s">
        <v>1593</v>
      </c>
      <c r="X394" s="110" t="s">
        <v>634</v>
      </c>
      <c r="Y394" s="35"/>
      <c r="Z394" s="133">
        <v>1</v>
      </c>
      <c r="AA394" s="133">
        <f t="shared" si="20"/>
        <v>0</v>
      </c>
    </row>
    <row r="395" spans="1:27" s="3" customFormat="1" x14ac:dyDescent="0.2">
      <c r="A395" s="100">
        <v>394</v>
      </c>
      <c r="B395" s="101">
        <v>372</v>
      </c>
      <c r="C395" s="101" t="s">
        <v>635</v>
      </c>
      <c r="D395" s="100" t="s">
        <v>635</v>
      </c>
      <c r="E395" s="102" t="str">
        <f t="shared" si="18"/>
        <v>1909 - 1909 Commemoratives - 2c  Carmine,  S.S. Clermont, Perf 12   Double-Line Watermark</v>
      </c>
      <c r="F395" s="106" t="s">
        <v>2512</v>
      </c>
      <c r="G395" s="104">
        <v>4.75</v>
      </c>
      <c r="H395" s="105">
        <v>4.75</v>
      </c>
      <c r="I395" s="105">
        <v>0</v>
      </c>
      <c r="J395" s="105">
        <v>10</v>
      </c>
      <c r="K395" s="104">
        <v>4.75</v>
      </c>
      <c r="L395" s="100">
        <v>918</v>
      </c>
      <c r="M395" s="112" t="s">
        <v>591</v>
      </c>
      <c r="N395" s="32">
        <v>1909</v>
      </c>
      <c r="O395" s="111" t="s">
        <v>229</v>
      </c>
      <c r="P395" s="80" t="s">
        <v>1960</v>
      </c>
      <c r="Q395" s="80" t="s">
        <v>1697</v>
      </c>
      <c r="R395" s="36" t="s">
        <v>2057</v>
      </c>
      <c r="S395" s="80" t="s">
        <v>2147</v>
      </c>
      <c r="T395" s="80" t="s">
        <v>2120</v>
      </c>
      <c r="U395" s="80"/>
      <c r="V395" s="80" t="str">
        <f t="shared" si="19"/>
        <v/>
      </c>
      <c r="W395" s="32" t="s">
        <v>591</v>
      </c>
      <c r="X395" s="110" t="s">
        <v>635</v>
      </c>
      <c r="Y395" s="35" t="s">
        <v>1042</v>
      </c>
      <c r="Z395" s="133">
        <v>1</v>
      </c>
      <c r="AA395" s="133">
        <f t="shared" si="20"/>
        <v>1</v>
      </c>
    </row>
    <row r="396" spans="1:27" s="3" customFormat="1" x14ac:dyDescent="0.2">
      <c r="A396" s="100">
        <v>395</v>
      </c>
      <c r="B396" s="101">
        <v>373</v>
      </c>
      <c r="C396" s="101" t="s">
        <v>1593</v>
      </c>
      <c r="D396" s="100" t="s">
        <v>635</v>
      </c>
      <c r="E396" s="102" t="str">
        <f t="shared" si="18"/>
        <v>1909 - 1909 Commemoratives - 2c  Carmine,  S.S. Clermont, Imperf   Double-Line Watermark</v>
      </c>
      <c r="F396" s="106" t="s">
        <v>2512</v>
      </c>
      <c r="G396" s="104"/>
      <c r="H396" s="105">
        <v>27.5</v>
      </c>
      <c r="I396" s="105">
        <v>0</v>
      </c>
      <c r="J396" s="105">
        <v>20</v>
      </c>
      <c r="K396" s="104">
        <v>27.5</v>
      </c>
      <c r="L396" s="100">
        <v>919</v>
      </c>
      <c r="M396" s="112" t="s">
        <v>591</v>
      </c>
      <c r="N396" s="32">
        <v>1909</v>
      </c>
      <c r="O396" s="111" t="s">
        <v>229</v>
      </c>
      <c r="P396" s="80" t="s">
        <v>1960</v>
      </c>
      <c r="Q396" s="80" t="s">
        <v>1697</v>
      </c>
      <c r="R396" s="36" t="s">
        <v>2057</v>
      </c>
      <c r="S396" s="80" t="s">
        <v>2138</v>
      </c>
      <c r="T396" s="80" t="s">
        <v>2120</v>
      </c>
      <c r="U396" s="80"/>
      <c r="V396" s="80" t="str">
        <f t="shared" si="19"/>
        <v/>
      </c>
      <c r="W396" s="32" t="s">
        <v>1593</v>
      </c>
      <c r="X396" s="110" t="s">
        <v>635</v>
      </c>
      <c r="Y396" s="35"/>
      <c r="Z396" s="133">
        <v>1</v>
      </c>
      <c r="AA396" s="133">
        <f t="shared" si="20"/>
        <v>0</v>
      </c>
    </row>
    <row r="397" spans="1:27" s="3" customFormat="1" x14ac:dyDescent="0.2">
      <c r="A397" s="100">
        <v>396</v>
      </c>
      <c r="B397" s="101">
        <v>374</v>
      </c>
      <c r="C397" s="101" t="s">
        <v>1593</v>
      </c>
      <c r="D397" s="100">
        <v>106</v>
      </c>
      <c r="E397" s="102" t="str">
        <f t="shared" si="18"/>
        <v>1910-11 - Third Bureau, 1st Series - Washington-Franklin Issue - 1c  Green,  Franklin, Perf 12   Single-Line Watermark</v>
      </c>
      <c r="F397" s="106" t="s">
        <v>2512</v>
      </c>
      <c r="G397" s="104"/>
      <c r="H397" s="105">
        <v>0.25</v>
      </c>
      <c r="I397" s="105">
        <v>0</v>
      </c>
      <c r="J397" s="105">
        <v>6.5</v>
      </c>
      <c r="K397" s="104">
        <v>0.25</v>
      </c>
      <c r="L397" s="100">
        <v>321</v>
      </c>
      <c r="M397" s="112" t="s">
        <v>590</v>
      </c>
      <c r="N397" s="32" t="s">
        <v>2180</v>
      </c>
      <c r="O397" s="111" t="s">
        <v>220</v>
      </c>
      <c r="P397" s="80" t="s">
        <v>1954</v>
      </c>
      <c r="Q397" s="80" t="s">
        <v>1634</v>
      </c>
      <c r="R397" s="36" t="s">
        <v>2022</v>
      </c>
      <c r="S397" s="80" t="s">
        <v>2147</v>
      </c>
      <c r="T397" s="80" t="s">
        <v>2149</v>
      </c>
      <c r="U397" s="80"/>
      <c r="V397" s="80" t="str">
        <f t="shared" si="19"/>
        <v/>
      </c>
      <c r="W397" s="32" t="s">
        <v>1593</v>
      </c>
      <c r="X397" s="110">
        <v>106</v>
      </c>
      <c r="Y397" s="35"/>
      <c r="Z397" s="133">
        <v>1</v>
      </c>
      <c r="AA397" s="133">
        <f t="shared" si="20"/>
        <v>0</v>
      </c>
    </row>
    <row r="398" spans="1:27" s="3" customFormat="1" x14ac:dyDescent="0.2">
      <c r="A398" s="100">
        <v>397</v>
      </c>
      <c r="B398" s="101">
        <v>375</v>
      </c>
      <c r="C398" s="101" t="s">
        <v>1593</v>
      </c>
      <c r="D398" s="100">
        <v>107</v>
      </c>
      <c r="E398" s="102" t="str">
        <f t="shared" si="18"/>
        <v>1910-11 - Third Bureau, 1st Series - Washington-Franklin Issue - 2c  Carmine,  Washington, Perf 12   Single-Line Watermark</v>
      </c>
      <c r="F398" s="106" t="s">
        <v>2512</v>
      </c>
      <c r="G398" s="104"/>
      <c r="H398" s="105">
        <v>0.25</v>
      </c>
      <c r="I398" s="105">
        <v>0</v>
      </c>
      <c r="J398" s="105">
        <v>6.5</v>
      </c>
      <c r="K398" s="104">
        <v>0.25</v>
      </c>
      <c r="L398" s="100">
        <v>332</v>
      </c>
      <c r="M398" s="112" t="s">
        <v>590</v>
      </c>
      <c r="N398" s="32" t="s">
        <v>2180</v>
      </c>
      <c r="O398" s="111" t="s">
        <v>220</v>
      </c>
      <c r="P398" s="80" t="s">
        <v>1960</v>
      </c>
      <c r="Q398" s="80" t="s">
        <v>1635</v>
      </c>
      <c r="R398" s="36" t="s">
        <v>2057</v>
      </c>
      <c r="S398" s="80" t="s">
        <v>2147</v>
      </c>
      <c r="T398" s="80" t="s">
        <v>2149</v>
      </c>
      <c r="U398" s="80"/>
      <c r="V398" s="80" t="str">
        <f t="shared" si="19"/>
        <v/>
      </c>
      <c r="W398" s="32" t="s">
        <v>1593</v>
      </c>
      <c r="X398" s="110">
        <v>107</v>
      </c>
      <c r="Y398" s="35"/>
      <c r="Z398" s="133">
        <v>1</v>
      </c>
      <c r="AA398" s="133">
        <f t="shared" si="20"/>
        <v>0</v>
      </c>
    </row>
    <row r="399" spans="1:27" s="3" customFormat="1" x14ac:dyDescent="0.2">
      <c r="A399" s="100">
        <v>398</v>
      </c>
      <c r="B399" s="101">
        <v>376</v>
      </c>
      <c r="C399" s="101" t="s">
        <v>1593</v>
      </c>
      <c r="D399" s="100">
        <v>108</v>
      </c>
      <c r="E399" s="102" t="str">
        <f t="shared" si="18"/>
        <v>1910-11 - Third Bureau, 1st Series - Washington-Franklin Issue - 3c  Deep Violet,  Washington, Type I, Perf 12   Single-Line Watermark</v>
      </c>
      <c r="F399" s="106" t="s">
        <v>2512</v>
      </c>
      <c r="G399" s="104"/>
      <c r="H399" s="105">
        <v>2</v>
      </c>
      <c r="I399" s="105">
        <v>0</v>
      </c>
      <c r="J399" s="105">
        <v>20</v>
      </c>
      <c r="K399" s="104">
        <v>2</v>
      </c>
      <c r="L399" s="100">
        <v>342</v>
      </c>
      <c r="M399" s="112" t="s">
        <v>590</v>
      </c>
      <c r="N399" s="32" t="s">
        <v>2180</v>
      </c>
      <c r="O399" s="111" t="s">
        <v>220</v>
      </c>
      <c r="P399" s="80" t="s">
        <v>1955</v>
      </c>
      <c r="Q399" s="80" t="s">
        <v>1635</v>
      </c>
      <c r="R399" s="36" t="s">
        <v>2142</v>
      </c>
      <c r="S399" s="80" t="s">
        <v>2147</v>
      </c>
      <c r="T399" s="80" t="s">
        <v>2149</v>
      </c>
      <c r="U399" s="80" t="s">
        <v>2016</v>
      </c>
      <c r="V399" s="80" t="str">
        <f t="shared" si="19"/>
        <v>, Type I</v>
      </c>
      <c r="W399" s="32" t="s">
        <v>1593</v>
      </c>
      <c r="X399" s="110">
        <v>108</v>
      </c>
      <c r="Y399" s="35"/>
      <c r="Z399" s="133">
        <v>1</v>
      </c>
      <c r="AA399" s="133">
        <f t="shared" si="20"/>
        <v>0</v>
      </c>
    </row>
    <row r="400" spans="1:27" s="3" customFormat="1" x14ac:dyDescent="0.2">
      <c r="A400" s="100">
        <v>399</v>
      </c>
      <c r="B400" s="101">
        <v>377</v>
      </c>
      <c r="C400" s="101" t="s">
        <v>1593</v>
      </c>
      <c r="D400" s="100">
        <v>109</v>
      </c>
      <c r="E400" s="102" t="str">
        <f t="shared" si="18"/>
        <v>1910-11 - Third Bureau, 1st Series - Washington-Franklin Issue - 4c  Brown,  Washington, Perf 12   Single-Line Watermark</v>
      </c>
      <c r="F400" s="106" t="s">
        <v>2512</v>
      </c>
      <c r="G400" s="104"/>
      <c r="H400" s="105">
        <v>1</v>
      </c>
      <c r="I400" s="105">
        <v>0</v>
      </c>
      <c r="J400" s="105">
        <v>30</v>
      </c>
      <c r="K400" s="104">
        <v>1</v>
      </c>
      <c r="L400" s="100">
        <v>365</v>
      </c>
      <c r="M400" s="112" t="s">
        <v>590</v>
      </c>
      <c r="N400" s="32" t="s">
        <v>2180</v>
      </c>
      <c r="O400" s="111" t="s">
        <v>220</v>
      </c>
      <c r="P400" s="80" t="s">
        <v>1964</v>
      </c>
      <c r="Q400" s="80" t="s">
        <v>1635</v>
      </c>
      <c r="R400" s="36" t="s">
        <v>2021</v>
      </c>
      <c r="S400" s="80" t="s">
        <v>2147</v>
      </c>
      <c r="T400" s="80" t="s">
        <v>2149</v>
      </c>
      <c r="U400" s="80"/>
      <c r="V400" s="80" t="str">
        <f t="shared" si="19"/>
        <v/>
      </c>
      <c r="W400" s="32" t="s">
        <v>1593</v>
      </c>
      <c r="X400" s="110">
        <v>109</v>
      </c>
      <c r="Y400" s="35"/>
      <c r="Z400" s="133">
        <v>1</v>
      </c>
      <c r="AA400" s="133">
        <f t="shared" si="20"/>
        <v>0</v>
      </c>
    </row>
    <row r="401" spans="1:27" s="3" customFormat="1" x14ac:dyDescent="0.2">
      <c r="A401" s="100">
        <v>400</v>
      </c>
      <c r="B401" s="101">
        <v>378</v>
      </c>
      <c r="C401" s="101" t="s">
        <v>1593</v>
      </c>
      <c r="D401" s="100">
        <v>110</v>
      </c>
      <c r="E401" s="102" t="str">
        <f t="shared" si="18"/>
        <v>1910-11 - Third Bureau, 1st Series - Washington-Franklin Issue - 5c  Blue,  Washington, Perf 12   Single-Line Watermark</v>
      </c>
      <c r="F401" s="106" t="s">
        <v>2512</v>
      </c>
      <c r="G401" s="104"/>
      <c r="H401" s="105">
        <v>0.75</v>
      </c>
      <c r="I401" s="105">
        <v>0</v>
      </c>
      <c r="J401" s="105">
        <v>30</v>
      </c>
      <c r="K401" s="104">
        <v>0.75</v>
      </c>
      <c r="L401" s="100">
        <v>378</v>
      </c>
      <c r="M401" s="112" t="s">
        <v>590</v>
      </c>
      <c r="N401" s="32" t="s">
        <v>2180</v>
      </c>
      <c r="O401" s="111" t="s">
        <v>220</v>
      </c>
      <c r="P401" s="80" t="s">
        <v>1952</v>
      </c>
      <c r="Q401" s="80" t="s">
        <v>1635</v>
      </c>
      <c r="R401" s="36" t="s">
        <v>2018</v>
      </c>
      <c r="S401" s="80" t="s">
        <v>2147</v>
      </c>
      <c r="T401" s="80" t="s">
        <v>2149</v>
      </c>
      <c r="U401" s="80"/>
      <c r="V401" s="80" t="str">
        <f t="shared" si="19"/>
        <v/>
      </c>
      <c r="W401" s="32" t="s">
        <v>1593</v>
      </c>
      <c r="X401" s="110">
        <v>110</v>
      </c>
      <c r="Y401" s="35"/>
      <c r="Z401" s="133">
        <v>1</v>
      </c>
      <c r="AA401" s="133">
        <f t="shared" si="20"/>
        <v>0</v>
      </c>
    </row>
    <row r="402" spans="1:27" s="3" customFormat="1" x14ac:dyDescent="0.2">
      <c r="A402" s="100">
        <v>401</v>
      </c>
      <c r="B402" s="101">
        <v>379</v>
      </c>
      <c r="C402" s="101" t="s">
        <v>1593</v>
      </c>
      <c r="D402" s="100">
        <v>111</v>
      </c>
      <c r="E402" s="102" t="str">
        <f t="shared" si="18"/>
        <v>1910-11 - Third Bureau, 1st Series - Washington-Franklin Issue - 6c  Red Orange,  Washington, Perf 12   Single-Line Watermark</v>
      </c>
      <c r="F402" s="106" t="s">
        <v>2512</v>
      </c>
      <c r="G402" s="104"/>
      <c r="H402" s="105">
        <v>1.25</v>
      </c>
      <c r="I402" s="105">
        <v>0</v>
      </c>
      <c r="J402" s="105">
        <v>40</v>
      </c>
      <c r="K402" s="104">
        <v>1.25</v>
      </c>
      <c r="L402" s="100">
        <v>392</v>
      </c>
      <c r="M402" s="112" t="s">
        <v>590</v>
      </c>
      <c r="N402" s="32" t="s">
        <v>2180</v>
      </c>
      <c r="O402" s="111" t="s">
        <v>220</v>
      </c>
      <c r="P402" s="80" t="s">
        <v>1962</v>
      </c>
      <c r="Q402" s="80" t="s">
        <v>1635</v>
      </c>
      <c r="R402" s="36" t="s">
        <v>2143</v>
      </c>
      <c r="S402" s="80" t="s">
        <v>2147</v>
      </c>
      <c r="T402" s="80" t="s">
        <v>2149</v>
      </c>
      <c r="U402" s="80"/>
      <c r="V402" s="80" t="str">
        <f t="shared" si="19"/>
        <v/>
      </c>
      <c r="W402" s="32" t="s">
        <v>1593</v>
      </c>
      <c r="X402" s="110">
        <v>111</v>
      </c>
      <c r="Y402" s="35"/>
      <c r="Z402" s="133">
        <v>1</v>
      </c>
      <c r="AA402" s="133">
        <f t="shared" si="20"/>
        <v>0</v>
      </c>
    </row>
    <row r="403" spans="1:27" s="3" customFormat="1" x14ac:dyDescent="0.2">
      <c r="A403" s="100">
        <v>402</v>
      </c>
      <c r="B403" s="101">
        <v>380</v>
      </c>
      <c r="C403" s="101" t="s">
        <v>1593</v>
      </c>
      <c r="D403" s="100">
        <v>112</v>
      </c>
      <c r="E403" s="102" t="str">
        <f t="shared" si="18"/>
        <v>1910-11 - Third Bureau, 1st Series - Washington-Franklin Issue - 8c  Olive Green,  Washington, Perf 12   Single-Line Watermark</v>
      </c>
      <c r="F403" s="106" t="s">
        <v>2512</v>
      </c>
      <c r="G403" s="104"/>
      <c r="H403" s="105">
        <v>15</v>
      </c>
      <c r="I403" s="105">
        <v>0</v>
      </c>
      <c r="J403" s="105">
        <v>100</v>
      </c>
      <c r="K403" s="104">
        <v>15</v>
      </c>
      <c r="L403" s="100">
        <v>398</v>
      </c>
      <c r="M403" s="112" t="s">
        <v>590</v>
      </c>
      <c r="N403" s="32" t="s">
        <v>2180</v>
      </c>
      <c r="O403" s="111" t="s">
        <v>220</v>
      </c>
      <c r="P403" s="80" t="s">
        <v>1965</v>
      </c>
      <c r="Q403" s="80" t="s">
        <v>1635</v>
      </c>
      <c r="R403" s="36" t="s">
        <v>2123</v>
      </c>
      <c r="S403" s="80" t="s">
        <v>2147</v>
      </c>
      <c r="T403" s="80" t="s">
        <v>2149</v>
      </c>
      <c r="U403" s="80"/>
      <c r="V403" s="80" t="str">
        <f t="shared" si="19"/>
        <v/>
      </c>
      <c r="W403" s="32" t="s">
        <v>1593</v>
      </c>
      <c r="X403" s="110">
        <v>112</v>
      </c>
      <c r="Y403" s="35"/>
      <c r="Z403" s="133">
        <v>1</v>
      </c>
      <c r="AA403" s="133">
        <f t="shared" si="20"/>
        <v>0</v>
      </c>
    </row>
    <row r="404" spans="1:27" s="3" customFormat="1" x14ac:dyDescent="0.2">
      <c r="A404" s="100">
        <v>403</v>
      </c>
      <c r="B404" s="101">
        <v>381</v>
      </c>
      <c r="C404" s="101" t="s">
        <v>1593</v>
      </c>
      <c r="D404" s="100">
        <v>113</v>
      </c>
      <c r="E404" s="102" t="str">
        <f t="shared" si="18"/>
        <v>1910-11 - Third Bureau, 1st Series - Washington-Franklin Issue - 10c  Yellow,  Washington, Perf 12   Single-Line Watermark</v>
      </c>
      <c r="F404" s="106" t="s">
        <v>2512</v>
      </c>
      <c r="G404" s="104"/>
      <c r="H404" s="105">
        <v>6</v>
      </c>
      <c r="I404" s="105">
        <v>0</v>
      </c>
      <c r="J404" s="105">
        <v>95</v>
      </c>
      <c r="K404" s="104">
        <v>6</v>
      </c>
      <c r="L404" s="100">
        <v>402</v>
      </c>
      <c r="M404" s="112" t="s">
        <v>590</v>
      </c>
      <c r="N404" s="32" t="s">
        <v>2180</v>
      </c>
      <c r="O404" s="111" t="s">
        <v>220</v>
      </c>
      <c r="P404" s="80" t="s">
        <v>1953</v>
      </c>
      <c r="Q404" s="80" t="s">
        <v>1635</v>
      </c>
      <c r="R404" s="36" t="s">
        <v>2049</v>
      </c>
      <c r="S404" s="80" t="s">
        <v>2147</v>
      </c>
      <c r="T404" s="80" t="s">
        <v>2149</v>
      </c>
      <c r="U404" s="80"/>
      <c r="V404" s="80" t="str">
        <f t="shared" si="19"/>
        <v/>
      </c>
      <c r="W404" s="32" t="s">
        <v>1593</v>
      </c>
      <c r="X404" s="110">
        <v>113</v>
      </c>
      <c r="Y404" s="35"/>
      <c r="Z404" s="133">
        <v>1</v>
      </c>
      <c r="AA404" s="133">
        <f t="shared" si="20"/>
        <v>0</v>
      </c>
    </row>
    <row r="405" spans="1:27" s="3" customFormat="1" x14ac:dyDescent="0.2">
      <c r="A405" s="100">
        <v>404</v>
      </c>
      <c r="B405" s="101">
        <v>382</v>
      </c>
      <c r="C405" s="101" t="s">
        <v>1593</v>
      </c>
      <c r="D405" s="100">
        <v>115</v>
      </c>
      <c r="E405" s="102" t="str">
        <f t="shared" si="18"/>
        <v>1910-11 - Third Bureau, 1st Series - Washington-Franklin Issue - 15c  Pale Ultramarine,  Washington, Perf 12   Single-Line Watermark</v>
      </c>
      <c r="F405" s="106" t="s">
        <v>2512</v>
      </c>
      <c r="G405" s="104"/>
      <c r="H405" s="105">
        <v>22.5</v>
      </c>
      <c r="I405" s="105">
        <v>0</v>
      </c>
      <c r="J405" s="105">
        <v>240</v>
      </c>
      <c r="K405" s="104">
        <v>22.5</v>
      </c>
      <c r="L405" s="100">
        <v>407</v>
      </c>
      <c r="M405" s="112" t="s">
        <v>590</v>
      </c>
      <c r="N405" s="32" t="s">
        <v>2180</v>
      </c>
      <c r="O405" s="111" t="s">
        <v>220</v>
      </c>
      <c r="P405" s="80" t="s">
        <v>1961</v>
      </c>
      <c r="Q405" s="80" t="s">
        <v>1635</v>
      </c>
      <c r="R405" s="36" t="s">
        <v>2144</v>
      </c>
      <c r="S405" s="80" t="s">
        <v>2147</v>
      </c>
      <c r="T405" s="80" t="s">
        <v>2149</v>
      </c>
      <c r="U405" s="80"/>
      <c r="V405" s="80" t="str">
        <f t="shared" si="19"/>
        <v/>
      </c>
      <c r="W405" s="32" t="s">
        <v>1593</v>
      </c>
      <c r="X405" s="110">
        <v>115</v>
      </c>
      <c r="Y405" s="35"/>
      <c r="Z405" s="133">
        <v>1</v>
      </c>
      <c r="AA405" s="133">
        <f t="shared" si="20"/>
        <v>0</v>
      </c>
    </row>
    <row r="406" spans="1:27" s="3" customFormat="1" x14ac:dyDescent="0.2">
      <c r="A406" s="100">
        <v>405</v>
      </c>
      <c r="B406" s="101">
        <v>383</v>
      </c>
      <c r="C406" s="101" t="s">
        <v>1593</v>
      </c>
      <c r="D406" s="100">
        <v>106</v>
      </c>
      <c r="E406" s="102" t="str">
        <f t="shared" si="18"/>
        <v>1910 - Third Bureau, 1st Series - Washington-Franklin Issue - 1c  Green,  Franklin, Imperf   Single-Line Watermark</v>
      </c>
      <c r="F406" s="106" t="s">
        <v>2512</v>
      </c>
      <c r="G406" s="104"/>
      <c r="H406" s="105">
        <v>2.25</v>
      </c>
      <c r="I406" s="105">
        <v>0</v>
      </c>
      <c r="J406" s="105">
        <v>2.25</v>
      </c>
      <c r="K406" s="104">
        <v>2.25</v>
      </c>
      <c r="L406" s="100">
        <v>322</v>
      </c>
      <c r="M406" s="112" t="s">
        <v>590</v>
      </c>
      <c r="N406" s="32">
        <v>1910</v>
      </c>
      <c r="O406" s="111" t="s">
        <v>220</v>
      </c>
      <c r="P406" s="80" t="s">
        <v>1954</v>
      </c>
      <c r="Q406" s="80" t="s">
        <v>1634</v>
      </c>
      <c r="R406" s="36" t="s">
        <v>2022</v>
      </c>
      <c r="S406" s="80" t="s">
        <v>2138</v>
      </c>
      <c r="T406" s="80" t="s">
        <v>2149</v>
      </c>
      <c r="U406" s="80"/>
      <c r="V406" s="80" t="str">
        <f t="shared" si="19"/>
        <v/>
      </c>
      <c r="W406" s="32" t="s">
        <v>1593</v>
      </c>
      <c r="X406" s="110">
        <v>106</v>
      </c>
      <c r="Y406" s="35"/>
      <c r="Z406" s="133">
        <v>1</v>
      </c>
      <c r="AA406" s="133">
        <f t="shared" si="20"/>
        <v>0</v>
      </c>
    </row>
    <row r="407" spans="1:27" s="3" customFormat="1" x14ac:dyDescent="0.2">
      <c r="A407" s="100">
        <v>406</v>
      </c>
      <c r="B407" s="101">
        <v>384</v>
      </c>
      <c r="C407" s="101" t="s">
        <v>1593</v>
      </c>
      <c r="D407" s="100">
        <v>107</v>
      </c>
      <c r="E407" s="102" t="str">
        <f t="shared" si="18"/>
        <v>1910 - Third Bureau, 1st Series - Washington-Franklin Issue - 2c  Carmine,  Washington, Imperf   Single-Line Watermark</v>
      </c>
      <c r="F407" s="106" t="s">
        <v>2512</v>
      </c>
      <c r="G407" s="104"/>
      <c r="H407" s="105">
        <v>2.75</v>
      </c>
      <c r="I407" s="105">
        <v>0</v>
      </c>
      <c r="J407" s="105">
        <v>3.25</v>
      </c>
      <c r="K407" s="104">
        <v>2.75</v>
      </c>
      <c r="L407" s="100">
        <v>333</v>
      </c>
      <c r="M407" s="112" t="s">
        <v>590</v>
      </c>
      <c r="N407" s="32">
        <v>1910</v>
      </c>
      <c r="O407" s="111" t="s">
        <v>220</v>
      </c>
      <c r="P407" s="80" t="s">
        <v>1960</v>
      </c>
      <c r="Q407" s="80" t="s">
        <v>1635</v>
      </c>
      <c r="R407" s="36" t="s">
        <v>2057</v>
      </c>
      <c r="S407" s="80" t="s">
        <v>2138</v>
      </c>
      <c r="T407" s="80" t="s">
        <v>2149</v>
      </c>
      <c r="U407" s="80"/>
      <c r="V407" s="80" t="str">
        <f t="shared" si="19"/>
        <v/>
      </c>
      <c r="W407" s="32" t="s">
        <v>1593</v>
      </c>
      <c r="X407" s="110">
        <v>107</v>
      </c>
      <c r="Y407" s="35"/>
      <c r="Z407" s="133">
        <v>1</v>
      </c>
      <c r="AA407" s="133">
        <f t="shared" si="20"/>
        <v>0</v>
      </c>
    </row>
    <row r="408" spans="1:27" s="3" customFormat="1" x14ac:dyDescent="0.2">
      <c r="A408" s="100">
        <v>407</v>
      </c>
      <c r="B408" s="101">
        <v>385</v>
      </c>
      <c r="C408" s="101" t="s">
        <v>1593</v>
      </c>
      <c r="D408" s="100">
        <v>106</v>
      </c>
      <c r="E408" s="102" t="str">
        <f t="shared" si="18"/>
        <v>1910 - Third Bureau, 1st Series - Washington-Franklin Issue - 1c  Green,  Franklin, Perf 12 Horiz Coil   Single-Line Watermark</v>
      </c>
      <c r="F408" s="106" t="s">
        <v>2512</v>
      </c>
      <c r="G408" s="104"/>
      <c r="H408" s="105">
        <v>45</v>
      </c>
      <c r="I408" s="105">
        <v>0</v>
      </c>
      <c r="J408" s="105">
        <v>45</v>
      </c>
      <c r="K408" s="104">
        <v>45</v>
      </c>
      <c r="L408" s="100">
        <v>323</v>
      </c>
      <c r="M408" s="112" t="s">
        <v>590</v>
      </c>
      <c r="N408" s="32">
        <v>1910</v>
      </c>
      <c r="O408" s="111" t="s">
        <v>220</v>
      </c>
      <c r="P408" s="80" t="s">
        <v>1954</v>
      </c>
      <c r="Q408" s="80" t="s">
        <v>1634</v>
      </c>
      <c r="R408" s="36" t="s">
        <v>2022</v>
      </c>
      <c r="S408" s="80" t="s">
        <v>2151</v>
      </c>
      <c r="T408" s="80" t="s">
        <v>2149</v>
      </c>
      <c r="U408" s="80"/>
      <c r="V408" s="80" t="str">
        <f t="shared" si="19"/>
        <v/>
      </c>
      <c r="W408" s="32" t="s">
        <v>1593</v>
      </c>
      <c r="X408" s="110">
        <v>106</v>
      </c>
      <c r="Y408" s="35"/>
      <c r="Z408" s="133">
        <v>1</v>
      </c>
      <c r="AA408" s="133">
        <f t="shared" si="20"/>
        <v>0</v>
      </c>
    </row>
    <row r="409" spans="1:27" s="3" customFormat="1" x14ac:dyDescent="0.2">
      <c r="A409" s="100">
        <v>408</v>
      </c>
      <c r="B409" s="101">
        <v>386</v>
      </c>
      <c r="C409" s="101" t="s">
        <v>1593</v>
      </c>
      <c r="D409" s="100">
        <v>107</v>
      </c>
      <c r="E409" s="102" t="str">
        <f t="shared" si="18"/>
        <v>1910 - Third Bureau, 1st Series - Washington-Franklin Issue - 2c  Carmine,  Washington, Perf 12 Horiz Coil   Single-Line Watermark</v>
      </c>
      <c r="F409" s="106" t="s">
        <v>2512</v>
      </c>
      <c r="G409" s="104"/>
      <c r="H409" s="105">
        <v>100</v>
      </c>
      <c r="I409" s="105">
        <v>0</v>
      </c>
      <c r="J409" s="105">
        <v>130</v>
      </c>
      <c r="K409" s="104">
        <v>100</v>
      </c>
      <c r="L409" s="100">
        <v>334</v>
      </c>
      <c r="M409" s="112" t="s">
        <v>590</v>
      </c>
      <c r="N409" s="32">
        <v>1910</v>
      </c>
      <c r="O409" s="111" t="s">
        <v>220</v>
      </c>
      <c r="P409" s="80" t="s">
        <v>1960</v>
      </c>
      <c r="Q409" s="80" t="s">
        <v>1635</v>
      </c>
      <c r="R409" s="36" t="s">
        <v>2057</v>
      </c>
      <c r="S409" s="80" t="s">
        <v>2151</v>
      </c>
      <c r="T409" s="80" t="s">
        <v>2149</v>
      </c>
      <c r="U409" s="80"/>
      <c r="V409" s="80" t="str">
        <f t="shared" si="19"/>
        <v/>
      </c>
      <c r="W409" s="32" t="s">
        <v>1593</v>
      </c>
      <c r="X409" s="110">
        <v>107</v>
      </c>
      <c r="Y409" s="35"/>
      <c r="Z409" s="133">
        <v>1</v>
      </c>
      <c r="AA409" s="133">
        <f t="shared" si="20"/>
        <v>0</v>
      </c>
    </row>
    <row r="410" spans="1:27" s="3" customFormat="1" x14ac:dyDescent="0.2">
      <c r="A410" s="100">
        <v>409</v>
      </c>
      <c r="B410" s="101">
        <v>387</v>
      </c>
      <c r="C410" s="101" t="s">
        <v>1593</v>
      </c>
      <c r="D410" s="100">
        <v>106</v>
      </c>
      <c r="E410" s="102" t="str">
        <f t="shared" si="18"/>
        <v>1910-11 - Third Bureau, 1st Series - Washington-Franklin Issue - 1c  Green,  Franklin, Perf 12 Vert Coil   Single-Line Watermark</v>
      </c>
      <c r="F410" s="106" t="s">
        <v>2512</v>
      </c>
      <c r="G410" s="104"/>
      <c r="H410" s="105">
        <v>140</v>
      </c>
      <c r="I410" s="105">
        <v>0</v>
      </c>
      <c r="J410" s="105">
        <v>190</v>
      </c>
      <c r="K410" s="104">
        <v>140</v>
      </c>
      <c r="L410" s="100">
        <v>324</v>
      </c>
      <c r="M410" s="112" t="s">
        <v>590</v>
      </c>
      <c r="N410" s="32" t="s">
        <v>2180</v>
      </c>
      <c r="O410" s="111" t="s">
        <v>220</v>
      </c>
      <c r="P410" s="80" t="s">
        <v>1954</v>
      </c>
      <c r="Q410" s="80" t="s">
        <v>1634</v>
      </c>
      <c r="R410" s="36" t="s">
        <v>2022</v>
      </c>
      <c r="S410" s="80" t="s">
        <v>2153</v>
      </c>
      <c r="T410" s="80" t="s">
        <v>2149</v>
      </c>
      <c r="U410" s="80"/>
      <c r="V410" s="80" t="str">
        <f t="shared" si="19"/>
        <v/>
      </c>
      <c r="W410" s="32" t="s">
        <v>1593</v>
      </c>
      <c r="X410" s="110">
        <v>106</v>
      </c>
      <c r="Y410" s="35"/>
      <c r="Z410" s="133">
        <v>1</v>
      </c>
      <c r="AA410" s="133">
        <f t="shared" si="20"/>
        <v>0</v>
      </c>
    </row>
    <row r="411" spans="1:27" s="3" customFormat="1" x14ac:dyDescent="0.2">
      <c r="A411" s="100">
        <v>410</v>
      </c>
      <c r="B411" s="101">
        <v>388</v>
      </c>
      <c r="C411" s="101" t="s">
        <v>1593</v>
      </c>
      <c r="D411" s="100">
        <v>107</v>
      </c>
      <c r="E411" s="102" t="str">
        <f t="shared" si="18"/>
        <v>1910-11 - Third Bureau, 1st Series - Washington-Franklin Issue - 2c  Carmine,  Washington, Perf 12 Vert Coil   Single-Line Watermark</v>
      </c>
      <c r="F411" s="106" t="s">
        <v>2512</v>
      </c>
      <c r="G411" s="104"/>
      <c r="H411" s="105">
        <v>2250</v>
      </c>
      <c r="I411" s="105">
        <v>0</v>
      </c>
      <c r="J411" s="105">
        <v>1300</v>
      </c>
      <c r="K411" s="104">
        <v>2250</v>
      </c>
      <c r="L411" s="100">
        <v>335</v>
      </c>
      <c r="M411" s="112" t="s">
        <v>590</v>
      </c>
      <c r="N411" s="32" t="s">
        <v>2180</v>
      </c>
      <c r="O411" s="111" t="s">
        <v>220</v>
      </c>
      <c r="P411" s="80" t="s">
        <v>1960</v>
      </c>
      <c r="Q411" s="80" t="s">
        <v>1635</v>
      </c>
      <c r="R411" s="36" t="s">
        <v>2057</v>
      </c>
      <c r="S411" s="80" t="s">
        <v>2153</v>
      </c>
      <c r="T411" s="80" t="s">
        <v>2149</v>
      </c>
      <c r="U411" s="80"/>
      <c r="V411" s="80" t="str">
        <f t="shared" si="19"/>
        <v/>
      </c>
      <c r="W411" s="32" t="s">
        <v>1593</v>
      </c>
      <c r="X411" s="110">
        <v>107</v>
      </c>
      <c r="Y411" s="35"/>
      <c r="Z411" s="133">
        <v>1</v>
      </c>
      <c r="AA411" s="133">
        <f t="shared" si="20"/>
        <v>0</v>
      </c>
    </row>
    <row r="412" spans="1:27" s="3" customFormat="1" x14ac:dyDescent="0.2">
      <c r="A412" s="100">
        <v>411</v>
      </c>
      <c r="B412" s="101">
        <v>389</v>
      </c>
      <c r="C412" s="101" t="s">
        <v>1593</v>
      </c>
      <c r="D412" s="100">
        <v>108</v>
      </c>
      <c r="E412" s="102" t="str">
        <f t="shared" si="18"/>
        <v>1910 - Third Bureau, 1st Series - Washington-Franklin Issue - 3c  Deep Violet,  Washington, Type I, Perf 12 Vert Coil   Single-Line Watermark</v>
      </c>
      <c r="F412" s="106" t="s">
        <v>2512</v>
      </c>
      <c r="G412" s="104"/>
      <c r="H412" s="105">
        <v>15000</v>
      </c>
      <c r="I412" s="105">
        <v>0</v>
      </c>
      <c r="J412" s="105">
        <v>0</v>
      </c>
      <c r="K412" s="104">
        <v>15000</v>
      </c>
      <c r="L412" s="100">
        <v>343</v>
      </c>
      <c r="M412" s="112" t="s">
        <v>590</v>
      </c>
      <c r="N412" s="32">
        <v>1910</v>
      </c>
      <c r="O412" s="111" t="s">
        <v>220</v>
      </c>
      <c r="P412" s="80" t="s">
        <v>1955</v>
      </c>
      <c r="Q412" s="80" t="s">
        <v>1635</v>
      </c>
      <c r="R412" s="36" t="s">
        <v>2142</v>
      </c>
      <c r="S412" s="80" t="s">
        <v>2153</v>
      </c>
      <c r="T412" s="80" t="s">
        <v>2149</v>
      </c>
      <c r="U412" s="80" t="s">
        <v>2016</v>
      </c>
      <c r="V412" s="80" t="str">
        <f t="shared" si="19"/>
        <v>, Type I</v>
      </c>
      <c r="W412" s="32" t="s">
        <v>1593</v>
      </c>
      <c r="X412" s="110">
        <v>108</v>
      </c>
      <c r="Y412" s="35"/>
      <c r="Z412" s="133">
        <v>1</v>
      </c>
      <c r="AA412" s="133">
        <f t="shared" si="20"/>
        <v>0</v>
      </c>
    </row>
    <row r="413" spans="1:27" s="3" customFormat="1" x14ac:dyDescent="0.2">
      <c r="A413" s="100">
        <v>412</v>
      </c>
      <c r="B413" s="101">
        <v>390</v>
      </c>
      <c r="C413" s="101" t="s">
        <v>1593</v>
      </c>
      <c r="D413" s="100">
        <v>106</v>
      </c>
      <c r="E413" s="102" t="str">
        <f t="shared" si="18"/>
        <v>1910 - Third Bureau, 1st Series - Washington-Franklin Issue - 1c  Green,  Franklin, Perf 8 1/2 Horiz Coil   Single-Line Watermark</v>
      </c>
      <c r="F413" s="106" t="s">
        <v>2512</v>
      </c>
      <c r="G413" s="104"/>
      <c r="H413" s="105">
        <v>14</v>
      </c>
      <c r="I413" s="105">
        <v>0</v>
      </c>
      <c r="J413" s="105">
        <v>4.5</v>
      </c>
      <c r="K413" s="104">
        <v>14</v>
      </c>
      <c r="L413" s="100">
        <v>325</v>
      </c>
      <c r="M413" s="112" t="s">
        <v>590</v>
      </c>
      <c r="N413" s="32">
        <v>1910</v>
      </c>
      <c r="O413" s="111" t="s">
        <v>220</v>
      </c>
      <c r="P413" s="80" t="s">
        <v>1954</v>
      </c>
      <c r="Q413" s="80" t="s">
        <v>1634</v>
      </c>
      <c r="R413" s="36" t="s">
        <v>2022</v>
      </c>
      <c r="S413" s="80" t="s">
        <v>2152</v>
      </c>
      <c r="T413" s="80" t="s">
        <v>2149</v>
      </c>
      <c r="U413" s="80"/>
      <c r="V413" s="80" t="str">
        <f t="shared" si="19"/>
        <v/>
      </c>
      <c r="W413" s="32" t="s">
        <v>1593</v>
      </c>
      <c r="X413" s="110">
        <v>106</v>
      </c>
      <c r="Y413" s="35"/>
      <c r="Z413" s="133">
        <v>1</v>
      </c>
      <c r="AA413" s="133">
        <f t="shared" si="20"/>
        <v>0</v>
      </c>
    </row>
    <row r="414" spans="1:27" s="3" customFormat="1" x14ac:dyDescent="0.2">
      <c r="A414" s="100">
        <v>413</v>
      </c>
      <c r="B414" s="101">
        <v>391</v>
      </c>
      <c r="C414" s="101" t="s">
        <v>1593</v>
      </c>
      <c r="D414" s="100">
        <v>107</v>
      </c>
      <c r="E414" s="102" t="str">
        <f t="shared" si="18"/>
        <v>1910-13 - Third Bureau, 1st Series - Washington-Franklin Issue - 2c  Carmine,  Washington, Perf 8 1/2 Horiz Coil   Single-Line Watermark</v>
      </c>
      <c r="F414" s="106" t="s">
        <v>2512</v>
      </c>
      <c r="G414" s="104"/>
      <c r="H414" s="105">
        <v>50</v>
      </c>
      <c r="I414" s="105">
        <v>0</v>
      </c>
      <c r="J414" s="105">
        <v>42.5</v>
      </c>
      <c r="K414" s="104">
        <v>50</v>
      </c>
      <c r="L414" s="100">
        <v>336</v>
      </c>
      <c r="M414" s="112" t="s">
        <v>590</v>
      </c>
      <c r="N414" s="32" t="s">
        <v>2181</v>
      </c>
      <c r="O414" s="111" t="s">
        <v>220</v>
      </c>
      <c r="P414" s="80" t="s">
        <v>1960</v>
      </c>
      <c r="Q414" s="80" t="s">
        <v>1635</v>
      </c>
      <c r="R414" s="36" t="s">
        <v>2057</v>
      </c>
      <c r="S414" s="80" t="s">
        <v>2152</v>
      </c>
      <c r="T414" s="80" t="s">
        <v>2149</v>
      </c>
      <c r="U414" s="80"/>
      <c r="V414" s="80" t="str">
        <f t="shared" si="19"/>
        <v/>
      </c>
      <c r="W414" s="32" t="s">
        <v>1593</v>
      </c>
      <c r="X414" s="110">
        <v>107</v>
      </c>
      <c r="Y414" s="35"/>
      <c r="Z414" s="133">
        <v>1</v>
      </c>
      <c r="AA414" s="133">
        <f t="shared" si="20"/>
        <v>0</v>
      </c>
    </row>
    <row r="415" spans="1:27" s="3" customFormat="1" x14ac:dyDescent="0.2">
      <c r="A415" s="100">
        <v>414</v>
      </c>
      <c r="B415" s="101">
        <v>392</v>
      </c>
      <c r="C415" s="101" t="s">
        <v>1593</v>
      </c>
      <c r="D415" s="100">
        <v>106</v>
      </c>
      <c r="E415" s="102" t="str">
        <f t="shared" si="18"/>
        <v>1910-13 - Third Bureau, 1st Series - Washington-Franklin Issue - 1c  Green,  Franklin, Perf 8 1/2 Vert Coil   Single-Line Watermark</v>
      </c>
      <c r="F415" s="106" t="s">
        <v>2512</v>
      </c>
      <c r="G415" s="104"/>
      <c r="H415" s="105">
        <v>55</v>
      </c>
      <c r="I415" s="105">
        <v>0</v>
      </c>
      <c r="J415" s="105">
        <v>27.5</v>
      </c>
      <c r="K415" s="104">
        <v>55</v>
      </c>
      <c r="L415" s="100">
        <v>326</v>
      </c>
      <c r="M415" s="112" t="s">
        <v>590</v>
      </c>
      <c r="N415" s="32" t="s">
        <v>2181</v>
      </c>
      <c r="O415" s="111" t="s">
        <v>220</v>
      </c>
      <c r="P415" s="80" t="s">
        <v>1954</v>
      </c>
      <c r="Q415" s="80" t="s">
        <v>1634</v>
      </c>
      <c r="R415" s="36" t="s">
        <v>2022</v>
      </c>
      <c r="S415" s="80" t="s">
        <v>2154</v>
      </c>
      <c r="T415" s="80" t="s">
        <v>2149</v>
      </c>
      <c r="U415" s="80"/>
      <c r="V415" s="80" t="str">
        <f t="shared" si="19"/>
        <v/>
      </c>
      <c r="W415" s="32" t="s">
        <v>1593</v>
      </c>
      <c r="X415" s="110">
        <v>106</v>
      </c>
      <c r="Y415" s="35"/>
      <c r="Z415" s="133">
        <v>1</v>
      </c>
      <c r="AA415" s="133">
        <f t="shared" si="20"/>
        <v>0</v>
      </c>
    </row>
    <row r="416" spans="1:27" s="3" customFormat="1" x14ac:dyDescent="0.2">
      <c r="A416" s="100">
        <v>415</v>
      </c>
      <c r="B416" s="101">
        <v>393</v>
      </c>
      <c r="C416" s="101" t="s">
        <v>1593</v>
      </c>
      <c r="D416" s="100">
        <v>107</v>
      </c>
      <c r="E416" s="102" t="str">
        <f t="shared" si="18"/>
        <v>1910-13 - Third Bureau, 1st Series - Washington-Franklin Issue - 2c  Carmine,  Washington, Perf 8 1/2 Vert Coil   Single-Line Watermark</v>
      </c>
      <c r="F416" s="106" t="s">
        <v>2512</v>
      </c>
      <c r="G416" s="104"/>
      <c r="H416" s="105">
        <v>45</v>
      </c>
      <c r="I416" s="105">
        <v>0</v>
      </c>
      <c r="J416" s="105">
        <v>45</v>
      </c>
      <c r="K416" s="104">
        <v>45</v>
      </c>
      <c r="L416" s="100">
        <v>337</v>
      </c>
      <c r="M416" s="112" t="s">
        <v>590</v>
      </c>
      <c r="N416" s="32" t="s">
        <v>2181</v>
      </c>
      <c r="O416" s="111" t="s">
        <v>220</v>
      </c>
      <c r="P416" s="80" t="s">
        <v>1960</v>
      </c>
      <c r="Q416" s="80" t="s">
        <v>1635</v>
      </c>
      <c r="R416" s="36" t="s">
        <v>2057</v>
      </c>
      <c r="S416" s="80" t="s">
        <v>2154</v>
      </c>
      <c r="T416" s="80" t="s">
        <v>2149</v>
      </c>
      <c r="U416" s="80"/>
      <c r="V416" s="80" t="str">
        <f t="shared" si="19"/>
        <v/>
      </c>
      <c r="W416" s="32" t="s">
        <v>1593</v>
      </c>
      <c r="X416" s="110">
        <v>107</v>
      </c>
      <c r="Y416" s="35"/>
      <c r="Z416" s="133">
        <v>1</v>
      </c>
      <c r="AA416" s="133">
        <f t="shared" si="20"/>
        <v>0</v>
      </c>
    </row>
    <row r="417" spans="1:27" s="3" customFormat="1" x14ac:dyDescent="0.2">
      <c r="A417" s="100">
        <v>416</v>
      </c>
      <c r="B417" s="101">
        <v>394</v>
      </c>
      <c r="C417" s="101" t="s">
        <v>1593</v>
      </c>
      <c r="D417" s="100">
        <v>108</v>
      </c>
      <c r="E417" s="102" t="str">
        <f t="shared" si="18"/>
        <v>1910-13 - Third Bureau, 1st Series - Washington-Franklin Issue - 3c  Deep Violet,  Washington, Type I, Perf 8 1/2 Vert Coil   Single-Line Watermark</v>
      </c>
      <c r="F417" s="106" t="s">
        <v>2512</v>
      </c>
      <c r="G417" s="104"/>
      <c r="H417" s="105">
        <v>67.5</v>
      </c>
      <c r="I417" s="105">
        <v>0</v>
      </c>
      <c r="J417" s="105">
        <v>60</v>
      </c>
      <c r="K417" s="104">
        <v>67.5</v>
      </c>
      <c r="L417" s="100">
        <v>344</v>
      </c>
      <c r="M417" s="112" t="s">
        <v>590</v>
      </c>
      <c r="N417" s="32" t="s">
        <v>2181</v>
      </c>
      <c r="O417" s="111" t="s">
        <v>220</v>
      </c>
      <c r="P417" s="80" t="s">
        <v>1955</v>
      </c>
      <c r="Q417" s="80" t="s">
        <v>1635</v>
      </c>
      <c r="R417" s="36" t="s">
        <v>2142</v>
      </c>
      <c r="S417" s="80" t="s">
        <v>2154</v>
      </c>
      <c r="T417" s="80" t="s">
        <v>2149</v>
      </c>
      <c r="U417" s="80" t="s">
        <v>2016</v>
      </c>
      <c r="V417" s="80" t="str">
        <f t="shared" si="19"/>
        <v>, Type I</v>
      </c>
      <c r="W417" s="32" t="s">
        <v>1593</v>
      </c>
      <c r="X417" s="110">
        <v>108</v>
      </c>
      <c r="Y417" s="35"/>
      <c r="Z417" s="133">
        <v>1</v>
      </c>
      <c r="AA417" s="133">
        <f t="shared" si="20"/>
        <v>0</v>
      </c>
    </row>
    <row r="418" spans="1:27" s="3" customFormat="1" x14ac:dyDescent="0.2">
      <c r="A418" s="100">
        <v>417</v>
      </c>
      <c r="B418" s="101">
        <v>395</v>
      </c>
      <c r="C418" s="101" t="s">
        <v>1593</v>
      </c>
      <c r="D418" s="100">
        <v>109</v>
      </c>
      <c r="E418" s="102" t="str">
        <f t="shared" si="18"/>
        <v>1910-13 - Third Bureau, 1st Series - Washington-Franklin Issue - 4c  Brown,  Washington, Perf 8 1/2 Vert Coil   Single-Line Watermark</v>
      </c>
      <c r="F418" s="106" t="s">
        <v>2512</v>
      </c>
      <c r="G418" s="104"/>
      <c r="H418" s="105">
        <v>70</v>
      </c>
      <c r="I418" s="105">
        <v>0</v>
      </c>
      <c r="J418" s="105">
        <v>60</v>
      </c>
      <c r="K418" s="104">
        <v>70</v>
      </c>
      <c r="L418" s="100">
        <v>366</v>
      </c>
      <c r="M418" s="112" t="s">
        <v>590</v>
      </c>
      <c r="N418" s="32" t="s">
        <v>2181</v>
      </c>
      <c r="O418" s="111" t="s">
        <v>220</v>
      </c>
      <c r="P418" s="80" t="s">
        <v>1964</v>
      </c>
      <c r="Q418" s="80" t="s">
        <v>1635</v>
      </c>
      <c r="R418" s="36" t="s">
        <v>2021</v>
      </c>
      <c r="S418" s="80" t="s">
        <v>2154</v>
      </c>
      <c r="T418" s="80" t="s">
        <v>2149</v>
      </c>
      <c r="U418" s="80"/>
      <c r="V418" s="80" t="str">
        <f t="shared" si="19"/>
        <v/>
      </c>
      <c r="W418" s="32" t="s">
        <v>1593</v>
      </c>
      <c r="X418" s="110">
        <v>109</v>
      </c>
      <c r="Y418" s="35"/>
      <c r="Z418" s="133">
        <v>1</v>
      </c>
      <c r="AA418" s="133">
        <f t="shared" si="20"/>
        <v>0</v>
      </c>
    </row>
    <row r="419" spans="1:27" s="3" customFormat="1" x14ac:dyDescent="0.2">
      <c r="A419" s="100">
        <v>418</v>
      </c>
      <c r="B419" s="101">
        <v>396</v>
      </c>
      <c r="C419" s="101" t="s">
        <v>1593</v>
      </c>
      <c r="D419" s="100">
        <v>110</v>
      </c>
      <c r="E419" s="102" t="str">
        <f t="shared" si="18"/>
        <v>1910-13 - Third Bureau, 1st Series - Washington-Franklin Issue - 5c  Blue,  Washington, Perf 8 1/2 Vert Coil   Single-Line Watermark</v>
      </c>
      <c r="F419" s="106" t="s">
        <v>2512</v>
      </c>
      <c r="G419" s="104"/>
      <c r="H419" s="105">
        <v>67.5</v>
      </c>
      <c r="I419" s="105">
        <v>0</v>
      </c>
      <c r="J419" s="105">
        <v>60</v>
      </c>
      <c r="K419" s="104">
        <v>67.5</v>
      </c>
      <c r="L419" s="100">
        <v>379</v>
      </c>
      <c r="M419" s="112" t="s">
        <v>590</v>
      </c>
      <c r="N419" s="32" t="s">
        <v>2181</v>
      </c>
      <c r="O419" s="111" t="s">
        <v>220</v>
      </c>
      <c r="P419" s="80" t="s">
        <v>1952</v>
      </c>
      <c r="Q419" s="80" t="s">
        <v>1635</v>
      </c>
      <c r="R419" s="36" t="s">
        <v>2018</v>
      </c>
      <c r="S419" s="80" t="s">
        <v>2154</v>
      </c>
      <c r="T419" s="80" t="s">
        <v>2149</v>
      </c>
      <c r="U419" s="80"/>
      <c r="V419" s="80" t="str">
        <f t="shared" si="19"/>
        <v/>
      </c>
      <c r="W419" s="32" t="s">
        <v>1593</v>
      </c>
      <c r="X419" s="110">
        <v>110</v>
      </c>
      <c r="Y419" s="35"/>
      <c r="Z419" s="133">
        <v>1</v>
      </c>
      <c r="AA419" s="133">
        <f t="shared" si="20"/>
        <v>0</v>
      </c>
    </row>
    <row r="420" spans="1:27" s="3" customFormat="1" x14ac:dyDescent="0.2">
      <c r="A420" s="100">
        <v>419</v>
      </c>
      <c r="B420" s="101">
        <v>397</v>
      </c>
      <c r="C420" s="101" t="s">
        <v>636</v>
      </c>
      <c r="D420" s="100" t="s">
        <v>636</v>
      </c>
      <c r="E420" s="102" t="str">
        <f t="shared" si="18"/>
        <v>1913 - Panama-Pacific Exposition Issue - 1c  Green,  Vasco Nunez de Balboa, Perf 12   Single-Line Watermark</v>
      </c>
      <c r="F420" s="106" t="s">
        <v>2512</v>
      </c>
      <c r="G420" s="104">
        <v>2</v>
      </c>
      <c r="H420" s="105">
        <v>2</v>
      </c>
      <c r="I420" s="105">
        <v>0</v>
      </c>
      <c r="J420" s="105">
        <v>16.5</v>
      </c>
      <c r="K420" s="104">
        <v>2</v>
      </c>
      <c r="L420" s="100">
        <v>920</v>
      </c>
      <c r="M420" s="112" t="s">
        <v>591</v>
      </c>
      <c r="N420" s="32">
        <v>1913</v>
      </c>
      <c r="O420" s="111" t="s">
        <v>233</v>
      </c>
      <c r="P420" s="80" t="s">
        <v>1954</v>
      </c>
      <c r="Q420" s="80" t="s">
        <v>2499</v>
      </c>
      <c r="R420" s="36" t="s">
        <v>2022</v>
      </c>
      <c r="S420" s="80" t="s">
        <v>2147</v>
      </c>
      <c r="T420" s="80" t="s">
        <v>2149</v>
      </c>
      <c r="U420" s="80"/>
      <c r="V420" s="80" t="str">
        <f t="shared" si="19"/>
        <v/>
      </c>
      <c r="W420" s="32" t="s">
        <v>591</v>
      </c>
      <c r="X420" s="110" t="s">
        <v>636</v>
      </c>
      <c r="Y420" s="35" t="s">
        <v>1043</v>
      </c>
      <c r="Z420" s="133">
        <v>1</v>
      </c>
      <c r="AA420" s="133">
        <f t="shared" si="20"/>
        <v>1</v>
      </c>
    </row>
    <row r="421" spans="1:27" s="3" customFormat="1" x14ac:dyDescent="0.2">
      <c r="A421" s="100">
        <v>420</v>
      </c>
      <c r="B421" s="101">
        <v>398</v>
      </c>
      <c r="C421" s="101" t="s">
        <v>637</v>
      </c>
      <c r="D421" s="100" t="s">
        <v>637</v>
      </c>
      <c r="E421" s="102" t="str">
        <f t="shared" si="18"/>
        <v>1913 - Panama-Pacific Exposition Issue - 2c  Carmine,  Panama Canal, Perf 12   Single-Line Watermark</v>
      </c>
      <c r="F421" s="106" t="s">
        <v>2512</v>
      </c>
      <c r="G421" s="104">
        <v>1</v>
      </c>
      <c r="H421" s="105">
        <v>1</v>
      </c>
      <c r="I421" s="105">
        <v>0</v>
      </c>
      <c r="J421" s="105">
        <v>18</v>
      </c>
      <c r="K421" s="104">
        <v>1</v>
      </c>
      <c r="L421" s="100">
        <v>922</v>
      </c>
      <c r="M421" s="112" t="s">
        <v>591</v>
      </c>
      <c r="N421" s="32">
        <v>1913</v>
      </c>
      <c r="O421" s="111" t="s">
        <v>233</v>
      </c>
      <c r="P421" s="80" t="s">
        <v>1960</v>
      </c>
      <c r="Q421" s="80" t="s">
        <v>1699</v>
      </c>
      <c r="R421" s="36" t="s">
        <v>2057</v>
      </c>
      <c r="S421" s="80" t="s">
        <v>2147</v>
      </c>
      <c r="T421" s="80" t="s">
        <v>2149</v>
      </c>
      <c r="U421" s="80"/>
      <c r="V421" s="80" t="str">
        <f t="shared" si="19"/>
        <v/>
      </c>
      <c r="W421" s="32" t="s">
        <v>591</v>
      </c>
      <c r="X421" s="110" t="s">
        <v>637</v>
      </c>
      <c r="Y421" s="35" t="s">
        <v>1044</v>
      </c>
      <c r="Z421" s="133">
        <v>1</v>
      </c>
      <c r="AA421" s="133">
        <f t="shared" si="20"/>
        <v>1</v>
      </c>
    </row>
    <row r="422" spans="1:27" s="3" customFormat="1" x14ac:dyDescent="0.2">
      <c r="A422" s="100">
        <v>421</v>
      </c>
      <c r="B422" s="101">
        <v>399</v>
      </c>
      <c r="C422" s="101" t="s">
        <v>638</v>
      </c>
      <c r="D422" s="100" t="s">
        <v>638</v>
      </c>
      <c r="E422" s="102" t="str">
        <f t="shared" si="18"/>
        <v>1913 - Panama-Pacific Exposition Issue - 5c  Blue,  Golden Gate, Perf 12   Single-Line Watermark</v>
      </c>
      <c r="F422" s="106" t="s">
        <v>2512</v>
      </c>
      <c r="G422" s="104">
        <v>10</v>
      </c>
      <c r="H422" s="105">
        <v>10</v>
      </c>
      <c r="I422" s="105">
        <v>0</v>
      </c>
      <c r="J422" s="105">
        <v>70</v>
      </c>
      <c r="K422" s="104">
        <v>10</v>
      </c>
      <c r="L422" s="100">
        <v>924</v>
      </c>
      <c r="M422" s="112" t="s">
        <v>591</v>
      </c>
      <c r="N422" s="32">
        <v>1913</v>
      </c>
      <c r="O422" s="111" t="s">
        <v>233</v>
      </c>
      <c r="P422" s="80" t="s">
        <v>1952</v>
      </c>
      <c r="Q422" s="80" t="s">
        <v>1700</v>
      </c>
      <c r="R422" s="36" t="s">
        <v>2018</v>
      </c>
      <c r="S422" s="80" t="s">
        <v>2147</v>
      </c>
      <c r="T422" s="80" t="s">
        <v>2149</v>
      </c>
      <c r="U422" s="80"/>
      <c r="V422" s="80" t="str">
        <f t="shared" si="19"/>
        <v/>
      </c>
      <c r="W422" s="32" t="s">
        <v>591</v>
      </c>
      <c r="X422" s="110" t="s">
        <v>638</v>
      </c>
      <c r="Y422" s="35" t="s">
        <v>1045</v>
      </c>
      <c r="Z422" s="133">
        <v>1</v>
      </c>
      <c r="AA422" s="133">
        <f t="shared" si="20"/>
        <v>1</v>
      </c>
    </row>
    <row r="423" spans="1:27" s="3" customFormat="1" x14ac:dyDescent="0.2">
      <c r="A423" s="100">
        <v>422</v>
      </c>
      <c r="B423" s="101">
        <v>400</v>
      </c>
      <c r="C423" s="101" t="s">
        <v>639</v>
      </c>
      <c r="D423" s="100" t="s">
        <v>639</v>
      </c>
      <c r="E423" s="102" t="str">
        <f t="shared" si="18"/>
        <v>1913 - Panama-Pacific Exposition Issue - 10c  Orange Yellow,  Discovery of San Francisco Bay, Perf 12   Single-Line Watermark</v>
      </c>
      <c r="F423" s="106" t="s">
        <v>2512</v>
      </c>
      <c r="G423" s="104">
        <v>22.5</v>
      </c>
      <c r="H423" s="105">
        <v>22.5</v>
      </c>
      <c r="I423" s="105">
        <v>0</v>
      </c>
      <c r="J423" s="105">
        <v>120</v>
      </c>
      <c r="K423" s="104">
        <v>22.5</v>
      </c>
      <c r="L423" s="100">
        <v>926</v>
      </c>
      <c r="M423" s="112" t="s">
        <v>591</v>
      </c>
      <c r="N423" s="32">
        <v>1913</v>
      </c>
      <c r="O423" s="111" t="s">
        <v>233</v>
      </c>
      <c r="P423" s="80" t="s">
        <v>1953</v>
      </c>
      <c r="Q423" s="80" t="s">
        <v>2500</v>
      </c>
      <c r="R423" s="36" t="s">
        <v>2155</v>
      </c>
      <c r="S423" s="80" t="s">
        <v>2147</v>
      </c>
      <c r="T423" s="80" t="s">
        <v>2149</v>
      </c>
      <c r="U423" s="80"/>
      <c r="V423" s="80" t="str">
        <f t="shared" si="19"/>
        <v/>
      </c>
      <c r="W423" s="32" t="s">
        <v>591</v>
      </c>
      <c r="X423" s="110" t="s">
        <v>639</v>
      </c>
      <c r="Y423" s="35" t="s">
        <v>1046</v>
      </c>
      <c r="Z423" s="133">
        <v>1</v>
      </c>
      <c r="AA423" s="133">
        <f t="shared" si="20"/>
        <v>1</v>
      </c>
    </row>
    <row r="424" spans="1:27" s="3" customFormat="1" x14ac:dyDescent="0.2">
      <c r="A424" s="100">
        <v>423</v>
      </c>
      <c r="B424" s="101" t="s">
        <v>238</v>
      </c>
      <c r="C424" s="101" t="s">
        <v>640</v>
      </c>
      <c r="D424" s="100" t="s">
        <v>640</v>
      </c>
      <c r="E424" s="102" t="str">
        <f t="shared" si="18"/>
        <v>1913 - Panama-Pacific Exposition Issue - 10c  Orange,  Discovery of San Francisco Bay, Perf 12   Single-Line Watermark</v>
      </c>
      <c r="F424" s="106" t="s">
        <v>2512</v>
      </c>
      <c r="G424" s="104">
        <v>20</v>
      </c>
      <c r="H424" s="105">
        <v>20</v>
      </c>
      <c r="I424" s="105">
        <v>0</v>
      </c>
      <c r="J424" s="105">
        <v>180</v>
      </c>
      <c r="K424" s="104">
        <v>20</v>
      </c>
      <c r="L424" s="100">
        <v>927</v>
      </c>
      <c r="M424" s="112" t="s">
        <v>591</v>
      </c>
      <c r="N424" s="32">
        <v>1913</v>
      </c>
      <c r="O424" s="111" t="s">
        <v>233</v>
      </c>
      <c r="P424" s="80" t="s">
        <v>1953</v>
      </c>
      <c r="Q424" s="80" t="s">
        <v>2500</v>
      </c>
      <c r="R424" s="36" t="s">
        <v>2031</v>
      </c>
      <c r="S424" s="80" t="s">
        <v>2147</v>
      </c>
      <c r="T424" s="80" t="s">
        <v>2149</v>
      </c>
      <c r="U424" s="80"/>
      <c r="V424" s="80" t="str">
        <f t="shared" si="19"/>
        <v/>
      </c>
      <c r="W424" s="32" t="s">
        <v>591</v>
      </c>
      <c r="X424" s="110" t="s">
        <v>640</v>
      </c>
      <c r="Y424" s="35" t="s">
        <v>1046</v>
      </c>
      <c r="Z424" s="133">
        <v>1</v>
      </c>
      <c r="AA424" s="133">
        <f t="shared" si="20"/>
        <v>1</v>
      </c>
    </row>
    <row r="425" spans="1:27" s="3" customFormat="1" x14ac:dyDescent="0.2">
      <c r="A425" s="100">
        <v>424</v>
      </c>
      <c r="B425" s="101">
        <v>401</v>
      </c>
      <c r="C425" s="101" t="s">
        <v>1593</v>
      </c>
      <c r="D425" s="100" t="s">
        <v>636</v>
      </c>
      <c r="E425" s="102" t="str">
        <f t="shared" si="18"/>
        <v>1914-15 - Panama-Pacific Exposition Issue - 1c  Green,  Balboa, Perf 10   Single-Line Watermark</v>
      </c>
      <c r="F425" s="106" t="s">
        <v>2512</v>
      </c>
      <c r="G425" s="104"/>
      <c r="H425" s="105">
        <v>7</v>
      </c>
      <c r="I425" s="105">
        <v>0</v>
      </c>
      <c r="J425" s="105">
        <v>25</v>
      </c>
      <c r="K425" s="104">
        <v>7</v>
      </c>
      <c r="L425" s="100">
        <v>921</v>
      </c>
      <c r="M425" s="112" t="s">
        <v>591</v>
      </c>
      <c r="N425" s="32" t="s">
        <v>2182</v>
      </c>
      <c r="O425" s="111" t="s">
        <v>233</v>
      </c>
      <c r="P425" s="80" t="s">
        <v>1954</v>
      </c>
      <c r="Q425" s="80" t="s">
        <v>1698</v>
      </c>
      <c r="R425" s="36" t="s">
        <v>2022</v>
      </c>
      <c r="S425" s="80" t="s">
        <v>2156</v>
      </c>
      <c r="T425" s="80" t="s">
        <v>2149</v>
      </c>
      <c r="U425" s="80"/>
      <c r="V425" s="80" t="str">
        <f t="shared" si="19"/>
        <v/>
      </c>
      <c r="W425" s="32" t="s">
        <v>1593</v>
      </c>
      <c r="X425" s="110" t="s">
        <v>636</v>
      </c>
      <c r="Y425" s="35"/>
      <c r="Z425" s="133">
        <v>1</v>
      </c>
      <c r="AA425" s="133">
        <f t="shared" si="20"/>
        <v>0</v>
      </c>
    </row>
    <row r="426" spans="1:27" s="3" customFormat="1" x14ac:dyDescent="0.2">
      <c r="A426" s="100">
        <v>425</v>
      </c>
      <c r="B426" s="101">
        <v>402</v>
      </c>
      <c r="C426" s="101" t="s">
        <v>1593</v>
      </c>
      <c r="D426" s="100" t="s">
        <v>637</v>
      </c>
      <c r="E426" s="102" t="str">
        <f t="shared" si="18"/>
        <v>1914-15 - Panama-Pacific Exposition Issue - 2c  Carmine,  Panama Canal, Perf 10   Single-Line Watermark</v>
      </c>
      <c r="F426" s="106" t="s">
        <v>2512</v>
      </c>
      <c r="G426" s="104"/>
      <c r="H426" s="105">
        <v>2.75</v>
      </c>
      <c r="I426" s="105">
        <v>0</v>
      </c>
      <c r="J426" s="105">
        <v>70</v>
      </c>
      <c r="K426" s="104">
        <v>2.75</v>
      </c>
      <c r="L426" s="100">
        <v>923</v>
      </c>
      <c r="M426" s="112" t="s">
        <v>591</v>
      </c>
      <c r="N426" s="32" t="s">
        <v>2182</v>
      </c>
      <c r="O426" s="111" t="s">
        <v>233</v>
      </c>
      <c r="P426" s="80" t="s">
        <v>1960</v>
      </c>
      <c r="Q426" s="80" t="s">
        <v>1699</v>
      </c>
      <c r="R426" s="36" t="s">
        <v>2057</v>
      </c>
      <c r="S426" s="80" t="s">
        <v>2156</v>
      </c>
      <c r="T426" s="80" t="s">
        <v>2149</v>
      </c>
      <c r="U426" s="80"/>
      <c r="V426" s="80" t="str">
        <f t="shared" si="19"/>
        <v/>
      </c>
      <c r="W426" s="32" t="s">
        <v>1593</v>
      </c>
      <c r="X426" s="110" t="s">
        <v>637</v>
      </c>
      <c r="Y426" s="35"/>
      <c r="Z426" s="133">
        <v>1</v>
      </c>
      <c r="AA426" s="133">
        <f t="shared" si="20"/>
        <v>0</v>
      </c>
    </row>
    <row r="427" spans="1:27" s="3" customFormat="1" x14ac:dyDescent="0.2">
      <c r="A427" s="100">
        <v>426</v>
      </c>
      <c r="B427" s="101">
        <v>403</v>
      </c>
      <c r="C427" s="101" t="s">
        <v>1593</v>
      </c>
      <c r="D427" s="100" t="s">
        <v>638</v>
      </c>
      <c r="E427" s="102" t="str">
        <f t="shared" si="18"/>
        <v>1914-15 - Panama-Pacific Exposition Issue - 5c  Blue,  Golden Gate, Perf 10   Single-Line Watermark</v>
      </c>
      <c r="F427" s="106" t="s">
        <v>2512</v>
      </c>
      <c r="G427" s="104"/>
      <c r="H427" s="105">
        <v>20</v>
      </c>
      <c r="I427" s="105">
        <v>0</v>
      </c>
      <c r="J427" s="105">
        <v>160</v>
      </c>
      <c r="K427" s="104">
        <v>20</v>
      </c>
      <c r="L427" s="100">
        <v>925</v>
      </c>
      <c r="M427" s="112" t="s">
        <v>591</v>
      </c>
      <c r="N427" s="32" t="s">
        <v>2182</v>
      </c>
      <c r="O427" s="111" t="s">
        <v>233</v>
      </c>
      <c r="P427" s="80" t="s">
        <v>1952</v>
      </c>
      <c r="Q427" s="80" t="s">
        <v>1700</v>
      </c>
      <c r="R427" s="36" t="s">
        <v>2018</v>
      </c>
      <c r="S427" s="80" t="s">
        <v>2156</v>
      </c>
      <c r="T427" s="80" t="s">
        <v>2149</v>
      </c>
      <c r="U427" s="80"/>
      <c r="V427" s="80" t="str">
        <f t="shared" si="19"/>
        <v/>
      </c>
      <c r="W427" s="32" t="s">
        <v>1593</v>
      </c>
      <c r="X427" s="110" t="s">
        <v>638</v>
      </c>
      <c r="Y427" s="35"/>
      <c r="Z427" s="133">
        <v>1</v>
      </c>
      <c r="AA427" s="133">
        <f t="shared" si="20"/>
        <v>0</v>
      </c>
    </row>
    <row r="428" spans="1:27" s="3" customFormat="1" x14ac:dyDescent="0.2">
      <c r="A428" s="100">
        <v>427</v>
      </c>
      <c r="B428" s="101">
        <v>404</v>
      </c>
      <c r="C428" s="101" t="s">
        <v>1593</v>
      </c>
      <c r="D428" s="100" t="s">
        <v>640</v>
      </c>
      <c r="E428" s="102" t="str">
        <f t="shared" si="18"/>
        <v>1914-15 - Panama-Pacific Exposition Issue - 10c  Orange,  San Francisco Bay, Perf 10   Single-Line Watermark</v>
      </c>
      <c r="F428" s="106" t="s">
        <v>2512</v>
      </c>
      <c r="G428" s="104"/>
      <c r="H428" s="105">
        <v>75</v>
      </c>
      <c r="I428" s="105">
        <v>0</v>
      </c>
      <c r="J428" s="105">
        <v>700</v>
      </c>
      <c r="K428" s="104">
        <v>75</v>
      </c>
      <c r="L428" s="100">
        <v>928</v>
      </c>
      <c r="M428" s="112" t="s">
        <v>591</v>
      </c>
      <c r="N428" s="32" t="s">
        <v>2182</v>
      </c>
      <c r="O428" s="111" t="s">
        <v>233</v>
      </c>
      <c r="P428" s="80" t="s">
        <v>1953</v>
      </c>
      <c r="Q428" s="80" t="s">
        <v>1701</v>
      </c>
      <c r="R428" s="36" t="s">
        <v>2031</v>
      </c>
      <c r="S428" s="80" t="s">
        <v>2156</v>
      </c>
      <c r="T428" s="80" t="s">
        <v>2149</v>
      </c>
      <c r="U428" s="80"/>
      <c r="V428" s="80" t="str">
        <f t="shared" si="19"/>
        <v/>
      </c>
      <c r="W428" s="32" t="s">
        <v>1593</v>
      </c>
      <c r="X428" s="110" t="s">
        <v>640</v>
      </c>
      <c r="Y428" s="35"/>
      <c r="Z428" s="133">
        <v>1</v>
      </c>
      <c r="AA428" s="133">
        <f t="shared" si="20"/>
        <v>0</v>
      </c>
    </row>
    <row r="429" spans="1:27" s="3" customFormat="1" x14ac:dyDescent="0.2">
      <c r="A429" s="100">
        <v>428</v>
      </c>
      <c r="B429" s="101">
        <v>405</v>
      </c>
      <c r="C429" s="101">
        <v>118</v>
      </c>
      <c r="D429" s="100">
        <v>118</v>
      </c>
      <c r="E429" s="102" t="str">
        <f t="shared" si="18"/>
        <v>1912-14 - Third Bureau, 2nd Series - Washington-Franklin Issue - 1c  Green,  Washington, Perf 12   Single-Line Watermark</v>
      </c>
      <c r="F429" s="106" t="s">
        <v>2512</v>
      </c>
      <c r="G429" s="104">
        <v>0.25</v>
      </c>
      <c r="H429" s="105">
        <v>0.25</v>
      </c>
      <c r="I429" s="105">
        <v>0</v>
      </c>
      <c r="J429" s="105">
        <v>6.5</v>
      </c>
      <c r="K429" s="104">
        <v>0.25</v>
      </c>
      <c r="L429" s="100">
        <v>410</v>
      </c>
      <c r="M429" s="112" t="s">
        <v>590</v>
      </c>
      <c r="N429" s="32" t="s">
        <v>2183</v>
      </c>
      <c r="O429" s="111" t="s">
        <v>239</v>
      </c>
      <c r="P429" s="80" t="s">
        <v>1954</v>
      </c>
      <c r="Q429" s="80" t="s">
        <v>1635</v>
      </c>
      <c r="R429" s="36" t="s">
        <v>2022</v>
      </c>
      <c r="S429" s="80" t="s">
        <v>2147</v>
      </c>
      <c r="T429" s="80" t="s">
        <v>2149</v>
      </c>
      <c r="U429" s="80"/>
      <c r="V429" s="80" t="str">
        <f t="shared" si="19"/>
        <v/>
      </c>
      <c r="W429" s="32" t="s">
        <v>590</v>
      </c>
      <c r="X429" s="110">
        <v>118</v>
      </c>
      <c r="Y429" s="35" t="s">
        <v>932</v>
      </c>
      <c r="Z429" s="133">
        <v>1</v>
      </c>
      <c r="AA429" s="133">
        <f t="shared" si="20"/>
        <v>1</v>
      </c>
    </row>
    <row r="430" spans="1:27" s="3" customFormat="1" x14ac:dyDescent="0.2">
      <c r="A430" s="100">
        <v>429</v>
      </c>
      <c r="B430" s="101">
        <v>406</v>
      </c>
      <c r="C430" s="101">
        <v>119</v>
      </c>
      <c r="D430" s="100">
        <v>119</v>
      </c>
      <c r="E430" s="102" t="str">
        <f t="shared" si="18"/>
        <v>1912-14 - Third Bureau, 2nd Series - Washington-Franklin Issue - 2c  Carmine,  Washington, Type I, Perf 12   Single-Line Watermark</v>
      </c>
      <c r="F430" s="106" t="s">
        <v>2512</v>
      </c>
      <c r="G430" s="104">
        <v>0.25</v>
      </c>
      <c r="H430" s="105">
        <v>0.25</v>
      </c>
      <c r="I430" s="105">
        <v>0</v>
      </c>
      <c r="J430" s="105">
        <v>6.5</v>
      </c>
      <c r="K430" s="104">
        <v>0.25</v>
      </c>
      <c r="L430" s="100">
        <v>434</v>
      </c>
      <c r="M430" s="112" t="s">
        <v>590</v>
      </c>
      <c r="N430" s="32" t="s">
        <v>2183</v>
      </c>
      <c r="O430" s="111" t="s">
        <v>239</v>
      </c>
      <c r="P430" s="80" t="s">
        <v>1960</v>
      </c>
      <c r="Q430" s="80" t="s">
        <v>1635</v>
      </c>
      <c r="R430" s="36" t="s">
        <v>2057</v>
      </c>
      <c r="S430" s="80" t="s">
        <v>2147</v>
      </c>
      <c r="T430" s="80" t="s">
        <v>2149</v>
      </c>
      <c r="U430" s="80" t="s">
        <v>2016</v>
      </c>
      <c r="V430" s="80" t="str">
        <f t="shared" si="19"/>
        <v>, Type I</v>
      </c>
      <c r="W430" s="32" t="s">
        <v>590</v>
      </c>
      <c r="X430" s="110">
        <v>119</v>
      </c>
      <c r="Y430" s="35" t="s">
        <v>932</v>
      </c>
      <c r="Z430" s="133">
        <v>1</v>
      </c>
      <c r="AA430" s="133">
        <f t="shared" si="20"/>
        <v>1</v>
      </c>
    </row>
    <row r="431" spans="1:27" s="3" customFormat="1" x14ac:dyDescent="0.2">
      <c r="A431" s="100">
        <v>430</v>
      </c>
      <c r="B431" s="101">
        <v>407</v>
      </c>
      <c r="C431" s="101">
        <v>120</v>
      </c>
      <c r="D431" s="100">
        <v>120</v>
      </c>
      <c r="E431" s="102" t="str">
        <f t="shared" si="18"/>
        <v>1912-14 - Third Bureau, 2nd Series - Washington-Franklin Issue - 7c  Black,  Washington, Perf 12   Single-Line Watermark</v>
      </c>
      <c r="F431" s="106" t="s">
        <v>2512</v>
      </c>
      <c r="G431" s="104">
        <v>14</v>
      </c>
      <c r="H431" s="105">
        <v>14</v>
      </c>
      <c r="I431" s="105">
        <v>0</v>
      </c>
      <c r="J431" s="105">
        <v>70</v>
      </c>
      <c r="K431" s="104">
        <v>14</v>
      </c>
      <c r="L431" s="100">
        <v>472</v>
      </c>
      <c r="M431" s="112" t="s">
        <v>590</v>
      </c>
      <c r="N431" s="32" t="s">
        <v>2183</v>
      </c>
      <c r="O431" s="111" t="s">
        <v>239</v>
      </c>
      <c r="P431" s="80" t="s">
        <v>1963</v>
      </c>
      <c r="Q431" s="80" t="s">
        <v>1635</v>
      </c>
      <c r="R431" s="36" t="s">
        <v>2014</v>
      </c>
      <c r="S431" s="80" t="s">
        <v>2147</v>
      </c>
      <c r="T431" s="80" t="s">
        <v>2149</v>
      </c>
      <c r="U431" s="80"/>
      <c r="V431" s="80" t="str">
        <f t="shared" si="19"/>
        <v/>
      </c>
      <c r="W431" s="32" t="s">
        <v>590</v>
      </c>
      <c r="X431" s="110">
        <v>120</v>
      </c>
      <c r="Y431" s="35" t="s">
        <v>932</v>
      </c>
      <c r="Z431" s="133">
        <v>1</v>
      </c>
      <c r="AA431" s="133">
        <f t="shared" si="20"/>
        <v>1</v>
      </c>
    </row>
    <row r="432" spans="1:27" s="3" customFormat="1" x14ac:dyDescent="0.2">
      <c r="A432" s="100">
        <v>431</v>
      </c>
      <c r="B432" s="101">
        <v>408</v>
      </c>
      <c r="C432" s="101" t="s">
        <v>1593</v>
      </c>
      <c r="D432" s="100">
        <v>118</v>
      </c>
      <c r="E432" s="102" t="str">
        <f t="shared" si="18"/>
        <v>1912 - Third Bureau, 2nd Series - Washington-Franklin Issue - 1c  Green,  Washington, Imperf   Single-Line Watermark</v>
      </c>
      <c r="F432" s="106" t="s">
        <v>2512</v>
      </c>
      <c r="G432" s="104"/>
      <c r="H432" s="105">
        <v>1</v>
      </c>
      <c r="I432" s="105">
        <v>0</v>
      </c>
      <c r="J432" s="105">
        <v>1</v>
      </c>
      <c r="K432" s="104">
        <v>1</v>
      </c>
      <c r="L432" s="100">
        <v>411</v>
      </c>
      <c r="M432" s="112" t="s">
        <v>590</v>
      </c>
      <c r="N432" s="32">
        <v>1912</v>
      </c>
      <c r="O432" s="111" t="s">
        <v>239</v>
      </c>
      <c r="P432" s="80" t="s">
        <v>1954</v>
      </c>
      <c r="Q432" s="80" t="s">
        <v>1635</v>
      </c>
      <c r="R432" s="36" t="s">
        <v>2022</v>
      </c>
      <c r="S432" s="80" t="s">
        <v>2138</v>
      </c>
      <c r="T432" s="80" t="s">
        <v>2149</v>
      </c>
      <c r="U432" s="80"/>
      <c r="V432" s="80" t="str">
        <f t="shared" si="19"/>
        <v/>
      </c>
      <c r="W432" s="32" t="s">
        <v>1593</v>
      </c>
      <c r="X432" s="110">
        <v>118</v>
      </c>
      <c r="Y432" s="35"/>
      <c r="Z432" s="133">
        <v>1</v>
      </c>
      <c r="AA432" s="133">
        <f t="shared" si="20"/>
        <v>0</v>
      </c>
    </row>
    <row r="433" spans="1:27" s="3" customFormat="1" x14ac:dyDescent="0.2">
      <c r="A433" s="100">
        <v>432</v>
      </c>
      <c r="B433" s="101">
        <v>409</v>
      </c>
      <c r="C433" s="101" t="s">
        <v>1593</v>
      </c>
      <c r="D433" s="100">
        <v>119</v>
      </c>
      <c r="E433" s="102" t="str">
        <f t="shared" si="18"/>
        <v>1912 - Third Bureau, 2nd Series - Washington-Franklin Issue - 2c  Carmine,  Washington, Type I, Imperf   Single-Line Watermark</v>
      </c>
      <c r="F433" s="106" t="s">
        <v>2512</v>
      </c>
      <c r="G433" s="104"/>
      <c r="H433" s="105">
        <v>1.2</v>
      </c>
      <c r="I433" s="105">
        <v>0</v>
      </c>
      <c r="J433" s="105">
        <v>1.2</v>
      </c>
      <c r="K433" s="104">
        <v>1.2</v>
      </c>
      <c r="L433" s="100">
        <v>435</v>
      </c>
      <c r="M433" s="112" t="s">
        <v>590</v>
      </c>
      <c r="N433" s="32">
        <v>1912</v>
      </c>
      <c r="O433" s="111" t="s">
        <v>239</v>
      </c>
      <c r="P433" s="80" t="s">
        <v>1960</v>
      </c>
      <c r="Q433" s="80" t="s">
        <v>1635</v>
      </c>
      <c r="R433" s="36" t="s">
        <v>2057</v>
      </c>
      <c r="S433" s="80" t="s">
        <v>2138</v>
      </c>
      <c r="T433" s="80" t="s">
        <v>2149</v>
      </c>
      <c r="U433" s="80" t="s">
        <v>2016</v>
      </c>
      <c r="V433" s="80" t="str">
        <f t="shared" si="19"/>
        <v>, Type I</v>
      </c>
      <c r="W433" s="32" t="s">
        <v>1593</v>
      </c>
      <c r="X433" s="110">
        <v>119</v>
      </c>
      <c r="Y433" s="35"/>
      <c r="Z433" s="133">
        <v>1</v>
      </c>
      <c r="AA433" s="133">
        <f t="shared" si="20"/>
        <v>0</v>
      </c>
    </row>
    <row r="434" spans="1:27" s="3" customFormat="1" x14ac:dyDescent="0.2">
      <c r="A434" s="100">
        <v>433</v>
      </c>
      <c r="B434" s="101">
        <v>410</v>
      </c>
      <c r="C434" s="101" t="s">
        <v>1593</v>
      </c>
      <c r="D434" s="100">
        <v>118</v>
      </c>
      <c r="E434" s="102" t="str">
        <f t="shared" si="18"/>
        <v>1912 - Third Bureau, 2nd Series - Washington-Franklin Issue - 1c  Green,  Washington, Perf 8 1/2 Horiz Coil   Single-Line Watermark</v>
      </c>
      <c r="F434" s="106" t="s">
        <v>2512</v>
      </c>
      <c r="G434" s="104"/>
      <c r="H434" s="105">
        <v>12.5</v>
      </c>
      <c r="I434" s="105">
        <v>0</v>
      </c>
      <c r="J434" s="105">
        <v>6</v>
      </c>
      <c r="K434" s="104">
        <v>12.5</v>
      </c>
      <c r="L434" s="100">
        <v>412</v>
      </c>
      <c r="M434" s="112" t="s">
        <v>590</v>
      </c>
      <c r="N434" s="32">
        <v>1912</v>
      </c>
      <c r="O434" s="111" t="s">
        <v>239</v>
      </c>
      <c r="P434" s="80" t="s">
        <v>1954</v>
      </c>
      <c r="Q434" s="80" t="s">
        <v>1635</v>
      </c>
      <c r="R434" s="36" t="s">
        <v>2022</v>
      </c>
      <c r="S434" s="80" t="s">
        <v>2152</v>
      </c>
      <c r="T434" s="80" t="s">
        <v>2149</v>
      </c>
      <c r="U434" s="80"/>
      <c r="V434" s="80" t="str">
        <f t="shared" si="19"/>
        <v/>
      </c>
      <c r="W434" s="32" t="s">
        <v>1593</v>
      </c>
      <c r="X434" s="110">
        <v>118</v>
      </c>
      <c r="Y434" s="35"/>
      <c r="Z434" s="133">
        <v>1</v>
      </c>
      <c r="AA434" s="133">
        <f t="shared" si="20"/>
        <v>0</v>
      </c>
    </row>
    <row r="435" spans="1:27" s="3" customFormat="1" x14ac:dyDescent="0.2">
      <c r="A435" s="100">
        <v>434</v>
      </c>
      <c r="B435" s="101">
        <v>411</v>
      </c>
      <c r="C435" s="101" t="s">
        <v>1593</v>
      </c>
      <c r="D435" s="100">
        <v>119</v>
      </c>
      <c r="E435" s="102" t="str">
        <f t="shared" si="18"/>
        <v>1912 - Third Bureau, 2nd Series - Washington-Franklin Issue - 2c  Carmine,  Washington, Type I, Perf 8 1/2 Horiz Coil   Single-Line Watermark</v>
      </c>
      <c r="F435" s="106" t="s">
        <v>2512</v>
      </c>
      <c r="G435" s="104"/>
      <c r="H435" s="105">
        <v>15</v>
      </c>
      <c r="I435" s="105">
        <v>0</v>
      </c>
      <c r="J435" s="105">
        <v>10</v>
      </c>
      <c r="K435" s="104">
        <v>15</v>
      </c>
      <c r="L435" s="100">
        <v>436</v>
      </c>
      <c r="M435" s="112" t="s">
        <v>590</v>
      </c>
      <c r="N435" s="32">
        <v>1912</v>
      </c>
      <c r="O435" s="111" t="s">
        <v>239</v>
      </c>
      <c r="P435" s="80" t="s">
        <v>1960</v>
      </c>
      <c r="Q435" s="80" t="s">
        <v>1635</v>
      </c>
      <c r="R435" s="36" t="s">
        <v>2057</v>
      </c>
      <c r="S435" s="80" t="s">
        <v>2152</v>
      </c>
      <c r="T435" s="80" t="s">
        <v>2149</v>
      </c>
      <c r="U435" s="80" t="s">
        <v>2016</v>
      </c>
      <c r="V435" s="80" t="str">
        <f t="shared" si="19"/>
        <v>, Type I</v>
      </c>
      <c r="W435" s="32" t="s">
        <v>1593</v>
      </c>
      <c r="X435" s="110">
        <v>119</v>
      </c>
      <c r="Y435" s="35"/>
      <c r="Z435" s="133">
        <v>1</v>
      </c>
      <c r="AA435" s="133">
        <f t="shared" si="20"/>
        <v>0</v>
      </c>
    </row>
    <row r="436" spans="1:27" s="3" customFormat="1" x14ac:dyDescent="0.2">
      <c r="A436" s="100">
        <v>435</v>
      </c>
      <c r="B436" s="101">
        <v>412</v>
      </c>
      <c r="C436" s="101" t="s">
        <v>1593</v>
      </c>
      <c r="D436" s="100">
        <v>118</v>
      </c>
      <c r="E436" s="102" t="str">
        <f t="shared" si="18"/>
        <v>1912 - Third Bureau, 2nd Series - Washington-Franklin Issue - 1c  Green,  Washington, Perf 8 1/2 Vert Coil   Single-Line Watermark</v>
      </c>
      <c r="F436" s="106" t="s">
        <v>2512</v>
      </c>
      <c r="G436" s="104"/>
      <c r="H436" s="105">
        <v>25</v>
      </c>
      <c r="I436" s="105">
        <v>0</v>
      </c>
      <c r="J436" s="105">
        <v>25</v>
      </c>
      <c r="K436" s="104">
        <v>25</v>
      </c>
      <c r="L436" s="100">
        <v>413</v>
      </c>
      <c r="M436" s="112" t="s">
        <v>590</v>
      </c>
      <c r="N436" s="32">
        <v>1912</v>
      </c>
      <c r="O436" s="111" t="s">
        <v>239</v>
      </c>
      <c r="P436" s="80" t="s">
        <v>1954</v>
      </c>
      <c r="Q436" s="80" t="s">
        <v>1635</v>
      </c>
      <c r="R436" s="36" t="s">
        <v>2022</v>
      </c>
      <c r="S436" s="80" t="s">
        <v>2154</v>
      </c>
      <c r="T436" s="80" t="s">
        <v>2149</v>
      </c>
      <c r="U436" s="80"/>
      <c r="V436" s="80" t="str">
        <f t="shared" si="19"/>
        <v/>
      </c>
      <c r="W436" s="32" t="s">
        <v>1593</v>
      </c>
      <c r="X436" s="110">
        <v>118</v>
      </c>
      <c r="Y436" s="35"/>
      <c r="Z436" s="133">
        <v>1</v>
      </c>
      <c r="AA436" s="133">
        <f t="shared" si="20"/>
        <v>0</v>
      </c>
    </row>
    <row r="437" spans="1:27" s="3" customFormat="1" x14ac:dyDescent="0.2">
      <c r="A437" s="100">
        <v>436</v>
      </c>
      <c r="B437" s="101">
        <v>413</v>
      </c>
      <c r="C437" s="101" t="s">
        <v>1593</v>
      </c>
      <c r="D437" s="100">
        <v>119</v>
      </c>
      <c r="E437" s="102" t="str">
        <f t="shared" si="18"/>
        <v>1912 - Third Bureau, 2nd Series - Washington-Franklin Issue - 2c  Carmine,  Washington, Type I, Perf 8 1/2 Vert Coil   Single-Line Watermark</v>
      </c>
      <c r="F437" s="106" t="s">
        <v>2512</v>
      </c>
      <c r="G437" s="104"/>
      <c r="H437" s="105">
        <v>25</v>
      </c>
      <c r="I437" s="105">
        <v>0</v>
      </c>
      <c r="J437" s="105">
        <v>60</v>
      </c>
      <c r="K437" s="104">
        <v>25</v>
      </c>
      <c r="L437" s="100">
        <v>437</v>
      </c>
      <c r="M437" s="112" t="s">
        <v>590</v>
      </c>
      <c r="N437" s="32">
        <v>1912</v>
      </c>
      <c r="O437" s="111" t="s">
        <v>239</v>
      </c>
      <c r="P437" s="80" t="s">
        <v>1960</v>
      </c>
      <c r="Q437" s="80" t="s">
        <v>1635</v>
      </c>
      <c r="R437" s="36" t="s">
        <v>2057</v>
      </c>
      <c r="S437" s="80" t="s">
        <v>2154</v>
      </c>
      <c r="T437" s="80" t="s">
        <v>2149</v>
      </c>
      <c r="U437" s="80" t="s">
        <v>2016</v>
      </c>
      <c r="V437" s="80" t="str">
        <f t="shared" si="19"/>
        <v>, Type I</v>
      </c>
      <c r="W437" s="32" t="s">
        <v>1593</v>
      </c>
      <c r="X437" s="110">
        <v>119</v>
      </c>
      <c r="Y437" s="35"/>
      <c r="Z437" s="133">
        <v>1</v>
      </c>
      <c r="AA437" s="133">
        <f t="shared" si="20"/>
        <v>0</v>
      </c>
    </row>
    <row r="438" spans="1:27" s="3" customFormat="1" x14ac:dyDescent="0.2">
      <c r="A438" s="100">
        <v>437</v>
      </c>
      <c r="B438" s="101">
        <v>414</v>
      </c>
      <c r="C438" s="101">
        <v>121</v>
      </c>
      <c r="D438" s="100">
        <v>121</v>
      </c>
      <c r="E438" s="102" t="str">
        <f t="shared" si="18"/>
        <v>1912-14 - Third Bureau, 2nd Series - Washington-Franklin Issue - 8c  Pale Olive Green,  Franklin, Perf 12   Single-Line Watermark</v>
      </c>
      <c r="F438" s="106" t="s">
        <v>2512</v>
      </c>
      <c r="G438" s="104">
        <v>2</v>
      </c>
      <c r="H438" s="105">
        <v>2</v>
      </c>
      <c r="I438" s="105">
        <v>0</v>
      </c>
      <c r="J438" s="105">
        <v>42.5</v>
      </c>
      <c r="K438" s="104">
        <v>2</v>
      </c>
      <c r="L438" s="100">
        <v>476</v>
      </c>
      <c r="M438" s="112" t="s">
        <v>590</v>
      </c>
      <c r="N438" s="32" t="s">
        <v>2183</v>
      </c>
      <c r="O438" s="111" t="s">
        <v>239</v>
      </c>
      <c r="P438" s="80" t="s">
        <v>1965</v>
      </c>
      <c r="Q438" s="80" t="s">
        <v>1634</v>
      </c>
      <c r="R438" s="36" t="s">
        <v>2157</v>
      </c>
      <c r="S438" s="80" t="s">
        <v>2147</v>
      </c>
      <c r="T438" s="80" t="s">
        <v>2149</v>
      </c>
      <c r="U438" s="80"/>
      <c r="V438" s="80" t="str">
        <f t="shared" si="19"/>
        <v/>
      </c>
      <c r="W438" s="32" t="s">
        <v>590</v>
      </c>
      <c r="X438" s="110">
        <v>121</v>
      </c>
      <c r="Y438" s="35" t="s">
        <v>934</v>
      </c>
      <c r="Z438" s="133">
        <v>1</v>
      </c>
      <c r="AA438" s="133">
        <f t="shared" si="20"/>
        <v>1</v>
      </c>
    </row>
    <row r="439" spans="1:27" s="3" customFormat="1" x14ac:dyDescent="0.2">
      <c r="A439" s="100">
        <v>438</v>
      </c>
      <c r="B439" s="101">
        <v>415</v>
      </c>
      <c r="C439" s="101">
        <v>122</v>
      </c>
      <c r="D439" s="100">
        <v>122</v>
      </c>
      <c r="E439" s="102" t="str">
        <f t="shared" si="18"/>
        <v>1912-14 - Third Bureau, 2nd Series - Washington-Franklin Issue - 9c  Salmon Red,  Franklin, Perf 12   Single-Line Watermark</v>
      </c>
      <c r="F439" s="106" t="s">
        <v>2512</v>
      </c>
      <c r="G439" s="104">
        <v>14</v>
      </c>
      <c r="H439" s="105">
        <v>14</v>
      </c>
      <c r="I439" s="105">
        <v>0</v>
      </c>
      <c r="J439" s="105">
        <v>52.5</v>
      </c>
      <c r="K439" s="104">
        <v>14</v>
      </c>
      <c r="L439" s="100">
        <v>480</v>
      </c>
      <c r="M439" s="112" t="s">
        <v>590</v>
      </c>
      <c r="N439" s="32" t="s">
        <v>2183</v>
      </c>
      <c r="O439" s="111" t="s">
        <v>239</v>
      </c>
      <c r="P439" s="80" t="s">
        <v>1968</v>
      </c>
      <c r="Q439" s="80" t="s">
        <v>1634</v>
      </c>
      <c r="R439" s="36" t="s">
        <v>2158</v>
      </c>
      <c r="S439" s="80" t="s">
        <v>2147</v>
      </c>
      <c r="T439" s="80" t="s">
        <v>2149</v>
      </c>
      <c r="U439" s="80"/>
      <c r="V439" s="80" t="str">
        <f t="shared" si="19"/>
        <v/>
      </c>
      <c r="W439" s="32" t="s">
        <v>590</v>
      </c>
      <c r="X439" s="110">
        <v>122</v>
      </c>
      <c r="Y439" s="35" t="s">
        <v>934</v>
      </c>
      <c r="Z439" s="133">
        <v>1</v>
      </c>
      <c r="AA439" s="133">
        <f t="shared" si="20"/>
        <v>1</v>
      </c>
    </row>
    <row r="440" spans="1:27" s="3" customFormat="1" x14ac:dyDescent="0.2">
      <c r="A440" s="100">
        <v>439</v>
      </c>
      <c r="B440" s="101">
        <v>416</v>
      </c>
      <c r="C440" s="101">
        <v>123</v>
      </c>
      <c r="D440" s="100">
        <v>123</v>
      </c>
      <c r="E440" s="102" t="str">
        <f t="shared" si="18"/>
        <v>1912-14 - Third Bureau, 2nd Series - Washington-Franklin Issue - 10c  Orange Yellow,  Franklin, Perf 12   Single-Line Watermark</v>
      </c>
      <c r="F440" s="106" t="s">
        <v>2512</v>
      </c>
      <c r="G440" s="104">
        <v>0.8</v>
      </c>
      <c r="H440" s="105">
        <v>0.8</v>
      </c>
      <c r="I440" s="105">
        <v>0</v>
      </c>
      <c r="J440" s="105">
        <v>42.5</v>
      </c>
      <c r="K440" s="104">
        <v>0.8</v>
      </c>
      <c r="L440" s="100">
        <v>484</v>
      </c>
      <c r="M440" s="112" t="s">
        <v>590</v>
      </c>
      <c r="N440" s="32" t="s">
        <v>2183</v>
      </c>
      <c r="O440" s="111" t="s">
        <v>239</v>
      </c>
      <c r="P440" s="80" t="s">
        <v>1953</v>
      </c>
      <c r="Q440" s="80" t="s">
        <v>1634</v>
      </c>
      <c r="R440" s="36" t="s">
        <v>2155</v>
      </c>
      <c r="S440" s="80" t="s">
        <v>2147</v>
      </c>
      <c r="T440" s="80" t="s">
        <v>2149</v>
      </c>
      <c r="U440" s="80"/>
      <c r="V440" s="80" t="str">
        <f t="shared" si="19"/>
        <v/>
      </c>
      <c r="W440" s="32" t="s">
        <v>590</v>
      </c>
      <c r="X440" s="110">
        <v>123</v>
      </c>
      <c r="Y440" s="35" t="s">
        <v>934</v>
      </c>
      <c r="Z440" s="133">
        <v>1</v>
      </c>
      <c r="AA440" s="133">
        <f t="shared" si="20"/>
        <v>1</v>
      </c>
    </row>
    <row r="441" spans="1:27" s="3" customFormat="1" x14ac:dyDescent="0.2">
      <c r="A441" s="100">
        <v>440</v>
      </c>
      <c r="B441" s="101">
        <v>417</v>
      </c>
      <c r="C441" s="101">
        <v>125</v>
      </c>
      <c r="D441" s="100">
        <v>125</v>
      </c>
      <c r="E441" s="102" t="str">
        <f t="shared" si="18"/>
        <v>1912-14 - Third Bureau, 2nd Series - Washington-Franklin Issue - 12c  Claret Brown,  Franklin, Perf 12   Single-Line Watermark</v>
      </c>
      <c r="F441" s="106" t="s">
        <v>2512</v>
      </c>
      <c r="G441" s="104">
        <v>5</v>
      </c>
      <c r="H441" s="105">
        <v>5</v>
      </c>
      <c r="I441" s="105">
        <v>0</v>
      </c>
      <c r="J441" s="105">
        <v>42.5</v>
      </c>
      <c r="K441" s="104">
        <v>5</v>
      </c>
      <c r="L441" s="100">
        <v>492</v>
      </c>
      <c r="M441" s="112" t="s">
        <v>590</v>
      </c>
      <c r="N441" s="32" t="s">
        <v>2183</v>
      </c>
      <c r="O441" s="111" t="s">
        <v>239</v>
      </c>
      <c r="P441" s="80" t="s">
        <v>1956</v>
      </c>
      <c r="Q441" s="80" t="s">
        <v>1634</v>
      </c>
      <c r="R441" s="36" t="s">
        <v>2159</v>
      </c>
      <c r="S441" s="80" t="s">
        <v>2147</v>
      </c>
      <c r="T441" s="80" t="s">
        <v>2149</v>
      </c>
      <c r="U441" s="80"/>
      <c r="V441" s="80" t="str">
        <f t="shared" si="19"/>
        <v/>
      </c>
      <c r="W441" s="32" t="s">
        <v>590</v>
      </c>
      <c r="X441" s="110">
        <v>125</v>
      </c>
      <c r="Y441" s="35" t="s">
        <v>934</v>
      </c>
      <c r="Z441" s="133">
        <v>1</v>
      </c>
      <c r="AA441" s="133">
        <f t="shared" si="20"/>
        <v>1</v>
      </c>
    </row>
    <row r="442" spans="1:27" s="3" customFormat="1" x14ac:dyDescent="0.2">
      <c r="A442" s="100">
        <v>441</v>
      </c>
      <c r="B442" s="101">
        <v>418</v>
      </c>
      <c r="C442" s="101">
        <v>127</v>
      </c>
      <c r="D442" s="100">
        <v>127</v>
      </c>
      <c r="E442" s="102" t="str">
        <f t="shared" si="18"/>
        <v>1912-14 - Third Bureau, 2nd Series - Washington-Franklin Issue - 15c  Gray,  Franklin, Perf 12   Single-Line Watermark</v>
      </c>
      <c r="F442" s="106" t="s">
        <v>2512</v>
      </c>
      <c r="G442" s="104">
        <v>4.5</v>
      </c>
      <c r="H442" s="105">
        <v>4.5</v>
      </c>
      <c r="I442" s="105">
        <v>0</v>
      </c>
      <c r="J442" s="105">
        <v>85</v>
      </c>
      <c r="K442" s="104">
        <v>4.5</v>
      </c>
      <c r="L442" s="100">
        <v>497</v>
      </c>
      <c r="M442" s="112" t="s">
        <v>590</v>
      </c>
      <c r="N442" s="32" t="s">
        <v>2183</v>
      </c>
      <c r="O442" s="111" t="s">
        <v>239</v>
      </c>
      <c r="P442" s="80" t="s">
        <v>1961</v>
      </c>
      <c r="Q442" s="80" t="s">
        <v>1634</v>
      </c>
      <c r="R442" s="36" t="s">
        <v>2029</v>
      </c>
      <c r="S442" s="80" t="s">
        <v>2147</v>
      </c>
      <c r="T442" s="80" t="s">
        <v>2149</v>
      </c>
      <c r="U442" s="80"/>
      <c r="V442" s="80" t="str">
        <f t="shared" si="19"/>
        <v/>
      </c>
      <c r="W442" s="32" t="s">
        <v>590</v>
      </c>
      <c r="X442" s="110">
        <v>127</v>
      </c>
      <c r="Y442" s="35" t="s">
        <v>934</v>
      </c>
      <c r="Z442" s="133">
        <v>1</v>
      </c>
      <c r="AA442" s="133">
        <f t="shared" si="20"/>
        <v>1</v>
      </c>
    </row>
    <row r="443" spans="1:27" s="3" customFormat="1" x14ac:dyDescent="0.2">
      <c r="A443" s="100">
        <v>442</v>
      </c>
      <c r="B443" s="101">
        <v>419</v>
      </c>
      <c r="C443" s="101">
        <v>128</v>
      </c>
      <c r="D443" s="100">
        <v>128</v>
      </c>
      <c r="E443" s="102" t="str">
        <f t="shared" si="18"/>
        <v>1912-14 - Third Bureau, 2nd Series - Washington-Franklin Issue - 20c  Ultramarine,  Franklin, Perf 12   Single-Line Watermark</v>
      </c>
      <c r="F443" s="106" t="s">
        <v>2512</v>
      </c>
      <c r="G443" s="104">
        <v>19</v>
      </c>
      <c r="H443" s="105">
        <v>19</v>
      </c>
      <c r="I443" s="105">
        <v>0</v>
      </c>
      <c r="J443" s="105">
        <v>190</v>
      </c>
      <c r="K443" s="104">
        <v>19</v>
      </c>
      <c r="L443" s="100">
        <v>501</v>
      </c>
      <c r="M443" s="112" t="s">
        <v>590</v>
      </c>
      <c r="N443" s="32" t="s">
        <v>2183</v>
      </c>
      <c r="O443" s="111" t="s">
        <v>239</v>
      </c>
      <c r="P443" s="80" t="s">
        <v>1969</v>
      </c>
      <c r="Q443" s="80" t="s">
        <v>1634</v>
      </c>
      <c r="R443" s="36" t="s">
        <v>2048</v>
      </c>
      <c r="S443" s="80" t="s">
        <v>2147</v>
      </c>
      <c r="T443" s="80" t="s">
        <v>2149</v>
      </c>
      <c r="U443" s="80"/>
      <c r="V443" s="80" t="str">
        <f t="shared" si="19"/>
        <v/>
      </c>
      <c r="W443" s="32" t="s">
        <v>590</v>
      </c>
      <c r="X443" s="110">
        <v>128</v>
      </c>
      <c r="Y443" s="35" t="s">
        <v>934</v>
      </c>
      <c r="Z443" s="133">
        <v>1</v>
      </c>
      <c r="AA443" s="133">
        <f t="shared" si="20"/>
        <v>1</v>
      </c>
    </row>
    <row r="444" spans="1:27" s="3" customFormat="1" x14ac:dyDescent="0.2">
      <c r="A444" s="100">
        <v>443</v>
      </c>
      <c r="B444" s="101">
        <v>420</v>
      </c>
      <c r="C444" s="101" t="s">
        <v>1593</v>
      </c>
      <c r="D444" s="100">
        <v>129</v>
      </c>
      <c r="E444" s="102" t="str">
        <f t="shared" si="18"/>
        <v>1912-14 - Third Bureau, 2nd Series - Washington-Franklin Issue - 30c  Orange Red,  Franklin, Perf 12   Single-Line Watermark</v>
      </c>
      <c r="F444" s="106" t="s">
        <v>2512</v>
      </c>
      <c r="G444" s="104"/>
      <c r="H444" s="105">
        <v>19</v>
      </c>
      <c r="I444" s="105">
        <v>0</v>
      </c>
      <c r="J444" s="105">
        <v>115</v>
      </c>
      <c r="K444" s="104">
        <v>19</v>
      </c>
      <c r="L444" s="100">
        <v>505</v>
      </c>
      <c r="M444" s="112" t="s">
        <v>590</v>
      </c>
      <c r="N444" s="32" t="s">
        <v>2183</v>
      </c>
      <c r="O444" s="111" t="s">
        <v>239</v>
      </c>
      <c r="P444" s="80" t="s">
        <v>1958</v>
      </c>
      <c r="Q444" s="80" t="s">
        <v>1634</v>
      </c>
      <c r="R444" s="36" t="s">
        <v>2160</v>
      </c>
      <c r="S444" s="80" t="s">
        <v>2147</v>
      </c>
      <c r="T444" s="80" t="s">
        <v>2149</v>
      </c>
      <c r="U444" s="80"/>
      <c r="V444" s="80" t="str">
        <f t="shared" si="19"/>
        <v/>
      </c>
      <c r="W444" s="32" t="s">
        <v>1593</v>
      </c>
      <c r="X444" s="110">
        <v>129</v>
      </c>
      <c r="Y444" s="35"/>
      <c r="Z444" s="133">
        <v>1</v>
      </c>
      <c r="AA444" s="133">
        <f t="shared" si="20"/>
        <v>0</v>
      </c>
    </row>
    <row r="445" spans="1:27" s="3" customFormat="1" x14ac:dyDescent="0.2">
      <c r="A445" s="100">
        <v>444</v>
      </c>
      <c r="B445" s="101">
        <v>421</v>
      </c>
      <c r="C445" s="101">
        <v>130</v>
      </c>
      <c r="D445" s="100">
        <v>130</v>
      </c>
      <c r="E445" s="102" t="str">
        <f t="shared" si="18"/>
        <v>1912-14 - Third Bureau, 2nd Series - Washington-Franklin Issue - 50c  Violet,  Franklin, Perf 12   Single-Line Watermark</v>
      </c>
      <c r="F445" s="106" t="s">
        <v>2512</v>
      </c>
      <c r="G445" s="104">
        <v>30</v>
      </c>
      <c r="H445" s="105">
        <v>30</v>
      </c>
      <c r="I445" s="105">
        <v>0</v>
      </c>
      <c r="J445" s="105">
        <v>350</v>
      </c>
      <c r="K445" s="104">
        <v>30</v>
      </c>
      <c r="L445" s="100">
        <v>509</v>
      </c>
      <c r="M445" s="112" t="s">
        <v>590</v>
      </c>
      <c r="N445" s="32" t="s">
        <v>2183</v>
      </c>
      <c r="O445" s="111" t="s">
        <v>239</v>
      </c>
      <c r="P445" s="80" t="s">
        <v>1966</v>
      </c>
      <c r="Q445" s="80" t="s">
        <v>1634</v>
      </c>
      <c r="R445" s="36" t="s">
        <v>2141</v>
      </c>
      <c r="S445" s="80" t="s">
        <v>2147</v>
      </c>
      <c r="T445" s="80" t="s">
        <v>2149</v>
      </c>
      <c r="U445" s="80"/>
      <c r="V445" s="80" t="str">
        <f t="shared" si="19"/>
        <v/>
      </c>
      <c r="W445" s="32" t="s">
        <v>590</v>
      </c>
      <c r="X445" s="110">
        <v>130</v>
      </c>
      <c r="Y445" s="35" t="s">
        <v>934</v>
      </c>
      <c r="Z445" s="133">
        <v>1</v>
      </c>
      <c r="AA445" s="133">
        <f t="shared" si="20"/>
        <v>1</v>
      </c>
    </row>
    <row r="446" spans="1:27" s="3" customFormat="1" x14ac:dyDescent="0.2">
      <c r="A446" s="100">
        <v>445</v>
      </c>
      <c r="B446" s="101">
        <v>422</v>
      </c>
      <c r="C446" s="101" t="s">
        <v>1593</v>
      </c>
      <c r="D446" s="100">
        <v>130</v>
      </c>
      <c r="E446" s="102" t="str">
        <f t="shared" si="18"/>
        <v>1912, Feb 12 - Third Bureau, 2nd Series - Washington-Franklin Issue - 50c  Violet,  Franklin, Perf 12   Double-Line Watermark</v>
      </c>
      <c r="F446" s="106" t="s">
        <v>2512</v>
      </c>
      <c r="G446" s="104"/>
      <c r="H446" s="105">
        <v>25</v>
      </c>
      <c r="I446" s="105">
        <v>0</v>
      </c>
      <c r="J446" s="105">
        <v>225</v>
      </c>
      <c r="K446" s="104">
        <v>25</v>
      </c>
      <c r="L446" s="100">
        <v>510</v>
      </c>
      <c r="M446" s="112" t="s">
        <v>590</v>
      </c>
      <c r="N446" s="32" t="s">
        <v>2161</v>
      </c>
      <c r="O446" s="111" t="s">
        <v>239</v>
      </c>
      <c r="P446" s="80" t="s">
        <v>1966</v>
      </c>
      <c r="Q446" s="80" t="s">
        <v>1634</v>
      </c>
      <c r="R446" s="36" t="s">
        <v>2141</v>
      </c>
      <c r="S446" s="80" t="s">
        <v>2147</v>
      </c>
      <c r="T446" s="80" t="s">
        <v>2120</v>
      </c>
      <c r="U446" s="80"/>
      <c r="V446" s="80" t="str">
        <f t="shared" si="19"/>
        <v/>
      </c>
      <c r="W446" s="32" t="s">
        <v>1593</v>
      </c>
      <c r="X446" s="110">
        <v>130</v>
      </c>
      <c r="Y446" s="35"/>
      <c r="Z446" s="133">
        <v>1</v>
      </c>
      <c r="AA446" s="133">
        <f t="shared" si="20"/>
        <v>0</v>
      </c>
    </row>
    <row r="447" spans="1:27" s="3" customFormat="1" x14ac:dyDescent="0.2">
      <c r="A447" s="100">
        <v>446</v>
      </c>
      <c r="B447" s="101">
        <v>423</v>
      </c>
      <c r="C447" s="101">
        <v>131</v>
      </c>
      <c r="D447" s="100">
        <v>131</v>
      </c>
      <c r="E447" s="102" t="str">
        <f t="shared" si="18"/>
        <v>1912, Feb 12 - Third Bureau, 2nd Series - Washington-Franklin Issue - $1 Violet Brown,  Franklin, Perf 12   Double-Line Watermark</v>
      </c>
      <c r="F447" s="106" t="s">
        <v>2512</v>
      </c>
      <c r="G447" s="104">
        <v>80</v>
      </c>
      <c r="H447" s="105">
        <v>80</v>
      </c>
      <c r="I447" s="105">
        <v>0</v>
      </c>
      <c r="J447" s="105">
        <v>475</v>
      </c>
      <c r="K447" s="104">
        <v>80</v>
      </c>
      <c r="L447" s="100">
        <v>514</v>
      </c>
      <c r="M447" s="112" t="s">
        <v>590</v>
      </c>
      <c r="N447" s="32" t="s">
        <v>2161</v>
      </c>
      <c r="O447" s="111" t="s">
        <v>239</v>
      </c>
      <c r="P447" s="140" t="s">
        <v>2544</v>
      </c>
      <c r="Q447" s="80" t="s">
        <v>1634</v>
      </c>
      <c r="R447" s="36" t="s">
        <v>2116</v>
      </c>
      <c r="S447" s="80" t="s">
        <v>2147</v>
      </c>
      <c r="T447" s="80" t="s">
        <v>2120</v>
      </c>
      <c r="U447" s="80"/>
      <c r="V447" s="80" t="str">
        <f t="shared" si="19"/>
        <v/>
      </c>
      <c r="W447" s="32" t="s">
        <v>590</v>
      </c>
      <c r="X447" s="110">
        <v>131</v>
      </c>
      <c r="Y447" s="35" t="s">
        <v>935</v>
      </c>
      <c r="Z447" s="133">
        <v>1</v>
      </c>
      <c r="AA447" s="133">
        <f t="shared" si="20"/>
        <v>1</v>
      </c>
    </row>
    <row r="448" spans="1:27" s="3" customFormat="1" x14ac:dyDescent="0.2">
      <c r="A448" s="100">
        <v>447</v>
      </c>
      <c r="B448" s="101" t="s">
        <v>241</v>
      </c>
      <c r="C448" s="101" t="s">
        <v>1593</v>
      </c>
      <c r="D448" s="100">
        <v>118</v>
      </c>
      <c r="E448" s="102" t="str">
        <f t="shared" si="18"/>
        <v>1914 - Third Bureau, 2nd Series - Washington-Franklin Issue - 1c  Green,  Washington, Perf 12x10   Single-Line Watermark</v>
      </c>
      <c r="F448" s="106" t="s">
        <v>2512</v>
      </c>
      <c r="G448" s="104"/>
      <c r="H448" s="105">
        <v>7500</v>
      </c>
      <c r="I448" s="105">
        <v>0</v>
      </c>
      <c r="J448" s="105">
        <v>20000</v>
      </c>
      <c r="K448" s="104">
        <v>7500</v>
      </c>
      <c r="L448" s="100">
        <v>414</v>
      </c>
      <c r="M448" s="112" t="s">
        <v>590</v>
      </c>
      <c r="N448" s="32">
        <v>1914</v>
      </c>
      <c r="O448" s="111" t="s">
        <v>239</v>
      </c>
      <c r="P448" s="80" t="s">
        <v>1954</v>
      </c>
      <c r="Q448" s="80" t="s">
        <v>1635</v>
      </c>
      <c r="R448" s="36" t="s">
        <v>2022</v>
      </c>
      <c r="S448" s="80" t="s">
        <v>2162</v>
      </c>
      <c r="T448" s="80" t="s">
        <v>2149</v>
      </c>
      <c r="U448" s="80"/>
      <c r="V448" s="80" t="str">
        <f t="shared" si="19"/>
        <v/>
      </c>
      <c r="W448" s="32" t="s">
        <v>1593</v>
      </c>
      <c r="X448" s="110">
        <v>118</v>
      </c>
      <c r="Y448" s="35"/>
      <c r="Z448" s="133">
        <v>1</v>
      </c>
      <c r="AA448" s="133">
        <f t="shared" si="20"/>
        <v>0</v>
      </c>
    </row>
    <row r="449" spans="1:27" s="3" customFormat="1" x14ac:dyDescent="0.2">
      <c r="A449" s="100">
        <v>448</v>
      </c>
      <c r="B449" s="101" t="s">
        <v>243</v>
      </c>
      <c r="C449" s="101" t="s">
        <v>1593</v>
      </c>
      <c r="D449" s="100">
        <v>119</v>
      </c>
      <c r="E449" s="102" t="str">
        <f t="shared" si="18"/>
        <v>1914 - Third Bureau, 2nd Series - Washington-Franklin Issue - 2c  Rose Red,  Washington, Perf 12x10   Single-Line Watermark</v>
      </c>
      <c r="F449" s="106" t="s">
        <v>2512</v>
      </c>
      <c r="G449" s="104"/>
      <c r="H449" s="105">
        <v>19000</v>
      </c>
      <c r="I449" s="105">
        <v>0</v>
      </c>
      <c r="J449" s="105">
        <v>175000</v>
      </c>
      <c r="K449" s="104">
        <v>19000</v>
      </c>
      <c r="L449" s="100">
        <v>438</v>
      </c>
      <c r="M449" s="112" t="s">
        <v>590</v>
      </c>
      <c r="N449" s="32">
        <v>1914</v>
      </c>
      <c r="O449" s="111" t="s">
        <v>239</v>
      </c>
      <c r="P449" s="80" t="s">
        <v>1960</v>
      </c>
      <c r="Q449" s="80" t="s">
        <v>1635</v>
      </c>
      <c r="R449" s="36" t="s">
        <v>2163</v>
      </c>
      <c r="S449" s="80" t="s">
        <v>2162</v>
      </c>
      <c r="T449" s="80" t="s">
        <v>2149</v>
      </c>
      <c r="U449" s="80"/>
      <c r="V449" s="80" t="str">
        <f t="shared" si="19"/>
        <v/>
      </c>
      <c r="W449" s="32" t="s">
        <v>1593</v>
      </c>
      <c r="X449" s="110">
        <v>119</v>
      </c>
      <c r="Y449" s="35"/>
      <c r="Z449" s="133">
        <v>1</v>
      </c>
      <c r="AA449" s="133">
        <f t="shared" si="20"/>
        <v>0</v>
      </c>
    </row>
    <row r="450" spans="1:27" s="3" customFormat="1" x14ac:dyDescent="0.2">
      <c r="A450" s="100">
        <v>449</v>
      </c>
      <c r="B450" s="101" t="s">
        <v>223</v>
      </c>
      <c r="C450" s="101" t="s">
        <v>1593</v>
      </c>
      <c r="D450" s="100">
        <v>110</v>
      </c>
      <c r="E450" s="102" t="str">
        <f t="shared" ref="E450:E513" si="21">CONCATENATE(N450," - ",O450," - ",P450," ",R450,", ",Q450,V450,", ",S450,"   ",T450)</f>
        <v>1914 - Third Bureau, 2nd Series - Washington-Franklin Issue - 5c  Blue,  Washington, Perf 12x10   Single-Line Watermark</v>
      </c>
      <c r="F450" s="106" t="s">
        <v>2512</v>
      </c>
      <c r="G450" s="104"/>
      <c r="H450" s="105">
        <v>20000</v>
      </c>
      <c r="I450" s="105">
        <v>0</v>
      </c>
      <c r="J450" s="105">
        <v>0</v>
      </c>
      <c r="K450" s="104">
        <v>20000</v>
      </c>
      <c r="L450" s="100">
        <v>380</v>
      </c>
      <c r="M450" s="112" t="s">
        <v>590</v>
      </c>
      <c r="N450" s="32">
        <v>1914</v>
      </c>
      <c r="O450" s="111" t="s">
        <v>239</v>
      </c>
      <c r="P450" s="80" t="s">
        <v>1952</v>
      </c>
      <c r="Q450" s="80" t="s">
        <v>1635</v>
      </c>
      <c r="R450" s="36" t="s">
        <v>2018</v>
      </c>
      <c r="S450" s="80" t="s">
        <v>2162</v>
      </c>
      <c r="T450" s="80" t="s">
        <v>2149</v>
      </c>
      <c r="U450" s="80"/>
      <c r="V450" s="80" t="str">
        <f t="shared" ref="V450:V513" si="22">IF(U450&gt;0,CONCATENATE(", ",U450),"")</f>
        <v/>
      </c>
      <c r="W450" s="32" t="s">
        <v>1593</v>
      </c>
      <c r="X450" s="110">
        <v>110</v>
      </c>
      <c r="Y450" s="35"/>
      <c r="Z450" s="133">
        <v>1</v>
      </c>
      <c r="AA450" s="133">
        <f t="shared" si="20"/>
        <v>0</v>
      </c>
    </row>
    <row r="451" spans="1:27" s="3" customFormat="1" x14ac:dyDescent="0.2">
      <c r="A451" s="100">
        <v>450</v>
      </c>
      <c r="B451" s="101" t="s">
        <v>242</v>
      </c>
      <c r="C451" s="101" t="s">
        <v>1593</v>
      </c>
      <c r="D451" s="100">
        <v>118</v>
      </c>
      <c r="E451" s="102" t="str">
        <f t="shared" si="21"/>
        <v>1914 - Third Bureau, 2nd Series - Washington-Franklin Issue - 1c  Green,  Washington, Perf 10x12   Single-Line Watermark</v>
      </c>
      <c r="F451" s="106" t="s">
        <v>2512</v>
      </c>
      <c r="G451" s="104"/>
      <c r="H451" s="105">
        <v>10000</v>
      </c>
      <c r="I451" s="105">
        <v>0</v>
      </c>
      <c r="J451" s="105">
        <v>0</v>
      </c>
      <c r="K451" s="104">
        <v>10000</v>
      </c>
      <c r="L451" s="100">
        <v>415</v>
      </c>
      <c r="M451" s="112" t="s">
        <v>590</v>
      </c>
      <c r="N451" s="32">
        <v>1914</v>
      </c>
      <c r="O451" s="111" t="s">
        <v>239</v>
      </c>
      <c r="P451" s="80" t="s">
        <v>1954</v>
      </c>
      <c r="Q451" s="80" t="s">
        <v>1635</v>
      </c>
      <c r="R451" s="36" t="s">
        <v>2022</v>
      </c>
      <c r="S451" s="80" t="s">
        <v>2164</v>
      </c>
      <c r="T451" s="80" t="s">
        <v>2149</v>
      </c>
      <c r="U451" s="80"/>
      <c r="V451" s="80" t="str">
        <f t="shared" si="22"/>
        <v/>
      </c>
      <c r="W451" s="32" t="s">
        <v>1593</v>
      </c>
      <c r="X451" s="110">
        <v>118</v>
      </c>
      <c r="Y451" s="35"/>
      <c r="Z451" s="133">
        <v>1</v>
      </c>
      <c r="AA451" s="133">
        <f t="shared" ref="AA451:AA514" si="23">IF(G451&gt;0,1,0)</f>
        <v>0</v>
      </c>
    </row>
    <row r="452" spans="1:27" s="3" customFormat="1" x14ac:dyDescent="0.2">
      <c r="A452" s="100">
        <v>451</v>
      </c>
      <c r="B452" s="101" t="s">
        <v>244</v>
      </c>
      <c r="C452" s="101" t="s">
        <v>1593</v>
      </c>
      <c r="D452" s="100">
        <v>119</v>
      </c>
      <c r="E452" s="102" t="str">
        <f t="shared" si="21"/>
        <v>1914 - Third Bureau, 2nd Series - Washington-Franklin Issue - 2c  Rose Red,  Washington, Perf 10x12   Single-Line Watermark</v>
      </c>
      <c r="F452" s="106" t="s">
        <v>2512</v>
      </c>
      <c r="G452" s="104"/>
      <c r="H452" s="105">
        <v>15000</v>
      </c>
      <c r="I452" s="105">
        <v>0</v>
      </c>
      <c r="J452" s="105">
        <v>0</v>
      </c>
      <c r="K452" s="104">
        <v>15000</v>
      </c>
      <c r="L452" s="100">
        <v>439</v>
      </c>
      <c r="M452" s="112" t="s">
        <v>590</v>
      </c>
      <c r="N452" s="32">
        <v>1914</v>
      </c>
      <c r="O452" s="111" t="s">
        <v>239</v>
      </c>
      <c r="P452" s="80" t="s">
        <v>1960</v>
      </c>
      <c r="Q452" s="80" t="s">
        <v>1635</v>
      </c>
      <c r="R452" s="36" t="s">
        <v>2163</v>
      </c>
      <c r="S452" s="80" t="s">
        <v>2164</v>
      </c>
      <c r="T452" s="80" t="s">
        <v>2149</v>
      </c>
      <c r="U452" s="80"/>
      <c r="V452" s="80" t="str">
        <f t="shared" si="22"/>
        <v/>
      </c>
      <c r="W452" s="32" t="s">
        <v>1593</v>
      </c>
      <c r="X452" s="110">
        <v>119</v>
      </c>
      <c r="Y452" s="35"/>
      <c r="Z452" s="133">
        <v>1</v>
      </c>
      <c r="AA452" s="133">
        <f t="shared" si="23"/>
        <v>0</v>
      </c>
    </row>
    <row r="453" spans="1:27" s="3" customFormat="1" x14ac:dyDescent="0.2">
      <c r="A453" s="100">
        <v>452</v>
      </c>
      <c r="B453" s="101">
        <v>424</v>
      </c>
      <c r="C453" s="101" t="s">
        <v>1593</v>
      </c>
      <c r="D453" s="100">
        <v>118</v>
      </c>
      <c r="E453" s="102" t="str">
        <f t="shared" si="21"/>
        <v>1913-15 - Third Bureau, 2nd Series - Washington-Franklin Issue - 1c  Green,  Washington, Perf 10   Single-Line Watermark</v>
      </c>
      <c r="F453" s="106" t="s">
        <v>2512</v>
      </c>
      <c r="G453" s="104"/>
      <c r="H453" s="105">
        <v>0.25</v>
      </c>
      <c r="I453" s="105">
        <v>0</v>
      </c>
      <c r="J453" s="105">
        <v>2.5</v>
      </c>
      <c r="K453" s="104">
        <v>0.25</v>
      </c>
      <c r="L453" s="100">
        <v>416</v>
      </c>
      <c r="M453" s="112" t="s">
        <v>590</v>
      </c>
      <c r="N453" s="32" t="s">
        <v>2184</v>
      </c>
      <c r="O453" s="111" t="s">
        <v>239</v>
      </c>
      <c r="P453" s="80" t="s">
        <v>1954</v>
      </c>
      <c r="Q453" s="80" t="s">
        <v>1635</v>
      </c>
      <c r="R453" s="36" t="s">
        <v>2022</v>
      </c>
      <c r="S453" s="80" t="s">
        <v>2156</v>
      </c>
      <c r="T453" s="80" t="s">
        <v>2149</v>
      </c>
      <c r="U453" s="80"/>
      <c r="V453" s="80" t="str">
        <f t="shared" si="22"/>
        <v/>
      </c>
      <c r="W453" s="32" t="s">
        <v>1593</v>
      </c>
      <c r="X453" s="110">
        <v>118</v>
      </c>
      <c r="Y453" s="35"/>
      <c r="Z453" s="133">
        <v>1</v>
      </c>
      <c r="AA453" s="133">
        <f t="shared" si="23"/>
        <v>0</v>
      </c>
    </row>
    <row r="454" spans="1:27" s="3" customFormat="1" x14ac:dyDescent="0.2">
      <c r="A454" s="100">
        <v>453</v>
      </c>
      <c r="B454" s="101">
        <v>425</v>
      </c>
      <c r="C454" s="101" t="s">
        <v>1593</v>
      </c>
      <c r="D454" s="100">
        <v>119</v>
      </c>
      <c r="E454" s="102" t="str">
        <f t="shared" si="21"/>
        <v>1913-15 - Third Bureau, 2nd Series - Washington-Franklin Issue - 2c  Rose Red,  Washington, Type I, Perf 10   Single-Line Watermark</v>
      </c>
      <c r="F454" s="106" t="s">
        <v>2512</v>
      </c>
      <c r="G454" s="104"/>
      <c r="H454" s="105">
        <v>0.25</v>
      </c>
      <c r="I454" s="105">
        <v>0</v>
      </c>
      <c r="J454" s="105">
        <v>2.2999999999999998</v>
      </c>
      <c r="K454" s="104">
        <v>0.25</v>
      </c>
      <c r="L454" s="100">
        <v>440</v>
      </c>
      <c r="M454" s="112" t="s">
        <v>590</v>
      </c>
      <c r="N454" s="32" t="s">
        <v>2184</v>
      </c>
      <c r="O454" s="111" t="s">
        <v>239</v>
      </c>
      <c r="P454" s="80" t="s">
        <v>1960</v>
      </c>
      <c r="Q454" s="80" t="s">
        <v>1635</v>
      </c>
      <c r="R454" s="36" t="s">
        <v>2163</v>
      </c>
      <c r="S454" s="80" t="s">
        <v>2156</v>
      </c>
      <c r="T454" s="80" t="s">
        <v>2149</v>
      </c>
      <c r="U454" s="80" t="s">
        <v>2016</v>
      </c>
      <c r="V454" s="80" t="str">
        <f t="shared" si="22"/>
        <v>, Type I</v>
      </c>
      <c r="W454" s="32" t="s">
        <v>1593</v>
      </c>
      <c r="X454" s="110">
        <v>119</v>
      </c>
      <c r="Y454" s="35"/>
      <c r="Z454" s="133">
        <v>1</v>
      </c>
      <c r="AA454" s="133">
        <f t="shared" si="23"/>
        <v>0</v>
      </c>
    </row>
    <row r="455" spans="1:27" s="3" customFormat="1" x14ac:dyDescent="0.2">
      <c r="A455" s="100">
        <v>454</v>
      </c>
      <c r="B455" s="101">
        <v>426</v>
      </c>
      <c r="C455" s="101" t="s">
        <v>1593</v>
      </c>
      <c r="D455" s="100">
        <v>108</v>
      </c>
      <c r="E455" s="102" t="str">
        <f t="shared" si="21"/>
        <v>1913-15 - Third Bureau, 2nd Series - Washington-Franklin Issue - 3c  Deep Violet,  Washington, Perf 10   Single-Line Watermark</v>
      </c>
      <c r="F455" s="106" t="s">
        <v>2512</v>
      </c>
      <c r="G455" s="104"/>
      <c r="H455" s="105">
        <v>1.5</v>
      </c>
      <c r="I455" s="105">
        <v>0</v>
      </c>
      <c r="J455" s="105">
        <v>14</v>
      </c>
      <c r="K455" s="104">
        <v>1.5</v>
      </c>
      <c r="L455" s="100">
        <v>345</v>
      </c>
      <c r="M455" s="112" t="s">
        <v>590</v>
      </c>
      <c r="N455" s="32" t="s">
        <v>2184</v>
      </c>
      <c r="O455" s="111" t="s">
        <v>239</v>
      </c>
      <c r="P455" s="80" t="s">
        <v>1955</v>
      </c>
      <c r="Q455" s="80" t="s">
        <v>1635</v>
      </c>
      <c r="R455" s="36" t="s">
        <v>2142</v>
      </c>
      <c r="S455" s="80" t="s">
        <v>2156</v>
      </c>
      <c r="T455" s="80" t="s">
        <v>2149</v>
      </c>
      <c r="U455" s="80"/>
      <c r="V455" s="80" t="str">
        <f t="shared" si="22"/>
        <v/>
      </c>
      <c r="W455" s="32" t="s">
        <v>1593</v>
      </c>
      <c r="X455" s="110">
        <v>108</v>
      </c>
      <c r="Y455" s="35"/>
      <c r="Z455" s="133">
        <v>1</v>
      </c>
      <c r="AA455" s="133">
        <f t="shared" si="23"/>
        <v>0</v>
      </c>
    </row>
    <row r="456" spans="1:27" s="3" customFormat="1" x14ac:dyDescent="0.2">
      <c r="A456" s="100">
        <v>455</v>
      </c>
      <c r="B456" s="101">
        <v>427</v>
      </c>
      <c r="C456" s="101" t="s">
        <v>1593</v>
      </c>
      <c r="D456" s="100">
        <v>109</v>
      </c>
      <c r="E456" s="102" t="str">
        <f t="shared" si="21"/>
        <v>1913-15 - Third Bureau, 2nd Series - Washington-Franklin Issue - 4c  Brown,  Washington, Perf 10   Single-Line Watermark</v>
      </c>
      <c r="F456" s="106" t="s">
        <v>2512</v>
      </c>
      <c r="G456" s="104"/>
      <c r="H456" s="105">
        <v>1</v>
      </c>
      <c r="I456" s="105">
        <v>0</v>
      </c>
      <c r="J456" s="105">
        <v>32.5</v>
      </c>
      <c r="K456" s="104">
        <v>1</v>
      </c>
      <c r="L456" s="100">
        <v>367</v>
      </c>
      <c r="M456" s="112" t="s">
        <v>590</v>
      </c>
      <c r="N456" s="32" t="s">
        <v>2184</v>
      </c>
      <c r="O456" s="111" t="s">
        <v>239</v>
      </c>
      <c r="P456" s="80" t="s">
        <v>1964</v>
      </c>
      <c r="Q456" s="80" t="s">
        <v>1635</v>
      </c>
      <c r="R456" s="36" t="s">
        <v>2021</v>
      </c>
      <c r="S456" s="80" t="s">
        <v>2156</v>
      </c>
      <c r="T456" s="80" t="s">
        <v>2149</v>
      </c>
      <c r="U456" s="80"/>
      <c r="V456" s="80" t="str">
        <f t="shared" si="22"/>
        <v/>
      </c>
      <c r="W456" s="32" t="s">
        <v>1593</v>
      </c>
      <c r="X456" s="110">
        <v>109</v>
      </c>
      <c r="Y456" s="35"/>
      <c r="Z456" s="133">
        <v>1</v>
      </c>
      <c r="AA456" s="133">
        <f t="shared" si="23"/>
        <v>0</v>
      </c>
    </row>
    <row r="457" spans="1:27" s="3" customFormat="1" x14ac:dyDescent="0.2">
      <c r="A457" s="100">
        <v>456</v>
      </c>
      <c r="B457" s="101">
        <v>428</v>
      </c>
      <c r="C457" s="101" t="s">
        <v>1593</v>
      </c>
      <c r="D457" s="100">
        <v>110</v>
      </c>
      <c r="E457" s="102" t="str">
        <f t="shared" si="21"/>
        <v>1913-15 - Third Bureau, 2nd Series - Washington-Franklin Issue - 5c  Blue,  Washington, Perf 10   Single-Line Watermark</v>
      </c>
      <c r="F457" s="106" t="s">
        <v>2512</v>
      </c>
      <c r="G457" s="104"/>
      <c r="H457" s="105">
        <v>1</v>
      </c>
      <c r="I457" s="105">
        <v>0</v>
      </c>
      <c r="J457" s="105">
        <v>32.5</v>
      </c>
      <c r="K457" s="104">
        <v>1</v>
      </c>
      <c r="L457" s="100">
        <v>381</v>
      </c>
      <c r="M457" s="112" t="s">
        <v>590</v>
      </c>
      <c r="N457" s="32" t="s">
        <v>2184</v>
      </c>
      <c r="O457" s="111" t="s">
        <v>239</v>
      </c>
      <c r="P457" s="80" t="s">
        <v>1952</v>
      </c>
      <c r="Q457" s="80" t="s">
        <v>1635</v>
      </c>
      <c r="R457" s="36" t="s">
        <v>2018</v>
      </c>
      <c r="S457" s="80" t="s">
        <v>2156</v>
      </c>
      <c r="T457" s="80" t="s">
        <v>2149</v>
      </c>
      <c r="U457" s="80"/>
      <c r="V457" s="80" t="str">
        <f t="shared" si="22"/>
        <v/>
      </c>
      <c r="W457" s="32" t="s">
        <v>1593</v>
      </c>
      <c r="X457" s="110">
        <v>110</v>
      </c>
      <c r="Y457" s="35"/>
      <c r="Z457" s="133">
        <v>1</v>
      </c>
      <c r="AA457" s="133">
        <f t="shared" si="23"/>
        <v>0</v>
      </c>
    </row>
    <row r="458" spans="1:27" s="3" customFormat="1" x14ac:dyDescent="0.2">
      <c r="A458" s="100">
        <v>457</v>
      </c>
      <c r="B458" s="101">
        <v>429</v>
      </c>
      <c r="C458" s="101" t="s">
        <v>1593</v>
      </c>
      <c r="D458" s="100">
        <v>111</v>
      </c>
      <c r="E458" s="102" t="str">
        <f t="shared" si="21"/>
        <v>1913-15 - Third Bureau, 2nd Series - Washington-Franklin Issue - 6c  Red Orange,  Washington, Perf 10   Single-Line Watermark</v>
      </c>
      <c r="F458" s="106" t="s">
        <v>2512</v>
      </c>
      <c r="G458" s="104"/>
      <c r="H458" s="105">
        <v>2</v>
      </c>
      <c r="I458" s="105">
        <v>0</v>
      </c>
      <c r="J458" s="105">
        <v>45</v>
      </c>
      <c r="K458" s="104">
        <v>2</v>
      </c>
      <c r="L458" s="100">
        <v>393</v>
      </c>
      <c r="M458" s="112" t="s">
        <v>590</v>
      </c>
      <c r="N458" s="32" t="s">
        <v>2184</v>
      </c>
      <c r="O458" s="111" t="s">
        <v>239</v>
      </c>
      <c r="P458" s="80" t="s">
        <v>1962</v>
      </c>
      <c r="Q458" s="80" t="s">
        <v>1635</v>
      </c>
      <c r="R458" s="36" t="s">
        <v>2143</v>
      </c>
      <c r="S458" s="80" t="s">
        <v>2156</v>
      </c>
      <c r="T458" s="80" t="s">
        <v>2149</v>
      </c>
      <c r="U458" s="80"/>
      <c r="V458" s="80" t="str">
        <f t="shared" si="22"/>
        <v/>
      </c>
      <c r="W458" s="32" t="s">
        <v>1593</v>
      </c>
      <c r="X458" s="110">
        <v>111</v>
      </c>
      <c r="Y458" s="35"/>
      <c r="Z458" s="133">
        <v>1</v>
      </c>
      <c r="AA458" s="133">
        <f t="shared" si="23"/>
        <v>0</v>
      </c>
    </row>
    <row r="459" spans="1:27" s="3" customFormat="1" x14ac:dyDescent="0.2">
      <c r="A459" s="100">
        <v>458</v>
      </c>
      <c r="B459" s="101">
        <v>430</v>
      </c>
      <c r="C459" s="101" t="s">
        <v>1593</v>
      </c>
      <c r="D459" s="100">
        <v>120</v>
      </c>
      <c r="E459" s="102" t="str">
        <f t="shared" si="21"/>
        <v>1913-15 - Third Bureau, 2nd Series - Washington-Franklin Issue - 7c  Black,  Washington, Perf 10   Single-Line Watermark</v>
      </c>
      <c r="F459" s="106" t="s">
        <v>2512</v>
      </c>
      <c r="G459" s="104"/>
      <c r="H459" s="105">
        <v>5</v>
      </c>
      <c r="I459" s="105">
        <v>0</v>
      </c>
      <c r="J459" s="105">
        <v>90</v>
      </c>
      <c r="K459" s="104">
        <v>5</v>
      </c>
      <c r="L459" s="100">
        <v>473</v>
      </c>
      <c r="M459" s="112" t="s">
        <v>590</v>
      </c>
      <c r="N459" s="32" t="s">
        <v>2184</v>
      </c>
      <c r="O459" s="111" t="s">
        <v>239</v>
      </c>
      <c r="P459" s="80" t="s">
        <v>1963</v>
      </c>
      <c r="Q459" s="80" t="s">
        <v>1635</v>
      </c>
      <c r="R459" s="36" t="s">
        <v>2014</v>
      </c>
      <c r="S459" s="80" t="s">
        <v>2156</v>
      </c>
      <c r="T459" s="80" t="s">
        <v>2149</v>
      </c>
      <c r="U459" s="80"/>
      <c r="V459" s="80" t="str">
        <f t="shared" si="22"/>
        <v/>
      </c>
      <c r="W459" s="32" t="s">
        <v>1593</v>
      </c>
      <c r="X459" s="110">
        <v>120</v>
      </c>
      <c r="Y459" s="35"/>
      <c r="Z459" s="133">
        <v>1</v>
      </c>
      <c r="AA459" s="133">
        <f t="shared" si="23"/>
        <v>0</v>
      </c>
    </row>
    <row r="460" spans="1:27" s="3" customFormat="1" x14ac:dyDescent="0.2">
      <c r="A460" s="100">
        <v>459</v>
      </c>
      <c r="B460" s="101">
        <v>431</v>
      </c>
      <c r="C460" s="101" t="s">
        <v>1593</v>
      </c>
      <c r="D460" s="100">
        <v>121</v>
      </c>
      <c r="E460" s="102" t="str">
        <f t="shared" si="21"/>
        <v>1913-15 - Third Bureau, 2nd Series - Washington-Franklin Issue - 8c  Pale Olive Green,  Franklin, Perf 10   Single-Line Watermark</v>
      </c>
      <c r="F460" s="106" t="s">
        <v>2512</v>
      </c>
      <c r="G460" s="104"/>
      <c r="H460" s="105">
        <v>3</v>
      </c>
      <c r="I460" s="105">
        <v>0</v>
      </c>
      <c r="J460" s="105">
        <v>35</v>
      </c>
      <c r="K460" s="104">
        <v>3</v>
      </c>
      <c r="L460" s="100">
        <v>477</v>
      </c>
      <c r="M460" s="112" t="s">
        <v>590</v>
      </c>
      <c r="N460" s="32" t="s">
        <v>2184</v>
      </c>
      <c r="O460" s="111" t="s">
        <v>239</v>
      </c>
      <c r="P460" s="80" t="s">
        <v>1965</v>
      </c>
      <c r="Q460" s="80" t="s">
        <v>1634</v>
      </c>
      <c r="R460" s="36" t="s">
        <v>2157</v>
      </c>
      <c r="S460" s="80" t="s">
        <v>2156</v>
      </c>
      <c r="T460" s="80" t="s">
        <v>2149</v>
      </c>
      <c r="U460" s="80"/>
      <c r="V460" s="80" t="str">
        <f t="shared" si="22"/>
        <v/>
      </c>
      <c r="W460" s="32" t="s">
        <v>1593</v>
      </c>
      <c r="X460" s="110">
        <v>121</v>
      </c>
      <c r="Y460" s="35"/>
      <c r="Z460" s="133">
        <v>1</v>
      </c>
      <c r="AA460" s="133">
        <f t="shared" si="23"/>
        <v>0</v>
      </c>
    </row>
    <row r="461" spans="1:27" s="3" customFormat="1" x14ac:dyDescent="0.2">
      <c r="A461" s="100">
        <v>460</v>
      </c>
      <c r="B461" s="101">
        <v>432</v>
      </c>
      <c r="C461" s="101" t="s">
        <v>1593</v>
      </c>
      <c r="D461" s="100">
        <v>122</v>
      </c>
      <c r="E461" s="102" t="str">
        <f t="shared" si="21"/>
        <v>1913-15 - Third Bureau, 2nd Series - Washington-Franklin Issue - 9c  Salmon Red,  Franklin, Perf 10   Single-Line Watermark</v>
      </c>
      <c r="F461" s="106" t="s">
        <v>2512</v>
      </c>
      <c r="G461" s="104"/>
      <c r="H461" s="105">
        <v>9</v>
      </c>
      <c r="I461" s="105">
        <v>0</v>
      </c>
      <c r="J461" s="105">
        <v>45</v>
      </c>
      <c r="K461" s="104">
        <v>9</v>
      </c>
      <c r="L461" s="100">
        <v>481</v>
      </c>
      <c r="M461" s="112" t="s">
        <v>590</v>
      </c>
      <c r="N461" s="32" t="s">
        <v>2184</v>
      </c>
      <c r="O461" s="111" t="s">
        <v>239</v>
      </c>
      <c r="P461" s="80" t="s">
        <v>1968</v>
      </c>
      <c r="Q461" s="80" t="s">
        <v>1634</v>
      </c>
      <c r="R461" s="36" t="s">
        <v>2158</v>
      </c>
      <c r="S461" s="80" t="s">
        <v>2156</v>
      </c>
      <c r="T461" s="80" t="s">
        <v>2149</v>
      </c>
      <c r="U461" s="80"/>
      <c r="V461" s="80" t="str">
        <f t="shared" si="22"/>
        <v/>
      </c>
      <c r="W461" s="32" t="s">
        <v>1593</v>
      </c>
      <c r="X461" s="110">
        <v>122</v>
      </c>
      <c r="Y461" s="35"/>
      <c r="Z461" s="133">
        <v>1</v>
      </c>
      <c r="AA461" s="133">
        <f t="shared" si="23"/>
        <v>0</v>
      </c>
    </row>
    <row r="462" spans="1:27" s="3" customFormat="1" x14ac:dyDescent="0.2">
      <c r="A462" s="100">
        <v>461</v>
      </c>
      <c r="B462" s="101">
        <v>433</v>
      </c>
      <c r="C462" s="101" t="s">
        <v>1593</v>
      </c>
      <c r="D462" s="100">
        <v>123</v>
      </c>
      <c r="E462" s="102" t="str">
        <f t="shared" si="21"/>
        <v>1913-15 - Third Bureau, 2nd Series - Washington-Franklin Issue - 10c  Orange Yellow,  Franklin, Perf 10   Single-Line Watermark</v>
      </c>
      <c r="F462" s="106" t="s">
        <v>2512</v>
      </c>
      <c r="G462" s="104"/>
      <c r="H462" s="105">
        <v>1</v>
      </c>
      <c r="I462" s="105">
        <v>0</v>
      </c>
      <c r="J462" s="105">
        <v>45</v>
      </c>
      <c r="K462" s="104">
        <v>1</v>
      </c>
      <c r="L462" s="100">
        <v>485</v>
      </c>
      <c r="M462" s="112" t="s">
        <v>590</v>
      </c>
      <c r="N462" s="32" t="s">
        <v>2184</v>
      </c>
      <c r="O462" s="111" t="s">
        <v>239</v>
      </c>
      <c r="P462" s="80" t="s">
        <v>1953</v>
      </c>
      <c r="Q462" s="80" t="s">
        <v>1634</v>
      </c>
      <c r="R462" s="36" t="s">
        <v>2155</v>
      </c>
      <c r="S462" s="80" t="s">
        <v>2156</v>
      </c>
      <c r="T462" s="80" t="s">
        <v>2149</v>
      </c>
      <c r="U462" s="80"/>
      <c r="V462" s="80" t="str">
        <f t="shared" si="22"/>
        <v/>
      </c>
      <c r="W462" s="32" t="s">
        <v>1593</v>
      </c>
      <c r="X462" s="110">
        <v>123</v>
      </c>
      <c r="Y462" s="35"/>
      <c r="Z462" s="133">
        <v>1</v>
      </c>
      <c r="AA462" s="133">
        <f t="shared" si="23"/>
        <v>0</v>
      </c>
    </row>
    <row r="463" spans="1:27" s="3" customFormat="1" x14ac:dyDescent="0.2">
      <c r="A463" s="100">
        <v>462</v>
      </c>
      <c r="B463" s="101">
        <v>434</v>
      </c>
      <c r="C463" s="101">
        <v>124</v>
      </c>
      <c r="D463" s="100">
        <v>124</v>
      </c>
      <c r="E463" s="102" t="str">
        <f t="shared" si="21"/>
        <v>1913-15 - Third Bureau, 2nd Series - Washington-Franklin Issue - 11c  Dark Green,  Franklin, Perf 10   Single-Line Watermark</v>
      </c>
      <c r="F463" s="106" t="s">
        <v>2512</v>
      </c>
      <c r="G463" s="104">
        <v>8.5</v>
      </c>
      <c r="H463" s="105">
        <v>8.5</v>
      </c>
      <c r="I463" s="105">
        <v>0</v>
      </c>
      <c r="J463" s="105">
        <v>22.5</v>
      </c>
      <c r="K463" s="104">
        <v>8.5</v>
      </c>
      <c r="L463" s="100">
        <v>489</v>
      </c>
      <c r="M463" s="112" t="s">
        <v>590</v>
      </c>
      <c r="N463" s="32" t="s">
        <v>2184</v>
      </c>
      <c r="O463" s="111" t="s">
        <v>239</v>
      </c>
      <c r="P463" s="80" t="s">
        <v>1970</v>
      </c>
      <c r="Q463" s="80" t="s">
        <v>1634</v>
      </c>
      <c r="R463" s="36" t="s">
        <v>2034</v>
      </c>
      <c r="S463" s="80" t="s">
        <v>2156</v>
      </c>
      <c r="T463" s="80" t="s">
        <v>2149</v>
      </c>
      <c r="U463" s="80"/>
      <c r="V463" s="80" t="str">
        <f t="shared" si="22"/>
        <v/>
      </c>
      <c r="W463" s="32" t="s">
        <v>590</v>
      </c>
      <c r="X463" s="110">
        <v>124</v>
      </c>
      <c r="Y463" s="35" t="s">
        <v>934</v>
      </c>
      <c r="Z463" s="133">
        <v>1</v>
      </c>
      <c r="AA463" s="133">
        <f t="shared" si="23"/>
        <v>1</v>
      </c>
    </row>
    <row r="464" spans="1:27" s="3" customFormat="1" x14ac:dyDescent="0.2">
      <c r="A464" s="100">
        <v>463</v>
      </c>
      <c r="B464" s="101">
        <v>435</v>
      </c>
      <c r="C464" s="101" t="s">
        <v>1593</v>
      </c>
      <c r="D464" s="100">
        <v>125</v>
      </c>
      <c r="E464" s="102" t="str">
        <f t="shared" si="21"/>
        <v>1913-15 - Third Bureau, 2nd Series - Washington-Franklin Issue - 12c  Claret Brown,  Franklin, Perf 10   Single-Line Watermark</v>
      </c>
      <c r="F464" s="106" t="s">
        <v>2512</v>
      </c>
      <c r="G464" s="104"/>
      <c r="H464" s="105">
        <v>6</v>
      </c>
      <c r="I464" s="105">
        <v>0</v>
      </c>
      <c r="J464" s="105">
        <v>25</v>
      </c>
      <c r="K464" s="104">
        <v>6</v>
      </c>
      <c r="L464" s="100">
        <v>493</v>
      </c>
      <c r="M464" s="112" t="s">
        <v>590</v>
      </c>
      <c r="N464" s="32" t="s">
        <v>2184</v>
      </c>
      <c r="O464" s="111" t="s">
        <v>239</v>
      </c>
      <c r="P464" s="80" t="s">
        <v>1956</v>
      </c>
      <c r="Q464" s="80" t="s">
        <v>1634</v>
      </c>
      <c r="R464" s="36" t="s">
        <v>2159</v>
      </c>
      <c r="S464" s="80" t="s">
        <v>2156</v>
      </c>
      <c r="T464" s="80" t="s">
        <v>2149</v>
      </c>
      <c r="U464" s="80"/>
      <c r="V464" s="80" t="str">
        <f t="shared" si="22"/>
        <v/>
      </c>
      <c r="W464" s="32" t="s">
        <v>1593</v>
      </c>
      <c r="X464" s="110">
        <v>125</v>
      </c>
      <c r="Y464" s="35"/>
      <c r="Z464" s="133">
        <v>1</v>
      </c>
      <c r="AA464" s="133">
        <f t="shared" si="23"/>
        <v>0</v>
      </c>
    </row>
    <row r="465" spans="1:27" s="3" customFormat="1" x14ac:dyDescent="0.2">
      <c r="A465" s="100">
        <v>464</v>
      </c>
      <c r="B465" s="101">
        <v>437</v>
      </c>
      <c r="C465" s="101" t="s">
        <v>1593</v>
      </c>
      <c r="D465" s="100">
        <v>127</v>
      </c>
      <c r="E465" s="102" t="str">
        <f t="shared" si="21"/>
        <v>1913-15 - Third Bureau, 2nd Series - Washington-Franklin Issue - 15c  Gray,  Franklin, Perf 10   Single-Line Watermark</v>
      </c>
      <c r="F465" s="106" t="s">
        <v>2512</v>
      </c>
      <c r="G465" s="104"/>
      <c r="H465" s="105">
        <v>7.25</v>
      </c>
      <c r="I465" s="105">
        <v>0</v>
      </c>
      <c r="J465" s="105">
        <v>125</v>
      </c>
      <c r="K465" s="104">
        <v>7.25</v>
      </c>
      <c r="L465" s="100">
        <v>498</v>
      </c>
      <c r="M465" s="112" t="s">
        <v>590</v>
      </c>
      <c r="N465" s="32" t="s">
        <v>2184</v>
      </c>
      <c r="O465" s="111" t="s">
        <v>239</v>
      </c>
      <c r="P465" s="80" t="s">
        <v>1961</v>
      </c>
      <c r="Q465" s="80" t="s">
        <v>1634</v>
      </c>
      <c r="R465" s="36" t="s">
        <v>2029</v>
      </c>
      <c r="S465" s="80" t="s">
        <v>2156</v>
      </c>
      <c r="T465" s="80" t="s">
        <v>2149</v>
      </c>
      <c r="U465" s="80"/>
      <c r="V465" s="80" t="str">
        <f t="shared" si="22"/>
        <v/>
      </c>
      <c r="W465" s="32" t="s">
        <v>1593</v>
      </c>
      <c r="X465" s="110">
        <v>127</v>
      </c>
      <c r="Y465" s="35"/>
      <c r="Z465" s="133">
        <v>1</v>
      </c>
      <c r="AA465" s="133">
        <f t="shared" si="23"/>
        <v>0</v>
      </c>
    </row>
    <row r="466" spans="1:27" s="3" customFormat="1" x14ac:dyDescent="0.2">
      <c r="A466" s="100">
        <v>465</v>
      </c>
      <c r="B466" s="101">
        <v>438</v>
      </c>
      <c r="C466" s="101" t="s">
        <v>1593</v>
      </c>
      <c r="D466" s="100">
        <v>128</v>
      </c>
      <c r="E466" s="102" t="str">
        <f t="shared" si="21"/>
        <v>1913-15 - Third Bureau, 2nd Series - Washington-Franklin Issue - 20c  Ultramarine,  Franklin, Perf 10   Single-Line Watermark</v>
      </c>
      <c r="F466" s="106" t="s">
        <v>2512</v>
      </c>
      <c r="G466" s="104"/>
      <c r="H466" s="105">
        <v>6</v>
      </c>
      <c r="I466" s="105">
        <v>0</v>
      </c>
      <c r="J466" s="105">
        <v>190</v>
      </c>
      <c r="K466" s="104">
        <v>6</v>
      </c>
      <c r="L466" s="100">
        <v>502</v>
      </c>
      <c r="M466" s="112" t="s">
        <v>590</v>
      </c>
      <c r="N466" s="32" t="s">
        <v>2184</v>
      </c>
      <c r="O466" s="111" t="s">
        <v>239</v>
      </c>
      <c r="P466" s="80" t="s">
        <v>1969</v>
      </c>
      <c r="Q466" s="80" t="s">
        <v>1634</v>
      </c>
      <c r="R466" s="36" t="s">
        <v>2048</v>
      </c>
      <c r="S466" s="80" t="s">
        <v>2156</v>
      </c>
      <c r="T466" s="80" t="s">
        <v>2149</v>
      </c>
      <c r="U466" s="80"/>
      <c r="V466" s="80" t="str">
        <f t="shared" si="22"/>
        <v/>
      </c>
      <c r="W466" s="32" t="s">
        <v>1593</v>
      </c>
      <c r="X466" s="110">
        <v>128</v>
      </c>
      <c r="Y466" s="35"/>
      <c r="Z466" s="133">
        <v>1</v>
      </c>
      <c r="AA466" s="133">
        <f t="shared" si="23"/>
        <v>0</v>
      </c>
    </row>
    <row r="467" spans="1:27" s="3" customFormat="1" x14ac:dyDescent="0.2">
      <c r="A467" s="100">
        <v>466</v>
      </c>
      <c r="B467" s="101">
        <v>439</v>
      </c>
      <c r="C467" s="101">
        <v>129</v>
      </c>
      <c r="D467" s="100">
        <v>129</v>
      </c>
      <c r="E467" s="102" t="str">
        <f t="shared" si="21"/>
        <v>1913-15 - Third Bureau, 2nd Series - Washington-Franklin Issue - 30c  Orange Red,  Franklin, Perf 10   Single-Line Watermark</v>
      </c>
      <c r="F467" s="106" t="s">
        <v>2512</v>
      </c>
      <c r="G467" s="104">
        <v>20</v>
      </c>
      <c r="H467" s="105">
        <v>20</v>
      </c>
      <c r="I467" s="105">
        <v>0</v>
      </c>
      <c r="J467" s="105">
        <v>220</v>
      </c>
      <c r="K467" s="104">
        <v>20</v>
      </c>
      <c r="L467" s="100">
        <v>506</v>
      </c>
      <c r="M467" s="112" t="s">
        <v>590</v>
      </c>
      <c r="N467" s="32" t="s">
        <v>2184</v>
      </c>
      <c r="O467" s="111" t="s">
        <v>239</v>
      </c>
      <c r="P467" s="80" t="s">
        <v>1958</v>
      </c>
      <c r="Q467" s="80" t="s">
        <v>1634</v>
      </c>
      <c r="R467" s="36" t="s">
        <v>2160</v>
      </c>
      <c r="S467" s="80" t="s">
        <v>2156</v>
      </c>
      <c r="T467" s="80" t="s">
        <v>2149</v>
      </c>
      <c r="U467" s="80"/>
      <c r="V467" s="80" t="str">
        <f t="shared" si="22"/>
        <v/>
      </c>
      <c r="W467" s="32" t="s">
        <v>590</v>
      </c>
      <c r="X467" s="110">
        <v>129</v>
      </c>
      <c r="Y467" s="35" t="s">
        <v>934</v>
      </c>
      <c r="Z467" s="133">
        <v>1</v>
      </c>
      <c r="AA467" s="133">
        <f t="shared" si="23"/>
        <v>1</v>
      </c>
    </row>
    <row r="468" spans="1:27" s="3" customFormat="1" x14ac:dyDescent="0.2">
      <c r="A468" s="100">
        <v>467</v>
      </c>
      <c r="B468" s="101">
        <v>440</v>
      </c>
      <c r="C468" s="101" t="s">
        <v>1593</v>
      </c>
      <c r="D468" s="100">
        <v>130</v>
      </c>
      <c r="E468" s="102" t="str">
        <f t="shared" si="21"/>
        <v>1913-15 - Third Bureau, 2nd Series - Washington-Franklin Issue - 50c  Violet,  Franklin, Perf 10   Single-Line Watermark</v>
      </c>
      <c r="F468" s="106" t="s">
        <v>2512</v>
      </c>
      <c r="G468" s="104"/>
      <c r="H468" s="105">
        <v>20</v>
      </c>
      <c r="I468" s="105">
        <v>0</v>
      </c>
      <c r="J468" s="105">
        <v>450</v>
      </c>
      <c r="K468" s="104">
        <v>20</v>
      </c>
      <c r="L468" s="100">
        <v>511</v>
      </c>
      <c r="M468" s="112" t="s">
        <v>590</v>
      </c>
      <c r="N468" s="32" t="s">
        <v>2184</v>
      </c>
      <c r="O468" s="111" t="s">
        <v>239</v>
      </c>
      <c r="P468" s="80" t="s">
        <v>1966</v>
      </c>
      <c r="Q468" s="80" t="s">
        <v>1634</v>
      </c>
      <c r="R468" s="36" t="s">
        <v>2141</v>
      </c>
      <c r="S468" s="80" t="s">
        <v>2156</v>
      </c>
      <c r="T468" s="80" t="s">
        <v>2149</v>
      </c>
      <c r="U468" s="80"/>
      <c r="V468" s="80" t="str">
        <f t="shared" si="22"/>
        <v/>
      </c>
      <c r="W468" s="32" t="s">
        <v>1593</v>
      </c>
      <c r="X468" s="110">
        <v>130</v>
      </c>
      <c r="Y468" s="35"/>
      <c r="Z468" s="133">
        <v>1</v>
      </c>
      <c r="AA468" s="133">
        <f t="shared" si="23"/>
        <v>0</v>
      </c>
    </row>
    <row r="469" spans="1:27" s="3" customFormat="1" x14ac:dyDescent="0.2">
      <c r="A469" s="100">
        <v>468</v>
      </c>
      <c r="B469" s="101">
        <v>441</v>
      </c>
      <c r="C469" s="101" t="s">
        <v>1593</v>
      </c>
      <c r="D469" s="100">
        <v>118</v>
      </c>
      <c r="E469" s="102" t="str">
        <f t="shared" si="21"/>
        <v>1914 - Third Bureau, 2nd Series - Washington-Franklin Issue - 1c  Green,  Washington, Perf 10 Horiz Coil   Single-Line Watermark</v>
      </c>
      <c r="F469" s="106" t="s">
        <v>2512</v>
      </c>
      <c r="G469" s="104"/>
      <c r="H469" s="105">
        <v>1.5</v>
      </c>
      <c r="I469" s="105">
        <v>0</v>
      </c>
      <c r="J469" s="105">
        <v>1</v>
      </c>
      <c r="K469" s="104">
        <v>1.5</v>
      </c>
      <c r="L469" s="100">
        <v>417</v>
      </c>
      <c r="M469" s="112" t="s">
        <v>590</v>
      </c>
      <c r="N469" s="32">
        <v>1914</v>
      </c>
      <c r="O469" s="111" t="s">
        <v>239</v>
      </c>
      <c r="P469" s="80" t="s">
        <v>1954</v>
      </c>
      <c r="Q469" s="80" t="s">
        <v>1635</v>
      </c>
      <c r="R469" s="36" t="s">
        <v>2022</v>
      </c>
      <c r="S469" s="80" t="s">
        <v>2165</v>
      </c>
      <c r="T469" s="80" t="s">
        <v>2149</v>
      </c>
      <c r="U469" s="80"/>
      <c r="V469" s="80" t="str">
        <f t="shared" si="22"/>
        <v/>
      </c>
      <c r="W469" s="32" t="s">
        <v>1593</v>
      </c>
      <c r="X469" s="110">
        <v>118</v>
      </c>
      <c r="Y469" s="35"/>
      <c r="Z469" s="133">
        <v>1</v>
      </c>
      <c r="AA469" s="133">
        <f t="shared" si="23"/>
        <v>0</v>
      </c>
    </row>
    <row r="470" spans="1:27" s="3" customFormat="1" x14ac:dyDescent="0.2">
      <c r="A470" s="100">
        <v>469</v>
      </c>
      <c r="B470" s="101">
        <v>442</v>
      </c>
      <c r="C470" s="101" t="s">
        <v>1593</v>
      </c>
      <c r="D470" s="100">
        <v>119</v>
      </c>
      <c r="E470" s="102" t="str">
        <f t="shared" si="21"/>
        <v>1914 - Third Bureau, 2nd Series - Washington-Franklin Issue - 2c  Carmine,  Washington, Type I, Perf 10 Horiz Coil   Single-Line Watermark</v>
      </c>
      <c r="F470" s="106" t="s">
        <v>2512</v>
      </c>
      <c r="G470" s="104"/>
      <c r="H470" s="105">
        <v>45</v>
      </c>
      <c r="I470" s="105">
        <v>0</v>
      </c>
      <c r="J470" s="105">
        <v>10</v>
      </c>
      <c r="K470" s="104">
        <v>45</v>
      </c>
      <c r="L470" s="100">
        <v>441</v>
      </c>
      <c r="M470" s="112" t="s">
        <v>590</v>
      </c>
      <c r="N470" s="32">
        <v>1914</v>
      </c>
      <c r="O470" s="111" t="s">
        <v>239</v>
      </c>
      <c r="P470" s="80" t="s">
        <v>1960</v>
      </c>
      <c r="Q470" s="80" t="s">
        <v>1635</v>
      </c>
      <c r="R470" s="36" t="s">
        <v>2057</v>
      </c>
      <c r="S470" s="80" t="s">
        <v>2165</v>
      </c>
      <c r="T470" s="80" t="s">
        <v>2149</v>
      </c>
      <c r="U470" s="80" t="s">
        <v>2016</v>
      </c>
      <c r="V470" s="80" t="str">
        <f t="shared" si="22"/>
        <v>, Type I</v>
      </c>
      <c r="W470" s="32" t="s">
        <v>1593</v>
      </c>
      <c r="X470" s="110">
        <v>119</v>
      </c>
      <c r="Y470" s="35"/>
      <c r="Z470" s="133">
        <v>1</v>
      </c>
      <c r="AA470" s="133">
        <f t="shared" si="23"/>
        <v>0</v>
      </c>
    </row>
    <row r="471" spans="1:27" s="3" customFormat="1" x14ac:dyDescent="0.2">
      <c r="A471" s="100">
        <v>470</v>
      </c>
      <c r="B471" s="101">
        <v>443</v>
      </c>
      <c r="C471" s="101" t="s">
        <v>1593</v>
      </c>
      <c r="D471" s="100">
        <v>118</v>
      </c>
      <c r="E471" s="102" t="str">
        <f t="shared" si="21"/>
        <v>1914 - Third Bureau, 2nd Series - Washington-Franklin Issue - 1c  Green,  Washington, Perf 10 Vert Coil   Single-Line Watermark</v>
      </c>
      <c r="F471" s="106" t="s">
        <v>2512</v>
      </c>
      <c r="G471" s="104"/>
      <c r="H471" s="105">
        <v>45</v>
      </c>
      <c r="I471" s="105">
        <v>0</v>
      </c>
      <c r="J471" s="105">
        <v>30</v>
      </c>
      <c r="K471" s="104">
        <v>45</v>
      </c>
      <c r="L471" s="100">
        <v>418</v>
      </c>
      <c r="M471" s="112" t="s">
        <v>590</v>
      </c>
      <c r="N471" s="32">
        <v>1914</v>
      </c>
      <c r="O471" s="111" t="s">
        <v>239</v>
      </c>
      <c r="P471" s="80" t="s">
        <v>1954</v>
      </c>
      <c r="Q471" s="80" t="s">
        <v>1635</v>
      </c>
      <c r="R471" s="36" t="s">
        <v>2022</v>
      </c>
      <c r="S471" s="80" t="s">
        <v>2166</v>
      </c>
      <c r="T471" s="80" t="s">
        <v>2149</v>
      </c>
      <c r="U471" s="80"/>
      <c r="V471" s="80" t="str">
        <f t="shared" si="22"/>
        <v/>
      </c>
      <c r="W471" s="32" t="s">
        <v>1593</v>
      </c>
      <c r="X471" s="110">
        <v>118</v>
      </c>
      <c r="Y471" s="35"/>
      <c r="Z471" s="133">
        <v>1</v>
      </c>
      <c r="AA471" s="133">
        <f t="shared" si="23"/>
        <v>0</v>
      </c>
    </row>
    <row r="472" spans="1:27" s="3" customFormat="1" x14ac:dyDescent="0.2">
      <c r="A472" s="100">
        <v>471</v>
      </c>
      <c r="B472" s="101">
        <v>444</v>
      </c>
      <c r="C472" s="101" t="s">
        <v>1593</v>
      </c>
      <c r="D472" s="100">
        <v>119</v>
      </c>
      <c r="E472" s="102" t="str">
        <f t="shared" si="21"/>
        <v>1914 - Third Bureau, 2nd Series - Washington-Franklin Issue - 2c  Carmine,  Washington, Type I, Perf 10 Vert Coil   Single-Line Watermark</v>
      </c>
      <c r="F472" s="106" t="s">
        <v>2512</v>
      </c>
      <c r="G472" s="104"/>
      <c r="H472" s="105">
        <v>35</v>
      </c>
      <c r="I472" s="105">
        <v>0</v>
      </c>
      <c r="J472" s="105">
        <v>50</v>
      </c>
      <c r="K472" s="104">
        <v>35</v>
      </c>
      <c r="L472" s="100">
        <v>442</v>
      </c>
      <c r="M472" s="112" t="s">
        <v>590</v>
      </c>
      <c r="N472" s="32">
        <v>1914</v>
      </c>
      <c r="O472" s="111" t="s">
        <v>239</v>
      </c>
      <c r="P472" s="80" t="s">
        <v>1960</v>
      </c>
      <c r="Q472" s="80" t="s">
        <v>1635</v>
      </c>
      <c r="R472" s="36" t="s">
        <v>2057</v>
      </c>
      <c r="S472" s="80" t="s">
        <v>2166</v>
      </c>
      <c r="T472" s="80" t="s">
        <v>2149</v>
      </c>
      <c r="U472" s="80" t="s">
        <v>2016</v>
      </c>
      <c r="V472" s="80" t="str">
        <f t="shared" si="22"/>
        <v>, Type I</v>
      </c>
      <c r="W472" s="32" t="s">
        <v>1593</v>
      </c>
      <c r="X472" s="110">
        <v>119</v>
      </c>
      <c r="Y472" s="35"/>
      <c r="Z472" s="133">
        <v>1</v>
      </c>
      <c r="AA472" s="133">
        <f t="shared" si="23"/>
        <v>0</v>
      </c>
    </row>
    <row r="473" spans="1:27" s="3" customFormat="1" x14ac:dyDescent="0.2">
      <c r="A473" s="100">
        <v>472</v>
      </c>
      <c r="B473" s="101">
        <v>445</v>
      </c>
      <c r="C473" s="101" t="s">
        <v>1593</v>
      </c>
      <c r="D473" s="100">
        <v>108</v>
      </c>
      <c r="E473" s="102" t="str">
        <f t="shared" si="21"/>
        <v>1914 - Third Bureau, 2nd Series - Washington-Franklin Issue - 3c  Violet,  Washington, Type I, Perf 10 Vert Coil   Single-Line Watermark</v>
      </c>
      <c r="F473" s="106" t="s">
        <v>2512</v>
      </c>
      <c r="G473" s="104"/>
      <c r="H473" s="105">
        <v>250</v>
      </c>
      <c r="I473" s="105">
        <v>0</v>
      </c>
      <c r="J473" s="105">
        <v>210</v>
      </c>
      <c r="K473" s="104">
        <v>250</v>
      </c>
      <c r="L473" s="100">
        <v>346</v>
      </c>
      <c r="M473" s="112" t="s">
        <v>590</v>
      </c>
      <c r="N473" s="32">
        <v>1914</v>
      </c>
      <c r="O473" s="111" t="s">
        <v>239</v>
      </c>
      <c r="P473" s="80" t="s">
        <v>1955</v>
      </c>
      <c r="Q473" s="80" t="s">
        <v>1635</v>
      </c>
      <c r="R473" s="36" t="s">
        <v>2141</v>
      </c>
      <c r="S473" s="80" t="s">
        <v>2166</v>
      </c>
      <c r="T473" s="80" t="s">
        <v>2149</v>
      </c>
      <c r="U473" s="80" t="s">
        <v>2016</v>
      </c>
      <c r="V473" s="80" t="str">
        <f t="shared" si="22"/>
        <v>, Type I</v>
      </c>
      <c r="W473" s="32" t="s">
        <v>1593</v>
      </c>
      <c r="X473" s="110">
        <v>108</v>
      </c>
      <c r="Y473" s="35"/>
      <c r="Z473" s="133">
        <v>1</v>
      </c>
      <c r="AA473" s="133">
        <f t="shared" si="23"/>
        <v>0</v>
      </c>
    </row>
    <row r="474" spans="1:27" s="3" customFormat="1" x14ac:dyDescent="0.2">
      <c r="A474" s="100">
        <v>473</v>
      </c>
      <c r="B474" s="101">
        <v>446</v>
      </c>
      <c r="C474" s="101" t="s">
        <v>1593</v>
      </c>
      <c r="D474" s="100">
        <v>109</v>
      </c>
      <c r="E474" s="102" t="str">
        <f t="shared" si="21"/>
        <v>1914 - Third Bureau, 2nd Series - Washington-Franklin Issue - 4c  Brown,  Washington, Perf 10 Vert Coil   Single-Line Watermark</v>
      </c>
      <c r="F474" s="106" t="s">
        <v>2512</v>
      </c>
      <c r="G474" s="104"/>
      <c r="H474" s="105">
        <v>150</v>
      </c>
      <c r="I474" s="105">
        <v>0</v>
      </c>
      <c r="J474" s="105">
        <v>130</v>
      </c>
      <c r="K474" s="104">
        <v>150</v>
      </c>
      <c r="L474" s="100">
        <v>368</v>
      </c>
      <c r="M474" s="112" t="s">
        <v>590</v>
      </c>
      <c r="N474" s="32">
        <v>1914</v>
      </c>
      <c r="O474" s="111" t="s">
        <v>239</v>
      </c>
      <c r="P474" s="80" t="s">
        <v>1964</v>
      </c>
      <c r="Q474" s="80" t="s">
        <v>1635</v>
      </c>
      <c r="R474" s="36" t="s">
        <v>2021</v>
      </c>
      <c r="S474" s="80" t="s">
        <v>2166</v>
      </c>
      <c r="T474" s="80" t="s">
        <v>2149</v>
      </c>
      <c r="U474" s="80"/>
      <c r="V474" s="80" t="str">
        <f t="shared" si="22"/>
        <v/>
      </c>
      <c r="W474" s="32" t="s">
        <v>1593</v>
      </c>
      <c r="X474" s="110">
        <v>109</v>
      </c>
      <c r="Y474" s="35"/>
      <c r="Z474" s="133">
        <v>1</v>
      </c>
      <c r="AA474" s="133">
        <f t="shared" si="23"/>
        <v>0</v>
      </c>
    </row>
    <row r="475" spans="1:27" s="3" customFormat="1" x14ac:dyDescent="0.2">
      <c r="A475" s="100">
        <v>474</v>
      </c>
      <c r="B475" s="101">
        <v>447</v>
      </c>
      <c r="C475" s="101" t="s">
        <v>1593</v>
      </c>
      <c r="D475" s="100">
        <v>110</v>
      </c>
      <c r="E475" s="102" t="str">
        <f t="shared" si="21"/>
        <v>1914 - Third Bureau, 2nd Series - Washington-Franklin Issue - 5c  Blue,  Washington, Perf 10 Vert Coil   Single-Line Watermark</v>
      </c>
      <c r="F475" s="106" t="s">
        <v>2512</v>
      </c>
      <c r="G475" s="104"/>
      <c r="H475" s="105">
        <v>115</v>
      </c>
      <c r="I475" s="105">
        <v>0</v>
      </c>
      <c r="J475" s="105">
        <v>45</v>
      </c>
      <c r="K475" s="104">
        <v>115</v>
      </c>
      <c r="L475" s="100">
        <v>382</v>
      </c>
      <c r="M475" s="112" t="s">
        <v>590</v>
      </c>
      <c r="N475" s="32">
        <v>1914</v>
      </c>
      <c r="O475" s="111" t="s">
        <v>239</v>
      </c>
      <c r="P475" s="80" t="s">
        <v>1952</v>
      </c>
      <c r="Q475" s="80" t="s">
        <v>1635</v>
      </c>
      <c r="R475" s="36" t="s">
        <v>2018</v>
      </c>
      <c r="S475" s="80" t="s">
        <v>2166</v>
      </c>
      <c r="T475" s="80" t="s">
        <v>2149</v>
      </c>
      <c r="U475" s="80"/>
      <c r="V475" s="80" t="str">
        <f t="shared" si="22"/>
        <v/>
      </c>
      <c r="W475" s="32" t="s">
        <v>1593</v>
      </c>
      <c r="X475" s="110">
        <v>110</v>
      </c>
      <c r="Y475" s="35"/>
      <c r="Z475" s="133">
        <v>1</v>
      </c>
      <c r="AA475" s="133">
        <f t="shared" si="23"/>
        <v>0</v>
      </c>
    </row>
    <row r="476" spans="1:27" s="3" customFormat="1" x14ac:dyDescent="0.2">
      <c r="A476" s="100">
        <v>475</v>
      </c>
      <c r="B476" s="101">
        <v>448</v>
      </c>
      <c r="C476" s="101" t="s">
        <v>1593</v>
      </c>
      <c r="D476" s="100">
        <v>118</v>
      </c>
      <c r="E476" s="102" t="str">
        <f t="shared" si="21"/>
        <v>1915 - Third Bureau, 2nd Series - Washington-Franklin Issue - 1c  Green,  Washington, Rotary Press, Perf 10 Horiz Coil   Single-Line Watermark</v>
      </c>
      <c r="F476" s="106" t="s">
        <v>2512</v>
      </c>
      <c r="G476" s="104"/>
      <c r="H476" s="105">
        <v>17.5</v>
      </c>
      <c r="I476" s="105">
        <v>0</v>
      </c>
      <c r="J476" s="105">
        <v>7.5</v>
      </c>
      <c r="K476" s="104">
        <v>17.5</v>
      </c>
      <c r="L476" s="100">
        <v>419</v>
      </c>
      <c r="M476" s="112" t="s">
        <v>590</v>
      </c>
      <c r="N476" s="32">
        <v>1915</v>
      </c>
      <c r="O476" s="111" t="s">
        <v>239</v>
      </c>
      <c r="P476" s="80" t="s">
        <v>1954</v>
      </c>
      <c r="Q476" s="80" t="s">
        <v>1635</v>
      </c>
      <c r="R476" s="36" t="s">
        <v>2022</v>
      </c>
      <c r="S476" s="80" t="s">
        <v>2165</v>
      </c>
      <c r="T476" s="80" t="s">
        <v>2149</v>
      </c>
      <c r="U476" s="80" t="s">
        <v>2167</v>
      </c>
      <c r="V476" s="80" t="str">
        <f t="shared" si="22"/>
        <v>, Rotary Press</v>
      </c>
      <c r="W476" s="32" t="s">
        <v>1593</v>
      </c>
      <c r="X476" s="110">
        <v>118</v>
      </c>
      <c r="Y476" s="35"/>
      <c r="Z476" s="133">
        <v>1</v>
      </c>
      <c r="AA476" s="133">
        <f t="shared" si="23"/>
        <v>0</v>
      </c>
    </row>
    <row r="477" spans="1:27" s="3" customFormat="1" x14ac:dyDescent="0.2">
      <c r="A477" s="100">
        <v>476</v>
      </c>
      <c r="B477" s="101">
        <v>449</v>
      </c>
      <c r="C477" s="101" t="s">
        <v>1593</v>
      </c>
      <c r="D477" s="100">
        <v>119</v>
      </c>
      <c r="E477" s="102" t="str">
        <f t="shared" si="21"/>
        <v>1915 - Third Bureau, 2nd Series - Washington-Franklin Issue - 2c  Red,  Washington, Type I, Rotary Press, Perf 10 Horiz Coil   Single-Line Watermark</v>
      </c>
      <c r="F477" s="106" t="s">
        <v>2512</v>
      </c>
      <c r="G477" s="104"/>
      <c r="H477" s="105">
        <v>600</v>
      </c>
      <c r="I477" s="105">
        <v>0</v>
      </c>
      <c r="J477" s="105">
        <v>2500</v>
      </c>
      <c r="K477" s="104">
        <v>600</v>
      </c>
      <c r="L477" s="100">
        <v>443</v>
      </c>
      <c r="M477" s="112" t="s">
        <v>590</v>
      </c>
      <c r="N477" s="32">
        <v>1915</v>
      </c>
      <c r="O477" s="111" t="s">
        <v>239</v>
      </c>
      <c r="P477" s="80" t="s">
        <v>1960</v>
      </c>
      <c r="Q477" s="80" t="s">
        <v>1635</v>
      </c>
      <c r="R477" s="36" t="s">
        <v>2032</v>
      </c>
      <c r="S477" s="80" t="s">
        <v>2165</v>
      </c>
      <c r="T477" s="80" t="s">
        <v>2149</v>
      </c>
      <c r="U477" s="80" t="s">
        <v>2168</v>
      </c>
      <c r="V477" s="80" t="str">
        <f t="shared" si="22"/>
        <v>, Type I, Rotary Press</v>
      </c>
      <c r="W477" s="32" t="s">
        <v>1593</v>
      </c>
      <c r="X477" s="110">
        <v>119</v>
      </c>
      <c r="Y477" s="35"/>
      <c r="Z477" s="133">
        <v>1</v>
      </c>
      <c r="AA477" s="133">
        <f t="shared" si="23"/>
        <v>0</v>
      </c>
    </row>
    <row r="478" spans="1:27" s="3" customFormat="1" x14ac:dyDescent="0.2">
      <c r="A478" s="100">
        <v>477</v>
      </c>
      <c r="B478" s="101">
        <v>450</v>
      </c>
      <c r="C478" s="101" t="s">
        <v>1593</v>
      </c>
      <c r="D478" s="100">
        <v>119</v>
      </c>
      <c r="E478" s="102" t="str">
        <f t="shared" si="21"/>
        <v>1915 - Third Bureau, 2nd Series - Washington-Franklin Issue - 2c  Carmine,  Washington, Type III, Rotary Press, Perf 10 Horiz Coil   Single-Line Watermark</v>
      </c>
      <c r="F478" s="106" t="s">
        <v>2512</v>
      </c>
      <c r="G478" s="104"/>
      <c r="H478" s="105">
        <v>25</v>
      </c>
      <c r="I478" s="105">
        <v>0</v>
      </c>
      <c r="J478" s="105">
        <v>12.5</v>
      </c>
      <c r="K478" s="104">
        <v>25</v>
      </c>
      <c r="L478" s="100">
        <v>444</v>
      </c>
      <c r="M478" s="112" t="s">
        <v>590</v>
      </c>
      <c r="N478" s="32">
        <v>1915</v>
      </c>
      <c r="O478" s="111" t="s">
        <v>239</v>
      </c>
      <c r="P478" s="80" t="s">
        <v>1960</v>
      </c>
      <c r="Q478" s="80" t="s">
        <v>1635</v>
      </c>
      <c r="R478" s="36" t="s">
        <v>2057</v>
      </c>
      <c r="S478" s="80" t="s">
        <v>2165</v>
      </c>
      <c r="T478" s="80" t="s">
        <v>2149</v>
      </c>
      <c r="U478" s="80" t="s">
        <v>2169</v>
      </c>
      <c r="V478" s="80" t="str">
        <f t="shared" si="22"/>
        <v>, Type III, Rotary Press</v>
      </c>
      <c r="W478" s="32" t="s">
        <v>1593</v>
      </c>
      <c r="X478" s="110">
        <v>119</v>
      </c>
      <c r="Y478" s="35"/>
      <c r="Z478" s="133">
        <v>1</v>
      </c>
      <c r="AA478" s="133">
        <f t="shared" si="23"/>
        <v>0</v>
      </c>
    </row>
    <row r="479" spans="1:27" s="3" customFormat="1" x14ac:dyDescent="0.2">
      <c r="A479" s="100">
        <v>478</v>
      </c>
      <c r="B479" s="101">
        <v>452</v>
      </c>
      <c r="C479" s="101" t="s">
        <v>1593</v>
      </c>
      <c r="D479" s="100">
        <v>118</v>
      </c>
      <c r="E479" s="102" t="str">
        <f t="shared" si="21"/>
        <v>1914-16 - Third Bureau, 2nd Series - Washington-Franklin Issue - 1c  Green,  Washington, Rotary Press, Perf 10 Vert Coil   Single-Line Watermark</v>
      </c>
      <c r="F479" s="106" t="s">
        <v>2512</v>
      </c>
      <c r="G479" s="104"/>
      <c r="H479" s="105">
        <v>17.5</v>
      </c>
      <c r="I479" s="105">
        <v>0</v>
      </c>
      <c r="J479" s="105">
        <v>10</v>
      </c>
      <c r="K479" s="104">
        <v>17.5</v>
      </c>
      <c r="L479" s="100">
        <v>420</v>
      </c>
      <c r="M479" s="112" t="s">
        <v>590</v>
      </c>
      <c r="N479" s="32" t="s">
        <v>2185</v>
      </c>
      <c r="O479" s="111" t="s">
        <v>239</v>
      </c>
      <c r="P479" s="80" t="s">
        <v>1954</v>
      </c>
      <c r="Q479" s="80" t="s">
        <v>1635</v>
      </c>
      <c r="R479" s="36" t="s">
        <v>2022</v>
      </c>
      <c r="S479" s="80" t="s">
        <v>2166</v>
      </c>
      <c r="T479" s="80" t="s">
        <v>2149</v>
      </c>
      <c r="U479" s="80" t="s">
        <v>2167</v>
      </c>
      <c r="V479" s="80" t="str">
        <f t="shared" si="22"/>
        <v>, Rotary Press</v>
      </c>
      <c r="W479" s="32" t="s">
        <v>1593</v>
      </c>
      <c r="X479" s="110">
        <v>118</v>
      </c>
      <c r="Y479" s="35"/>
      <c r="Z479" s="133">
        <v>1</v>
      </c>
      <c r="AA479" s="133">
        <f t="shared" si="23"/>
        <v>0</v>
      </c>
    </row>
    <row r="480" spans="1:27" s="3" customFormat="1" x14ac:dyDescent="0.2">
      <c r="A480" s="100">
        <v>479</v>
      </c>
      <c r="B480" s="101">
        <v>453</v>
      </c>
      <c r="C480" s="101" t="s">
        <v>1593</v>
      </c>
      <c r="D480" s="100">
        <v>119</v>
      </c>
      <c r="E480" s="102" t="str">
        <f t="shared" si="21"/>
        <v>1914-16 - Third Bureau, 2nd Series - Washington-Franklin Issue - 2c  Carmine Rose,  Washington, Type I, Rotary Press, Perf 10 Vert Coil   Single-Line Watermark</v>
      </c>
      <c r="F480" s="106" t="s">
        <v>2512</v>
      </c>
      <c r="G480" s="104"/>
      <c r="H480" s="105">
        <v>17.5</v>
      </c>
      <c r="I480" s="105">
        <v>0</v>
      </c>
      <c r="J480" s="105">
        <v>140</v>
      </c>
      <c r="K480" s="104">
        <v>17.5</v>
      </c>
      <c r="L480" s="100">
        <v>445</v>
      </c>
      <c r="M480" s="112" t="s">
        <v>590</v>
      </c>
      <c r="N480" s="32" t="s">
        <v>2185</v>
      </c>
      <c r="O480" s="111" t="s">
        <v>239</v>
      </c>
      <c r="P480" s="80" t="s">
        <v>1960</v>
      </c>
      <c r="Q480" s="80" t="s">
        <v>1635</v>
      </c>
      <c r="R480" s="36" t="s">
        <v>2187</v>
      </c>
      <c r="S480" s="80" t="s">
        <v>2166</v>
      </c>
      <c r="T480" s="80" t="s">
        <v>2149</v>
      </c>
      <c r="U480" s="80" t="s">
        <v>2168</v>
      </c>
      <c r="V480" s="80" t="str">
        <f t="shared" si="22"/>
        <v>, Type I, Rotary Press</v>
      </c>
      <c r="W480" s="32" t="s">
        <v>1593</v>
      </c>
      <c r="X480" s="110">
        <v>119</v>
      </c>
      <c r="Y480" s="35"/>
      <c r="Z480" s="133">
        <v>1</v>
      </c>
      <c r="AA480" s="133">
        <f t="shared" si="23"/>
        <v>0</v>
      </c>
    </row>
    <row r="481" spans="1:27" s="3" customFormat="1" x14ac:dyDescent="0.2">
      <c r="A481" s="100">
        <v>480</v>
      </c>
      <c r="B481" s="101">
        <v>454</v>
      </c>
      <c r="C481" s="101" t="s">
        <v>1593</v>
      </c>
      <c r="D481" s="100">
        <v>119</v>
      </c>
      <c r="E481" s="102" t="str">
        <f t="shared" si="21"/>
        <v>1914-16 - Third Bureau, 2nd Series - Washington-Franklin Issue - 2c  Red,  Washington, Type II, Rotary Press, Perf 10 Vert Coil   Single-Line Watermark</v>
      </c>
      <c r="F481" s="106" t="s">
        <v>2512</v>
      </c>
      <c r="G481" s="104"/>
      <c r="H481" s="105">
        <v>22.5</v>
      </c>
      <c r="I481" s="105">
        <v>0</v>
      </c>
      <c r="J481" s="105">
        <v>70</v>
      </c>
      <c r="K481" s="104">
        <v>22.5</v>
      </c>
      <c r="L481" s="100">
        <v>446</v>
      </c>
      <c r="M481" s="112" t="s">
        <v>590</v>
      </c>
      <c r="N481" s="32" t="s">
        <v>2185</v>
      </c>
      <c r="O481" s="111" t="s">
        <v>239</v>
      </c>
      <c r="P481" s="80" t="s">
        <v>1960</v>
      </c>
      <c r="Q481" s="80" t="s">
        <v>1635</v>
      </c>
      <c r="R481" s="36" t="s">
        <v>2032</v>
      </c>
      <c r="S481" s="80" t="s">
        <v>2166</v>
      </c>
      <c r="T481" s="80" t="s">
        <v>2149</v>
      </c>
      <c r="U481" s="80" t="s">
        <v>2189</v>
      </c>
      <c r="V481" s="80" t="str">
        <f t="shared" si="22"/>
        <v>, Type II, Rotary Press</v>
      </c>
      <c r="W481" s="32" t="s">
        <v>1593</v>
      </c>
      <c r="X481" s="110">
        <v>119</v>
      </c>
      <c r="Y481" s="35"/>
      <c r="Z481" s="133">
        <v>1</v>
      </c>
      <c r="AA481" s="133">
        <f t="shared" si="23"/>
        <v>0</v>
      </c>
    </row>
    <row r="482" spans="1:27" s="3" customFormat="1" x14ac:dyDescent="0.2">
      <c r="A482" s="100">
        <v>481</v>
      </c>
      <c r="B482" s="101">
        <v>455</v>
      </c>
      <c r="C482" s="101" t="s">
        <v>1593</v>
      </c>
      <c r="D482" s="100">
        <v>119</v>
      </c>
      <c r="E482" s="102" t="str">
        <f t="shared" si="21"/>
        <v>1914-16 - Third Bureau, 2nd Series - Washington-Franklin Issue - 2c  Carmine,  Washington, Type III, Rotary Press, Perf 10 Vert Coil   Single-Line Watermark</v>
      </c>
      <c r="F482" s="106" t="s">
        <v>2512</v>
      </c>
      <c r="G482" s="104"/>
      <c r="H482" s="105">
        <v>3.5</v>
      </c>
      <c r="I482" s="105">
        <v>0</v>
      </c>
      <c r="J482" s="105">
        <v>8</v>
      </c>
      <c r="K482" s="104">
        <v>3.5</v>
      </c>
      <c r="L482" s="100">
        <v>447</v>
      </c>
      <c r="M482" s="112" t="s">
        <v>590</v>
      </c>
      <c r="N482" s="32" t="s">
        <v>2185</v>
      </c>
      <c r="O482" s="111" t="s">
        <v>239</v>
      </c>
      <c r="P482" s="80" t="s">
        <v>1960</v>
      </c>
      <c r="Q482" s="80" t="s">
        <v>1635</v>
      </c>
      <c r="R482" s="36" t="s">
        <v>2057</v>
      </c>
      <c r="S482" s="80" t="s">
        <v>2166</v>
      </c>
      <c r="T482" s="80" t="s">
        <v>2149</v>
      </c>
      <c r="U482" s="80" t="s">
        <v>2169</v>
      </c>
      <c r="V482" s="80" t="str">
        <f t="shared" si="22"/>
        <v>, Type III, Rotary Press</v>
      </c>
      <c r="W482" s="32" t="s">
        <v>1593</v>
      </c>
      <c r="X482" s="110">
        <v>119</v>
      </c>
      <c r="Y482" s="35"/>
      <c r="Z482" s="133">
        <v>1</v>
      </c>
      <c r="AA482" s="133">
        <f t="shared" si="23"/>
        <v>0</v>
      </c>
    </row>
    <row r="483" spans="1:27" s="3" customFormat="1" x14ac:dyDescent="0.2">
      <c r="A483" s="100">
        <v>482</v>
      </c>
      <c r="B483" s="101">
        <v>456</v>
      </c>
      <c r="C483" s="101" t="s">
        <v>1593</v>
      </c>
      <c r="D483" s="100">
        <v>108</v>
      </c>
      <c r="E483" s="102" t="str">
        <f t="shared" si="21"/>
        <v>1914-16 - Third Bureau, 2nd Series - Washington-Franklin Issue - 3c  Violet,  Washington, Type I, Rotary Press, Perf 10 Vert Coil   Single-Line Watermark</v>
      </c>
      <c r="F483" s="106" t="s">
        <v>2512</v>
      </c>
      <c r="G483" s="104"/>
      <c r="H483" s="105">
        <v>170</v>
      </c>
      <c r="I483" s="105">
        <v>0</v>
      </c>
      <c r="J483" s="105">
        <v>225</v>
      </c>
      <c r="K483" s="104">
        <v>170</v>
      </c>
      <c r="L483" s="100">
        <v>347</v>
      </c>
      <c r="M483" s="112" t="s">
        <v>590</v>
      </c>
      <c r="N483" s="32" t="s">
        <v>2185</v>
      </c>
      <c r="O483" s="111" t="s">
        <v>239</v>
      </c>
      <c r="P483" s="80" t="s">
        <v>1955</v>
      </c>
      <c r="Q483" s="80" t="s">
        <v>1635</v>
      </c>
      <c r="R483" s="36" t="s">
        <v>2141</v>
      </c>
      <c r="S483" s="80" t="s">
        <v>2166</v>
      </c>
      <c r="T483" s="80" t="s">
        <v>2149</v>
      </c>
      <c r="U483" s="80" t="s">
        <v>2168</v>
      </c>
      <c r="V483" s="80" t="str">
        <f t="shared" si="22"/>
        <v>, Type I, Rotary Press</v>
      </c>
      <c r="W483" s="32" t="s">
        <v>1593</v>
      </c>
      <c r="X483" s="110">
        <v>108</v>
      </c>
      <c r="Y483" s="35"/>
      <c r="Z483" s="133">
        <v>1</v>
      </c>
      <c r="AA483" s="133">
        <f t="shared" si="23"/>
        <v>0</v>
      </c>
    </row>
    <row r="484" spans="1:27" s="3" customFormat="1" x14ac:dyDescent="0.2">
      <c r="A484" s="100">
        <v>483</v>
      </c>
      <c r="B484" s="101">
        <v>457</v>
      </c>
      <c r="C484" s="101" t="s">
        <v>1593</v>
      </c>
      <c r="D484" s="100">
        <v>109</v>
      </c>
      <c r="E484" s="102" t="str">
        <f t="shared" si="21"/>
        <v>1914-16 - Third Bureau, 2nd Series - Washington-Franklin Issue - 4c  Brown,  Washington, Rotary Press, Perf 10 Vert Coil   Single-Line Watermark</v>
      </c>
      <c r="F484" s="106" t="s">
        <v>2512</v>
      </c>
      <c r="G484" s="104"/>
      <c r="H484" s="105">
        <v>30</v>
      </c>
      <c r="I484" s="105">
        <v>0</v>
      </c>
      <c r="J484" s="105">
        <v>25</v>
      </c>
      <c r="K484" s="104">
        <v>30</v>
      </c>
      <c r="L484" s="100">
        <v>369</v>
      </c>
      <c r="M484" s="112" t="s">
        <v>590</v>
      </c>
      <c r="N484" s="32" t="s">
        <v>2185</v>
      </c>
      <c r="O484" s="111" t="s">
        <v>239</v>
      </c>
      <c r="P484" s="80" t="s">
        <v>1964</v>
      </c>
      <c r="Q484" s="80" t="s">
        <v>1635</v>
      </c>
      <c r="R484" s="36" t="s">
        <v>2021</v>
      </c>
      <c r="S484" s="80" t="s">
        <v>2166</v>
      </c>
      <c r="T484" s="80" t="s">
        <v>2149</v>
      </c>
      <c r="U484" s="80" t="s">
        <v>2167</v>
      </c>
      <c r="V484" s="80" t="str">
        <f t="shared" si="22"/>
        <v>, Rotary Press</v>
      </c>
      <c r="W484" s="32" t="s">
        <v>1593</v>
      </c>
      <c r="X484" s="110">
        <v>109</v>
      </c>
      <c r="Y484" s="35"/>
      <c r="Z484" s="133">
        <v>1</v>
      </c>
      <c r="AA484" s="133">
        <f t="shared" si="23"/>
        <v>0</v>
      </c>
    </row>
    <row r="485" spans="1:27" s="3" customFormat="1" x14ac:dyDescent="0.2">
      <c r="A485" s="100">
        <v>484</v>
      </c>
      <c r="B485" s="101">
        <v>458</v>
      </c>
      <c r="C485" s="101" t="s">
        <v>1593</v>
      </c>
      <c r="D485" s="100">
        <v>110</v>
      </c>
      <c r="E485" s="102" t="str">
        <f t="shared" si="21"/>
        <v>1914-16 - Third Bureau, 2nd Series - Washington-Franklin Issue - 5c  Blue,  Washington, Rotary Press, Perf 10 Vert Coil   Single-Line Watermark</v>
      </c>
      <c r="F485" s="106" t="s">
        <v>2512</v>
      </c>
      <c r="G485" s="104"/>
      <c r="H485" s="105">
        <v>30</v>
      </c>
      <c r="I485" s="105">
        <v>0</v>
      </c>
      <c r="J485" s="105">
        <v>27.5</v>
      </c>
      <c r="K485" s="104">
        <v>30</v>
      </c>
      <c r="L485" s="100">
        <v>383</v>
      </c>
      <c r="M485" s="112" t="s">
        <v>590</v>
      </c>
      <c r="N485" s="32" t="s">
        <v>2185</v>
      </c>
      <c r="O485" s="111" t="s">
        <v>239</v>
      </c>
      <c r="P485" s="80" t="s">
        <v>1952</v>
      </c>
      <c r="Q485" s="80" t="s">
        <v>1635</v>
      </c>
      <c r="R485" s="36" t="s">
        <v>2018</v>
      </c>
      <c r="S485" s="80" t="s">
        <v>2166</v>
      </c>
      <c r="T485" s="80" t="s">
        <v>2149</v>
      </c>
      <c r="U485" s="80" t="s">
        <v>2167</v>
      </c>
      <c r="V485" s="80" t="str">
        <f t="shared" si="22"/>
        <v>, Rotary Press</v>
      </c>
      <c r="W485" s="32" t="s">
        <v>1593</v>
      </c>
      <c r="X485" s="110">
        <v>110</v>
      </c>
      <c r="Y485" s="35"/>
      <c r="Z485" s="133">
        <v>1</v>
      </c>
      <c r="AA485" s="133">
        <f t="shared" si="23"/>
        <v>0</v>
      </c>
    </row>
    <row r="486" spans="1:27" s="3" customFormat="1" x14ac:dyDescent="0.2">
      <c r="A486" s="100">
        <v>485</v>
      </c>
      <c r="B486" s="101">
        <v>459</v>
      </c>
      <c r="C486" s="101" t="s">
        <v>1593</v>
      </c>
      <c r="D486" s="100">
        <v>119</v>
      </c>
      <c r="E486" s="102" t="str">
        <f t="shared" si="21"/>
        <v>1914, June 30 - Third Bureau, 2nd Series - Washington-Franklin Issue - 2c  Carmine,  Washington, Type I, Rotary Press, Imperf Horiz Coil   Single-Line Watermark</v>
      </c>
      <c r="F486" s="106" t="s">
        <v>2512</v>
      </c>
      <c r="G486" s="104"/>
      <c r="H486" s="105">
        <v>1300</v>
      </c>
      <c r="I486" s="105">
        <v>0</v>
      </c>
      <c r="J486" s="105">
        <v>175</v>
      </c>
      <c r="K486" s="104">
        <v>1300</v>
      </c>
      <c r="L486" s="100">
        <v>448</v>
      </c>
      <c r="M486" s="112" t="s">
        <v>590</v>
      </c>
      <c r="N486" s="32" t="s">
        <v>2186</v>
      </c>
      <c r="O486" s="111" t="s">
        <v>239</v>
      </c>
      <c r="P486" s="80" t="s">
        <v>1960</v>
      </c>
      <c r="Q486" s="80" t="s">
        <v>1635</v>
      </c>
      <c r="R486" s="36" t="s">
        <v>2057</v>
      </c>
      <c r="S486" s="80" t="s">
        <v>2188</v>
      </c>
      <c r="T486" s="80" t="s">
        <v>2149</v>
      </c>
      <c r="U486" s="80" t="s">
        <v>2168</v>
      </c>
      <c r="V486" s="80" t="str">
        <f t="shared" si="22"/>
        <v>, Type I, Rotary Press</v>
      </c>
      <c r="W486" s="32" t="s">
        <v>1593</v>
      </c>
      <c r="X486" s="110">
        <v>119</v>
      </c>
      <c r="Y486" s="35"/>
      <c r="Z486" s="133">
        <v>1</v>
      </c>
      <c r="AA486" s="133">
        <f t="shared" si="23"/>
        <v>0</v>
      </c>
    </row>
    <row r="487" spans="1:27" s="3" customFormat="1" x14ac:dyDescent="0.2">
      <c r="A487" s="100">
        <v>486</v>
      </c>
      <c r="B487" s="101">
        <v>460</v>
      </c>
      <c r="C487" s="101" t="s">
        <v>1593</v>
      </c>
      <c r="D487" s="100">
        <v>131</v>
      </c>
      <c r="E487" s="102" t="str">
        <f t="shared" si="21"/>
        <v>1915 - Third Bureau, 2nd Series - Washington-Franklin Issue - 1 Violet Black,  Franklin, Perf 10   Double-Line Watermark</v>
      </c>
      <c r="F487" s="106" t="s">
        <v>2512</v>
      </c>
      <c r="G487" s="104"/>
      <c r="H487" s="105">
        <v>140</v>
      </c>
      <c r="I487" s="105">
        <v>0</v>
      </c>
      <c r="J487" s="105">
        <v>650</v>
      </c>
      <c r="K487" s="104">
        <v>140</v>
      </c>
      <c r="L487" s="100">
        <v>515</v>
      </c>
      <c r="M487" s="112" t="s">
        <v>590</v>
      </c>
      <c r="N487" s="32">
        <v>1915</v>
      </c>
      <c r="O487" s="111" t="s">
        <v>239</v>
      </c>
      <c r="P487" s="80">
        <v>1</v>
      </c>
      <c r="Q487" s="80" t="s">
        <v>1634</v>
      </c>
      <c r="R487" s="36" t="s">
        <v>2135</v>
      </c>
      <c r="S487" s="80" t="s">
        <v>2156</v>
      </c>
      <c r="T487" s="80" t="s">
        <v>2120</v>
      </c>
      <c r="U487" s="80"/>
      <c r="V487" s="80" t="str">
        <f t="shared" si="22"/>
        <v/>
      </c>
      <c r="W487" s="32" t="s">
        <v>1593</v>
      </c>
      <c r="X487" s="110">
        <v>131</v>
      </c>
      <c r="Y487" s="35"/>
      <c r="Z487" s="133">
        <v>1</v>
      </c>
      <c r="AA487" s="133">
        <f t="shared" si="23"/>
        <v>0</v>
      </c>
    </row>
    <row r="488" spans="1:27" s="3" customFormat="1" x14ac:dyDescent="0.2">
      <c r="A488" s="100">
        <v>487</v>
      </c>
      <c r="B488" s="101">
        <v>461</v>
      </c>
      <c r="C488" s="101" t="s">
        <v>1593</v>
      </c>
      <c r="D488" s="100">
        <v>119</v>
      </c>
      <c r="E488" s="102" t="str">
        <f t="shared" si="21"/>
        <v>1915 - Third Bureau, 2nd Series - Washington-Franklin Issue - 2c  Pale Carmine Red,  Washington, Perf 11   Single-Line Watermark</v>
      </c>
      <c r="F488" s="106" t="s">
        <v>2512</v>
      </c>
      <c r="G488" s="104"/>
      <c r="H488" s="105">
        <v>375</v>
      </c>
      <c r="I488" s="105">
        <v>0</v>
      </c>
      <c r="J488" s="105">
        <v>125</v>
      </c>
      <c r="K488" s="104">
        <v>375</v>
      </c>
      <c r="L488" s="100">
        <v>449</v>
      </c>
      <c r="M488" s="112" t="s">
        <v>590</v>
      </c>
      <c r="N488" s="32">
        <v>1915</v>
      </c>
      <c r="O488" s="111" t="s">
        <v>239</v>
      </c>
      <c r="P488" s="80" t="s">
        <v>1960</v>
      </c>
      <c r="Q488" s="80" t="s">
        <v>1635</v>
      </c>
      <c r="R488" s="36" t="s">
        <v>2243</v>
      </c>
      <c r="S488" s="80" t="s">
        <v>2190</v>
      </c>
      <c r="T488" s="80" t="s">
        <v>2149</v>
      </c>
      <c r="U488" s="80"/>
      <c r="V488" s="80" t="str">
        <f t="shared" si="22"/>
        <v/>
      </c>
      <c r="W488" s="32" t="s">
        <v>1593</v>
      </c>
      <c r="X488" s="110">
        <v>119</v>
      </c>
      <c r="Y488" s="35"/>
      <c r="Z488" s="133">
        <v>1</v>
      </c>
      <c r="AA488" s="133">
        <f t="shared" si="23"/>
        <v>0</v>
      </c>
    </row>
    <row r="489" spans="1:27" s="3" customFormat="1" x14ac:dyDescent="0.2">
      <c r="A489" s="100">
        <v>488</v>
      </c>
      <c r="B489" s="101">
        <v>462</v>
      </c>
      <c r="C489" s="101" t="s">
        <v>1593</v>
      </c>
      <c r="D489" s="100">
        <v>118</v>
      </c>
      <c r="E489" s="102" t="str">
        <f t="shared" si="21"/>
        <v xml:space="preserve">1916-17 - Third Bureau, 2nd Series - Washington-Franklin Issue - 1c  Green,  Washington, Perf 10   </v>
      </c>
      <c r="F489" s="106" t="s">
        <v>2512</v>
      </c>
      <c r="G489" s="104"/>
      <c r="H489" s="105">
        <v>0.35</v>
      </c>
      <c r="I489" s="105">
        <v>0</v>
      </c>
      <c r="J489" s="105">
        <v>7</v>
      </c>
      <c r="K489" s="104">
        <v>0.35</v>
      </c>
      <c r="L489" s="100">
        <v>421</v>
      </c>
      <c r="M489" s="112" t="s">
        <v>590</v>
      </c>
      <c r="N489" s="32" t="s">
        <v>2191</v>
      </c>
      <c r="O489" s="111" t="s">
        <v>239</v>
      </c>
      <c r="P489" s="80" t="s">
        <v>1954</v>
      </c>
      <c r="Q489" s="80" t="s">
        <v>1635</v>
      </c>
      <c r="R489" s="36" t="s">
        <v>2022</v>
      </c>
      <c r="S489" s="80" t="s">
        <v>2156</v>
      </c>
      <c r="T489" s="80"/>
      <c r="U489" s="80"/>
      <c r="V489" s="80" t="str">
        <f t="shared" si="22"/>
        <v/>
      </c>
      <c r="W489" s="32" t="s">
        <v>1593</v>
      </c>
      <c r="X489" s="110">
        <v>118</v>
      </c>
      <c r="Y489" s="35"/>
      <c r="Z489" s="133">
        <v>1</v>
      </c>
      <c r="AA489" s="133">
        <f t="shared" si="23"/>
        <v>0</v>
      </c>
    </row>
    <row r="490" spans="1:27" s="3" customFormat="1" x14ac:dyDescent="0.2">
      <c r="A490" s="100">
        <v>489</v>
      </c>
      <c r="B490" s="101">
        <v>463</v>
      </c>
      <c r="C490" s="101" t="s">
        <v>1593</v>
      </c>
      <c r="D490" s="100">
        <v>119</v>
      </c>
      <c r="E490" s="102" t="str">
        <f t="shared" si="21"/>
        <v xml:space="preserve">1916-17 - Third Bureau, 2nd Series - Washington-Franklin Issue - 2c  Carmine,  Washington, Type I, Perf 10   </v>
      </c>
      <c r="F490" s="106" t="s">
        <v>2512</v>
      </c>
      <c r="G490" s="104"/>
      <c r="H490" s="105">
        <v>0.4</v>
      </c>
      <c r="I490" s="105">
        <v>0</v>
      </c>
      <c r="J490" s="105">
        <v>4.5</v>
      </c>
      <c r="K490" s="104">
        <v>0.4</v>
      </c>
      <c r="L490" s="100">
        <v>450</v>
      </c>
      <c r="M490" s="112" t="s">
        <v>590</v>
      </c>
      <c r="N490" s="32" t="s">
        <v>2191</v>
      </c>
      <c r="O490" s="111" t="s">
        <v>239</v>
      </c>
      <c r="P490" s="80" t="s">
        <v>1960</v>
      </c>
      <c r="Q490" s="80" t="s">
        <v>1635</v>
      </c>
      <c r="R490" s="36" t="s">
        <v>2057</v>
      </c>
      <c r="S490" s="80" t="s">
        <v>2156</v>
      </c>
      <c r="T490" s="80"/>
      <c r="U490" s="80" t="s">
        <v>2016</v>
      </c>
      <c r="V490" s="80" t="str">
        <f t="shared" si="22"/>
        <v>, Type I</v>
      </c>
      <c r="W490" s="32" t="s">
        <v>1593</v>
      </c>
      <c r="X490" s="110">
        <v>119</v>
      </c>
      <c r="Y490" s="35"/>
      <c r="Z490" s="133">
        <v>1</v>
      </c>
      <c r="AA490" s="133">
        <f t="shared" si="23"/>
        <v>0</v>
      </c>
    </row>
    <row r="491" spans="1:27" s="3" customFormat="1" x14ac:dyDescent="0.2">
      <c r="A491" s="100">
        <v>490</v>
      </c>
      <c r="B491" s="101">
        <v>464</v>
      </c>
      <c r="C491" s="101" t="s">
        <v>1593</v>
      </c>
      <c r="D491" s="100">
        <v>108</v>
      </c>
      <c r="E491" s="102" t="str">
        <f t="shared" si="21"/>
        <v xml:space="preserve">1916-17 - Third Bureau, 2nd Series - Washington-Franklin Issue - 3c  Violet,  Washington, Type I, Perf 10   </v>
      </c>
      <c r="F491" s="106" t="s">
        <v>2512</v>
      </c>
      <c r="G491" s="104"/>
      <c r="H491" s="105">
        <v>19</v>
      </c>
      <c r="I491" s="105">
        <v>0</v>
      </c>
      <c r="J491" s="105">
        <v>70</v>
      </c>
      <c r="K491" s="104">
        <v>19</v>
      </c>
      <c r="L491" s="100">
        <v>348</v>
      </c>
      <c r="M491" s="112" t="s">
        <v>590</v>
      </c>
      <c r="N491" s="32" t="s">
        <v>2191</v>
      </c>
      <c r="O491" s="111" t="s">
        <v>239</v>
      </c>
      <c r="P491" s="80" t="s">
        <v>1955</v>
      </c>
      <c r="Q491" s="80" t="s">
        <v>1635</v>
      </c>
      <c r="R491" s="36" t="s">
        <v>2141</v>
      </c>
      <c r="S491" s="80" t="s">
        <v>2156</v>
      </c>
      <c r="T491" s="80"/>
      <c r="U491" s="80" t="s">
        <v>2016</v>
      </c>
      <c r="V491" s="80" t="str">
        <f t="shared" si="22"/>
        <v>, Type I</v>
      </c>
      <c r="W491" s="32" t="s">
        <v>1593</v>
      </c>
      <c r="X491" s="110">
        <v>108</v>
      </c>
      <c r="Y491" s="35"/>
      <c r="Z491" s="133">
        <v>1</v>
      </c>
      <c r="AA491" s="133">
        <f t="shared" si="23"/>
        <v>0</v>
      </c>
    </row>
    <row r="492" spans="1:27" s="3" customFormat="1" x14ac:dyDescent="0.2">
      <c r="A492" s="100">
        <v>491</v>
      </c>
      <c r="B492" s="101">
        <v>465</v>
      </c>
      <c r="C492" s="101" t="s">
        <v>1593</v>
      </c>
      <c r="D492" s="100">
        <v>109</v>
      </c>
      <c r="E492" s="102" t="str">
        <f t="shared" si="21"/>
        <v xml:space="preserve">1916-17 - Third Bureau, 2nd Series - Washington-Franklin Issue - 4c  Orange Brown,  Washington, Perf 10   </v>
      </c>
      <c r="F492" s="106" t="s">
        <v>2512</v>
      </c>
      <c r="G492" s="104"/>
      <c r="H492" s="105">
        <v>2.5</v>
      </c>
      <c r="I492" s="105">
        <v>0</v>
      </c>
      <c r="J492" s="105">
        <v>40</v>
      </c>
      <c r="K492" s="104">
        <v>2.5</v>
      </c>
      <c r="L492" s="100">
        <v>370</v>
      </c>
      <c r="M492" s="112" t="s">
        <v>590</v>
      </c>
      <c r="N492" s="32" t="s">
        <v>2191</v>
      </c>
      <c r="O492" s="111" t="s">
        <v>239</v>
      </c>
      <c r="P492" s="80" t="s">
        <v>1964</v>
      </c>
      <c r="Q492" s="80" t="s">
        <v>1635</v>
      </c>
      <c r="R492" s="36" t="s">
        <v>2019</v>
      </c>
      <c r="S492" s="80" t="s">
        <v>2156</v>
      </c>
      <c r="T492" s="80"/>
      <c r="U492" s="80"/>
      <c r="V492" s="80" t="str">
        <f t="shared" si="22"/>
        <v/>
      </c>
      <c r="W492" s="32" t="s">
        <v>1593</v>
      </c>
      <c r="X492" s="110">
        <v>109</v>
      </c>
      <c r="Y492" s="35"/>
      <c r="Z492" s="133">
        <v>1</v>
      </c>
      <c r="AA492" s="133">
        <f t="shared" si="23"/>
        <v>0</v>
      </c>
    </row>
    <row r="493" spans="1:27" s="3" customFormat="1" x14ac:dyDescent="0.2">
      <c r="A493" s="100">
        <v>492</v>
      </c>
      <c r="B493" s="101">
        <v>466</v>
      </c>
      <c r="C493" s="101" t="s">
        <v>1593</v>
      </c>
      <c r="D493" s="100">
        <v>110</v>
      </c>
      <c r="E493" s="102" t="str">
        <f t="shared" si="21"/>
        <v xml:space="preserve">1916-17 - Third Bureau, 2nd Series - Washington-Franklin Issue - 5c  Blue,  Washington, Perf 10   </v>
      </c>
      <c r="F493" s="106" t="s">
        <v>2512</v>
      </c>
      <c r="G493" s="104"/>
      <c r="H493" s="105">
        <v>2.5</v>
      </c>
      <c r="I493" s="105">
        <v>0</v>
      </c>
      <c r="J493" s="105">
        <v>70</v>
      </c>
      <c r="K493" s="104">
        <v>2.5</v>
      </c>
      <c r="L493" s="100">
        <v>384</v>
      </c>
      <c r="M493" s="112" t="s">
        <v>590</v>
      </c>
      <c r="N493" s="32" t="s">
        <v>2191</v>
      </c>
      <c r="O493" s="111" t="s">
        <v>239</v>
      </c>
      <c r="P493" s="80" t="s">
        <v>1952</v>
      </c>
      <c r="Q493" s="80" t="s">
        <v>1635</v>
      </c>
      <c r="R493" s="36" t="s">
        <v>2018</v>
      </c>
      <c r="S493" s="80" t="s">
        <v>2156</v>
      </c>
      <c r="T493" s="80"/>
      <c r="U493" s="80"/>
      <c r="V493" s="80" t="str">
        <f t="shared" si="22"/>
        <v/>
      </c>
      <c r="W493" s="32" t="s">
        <v>1593</v>
      </c>
      <c r="X493" s="110">
        <v>110</v>
      </c>
      <c r="Y493" s="35"/>
      <c r="Z493" s="133">
        <v>1</v>
      </c>
      <c r="AA493" s="133">
        <f t="shared" si="23"/>
        <v>0</v>
      </c>
    </row>
    <row r="494" spans="1:27" s="3" customFormat="1" x14ac:dyDescent="0.2">
      <c r="A494" s="100">
        <v>493</v>
      </c>
      <c r="B494" s="101">
        <v>467</v>
      </c>
      <c r="C494" s="101" t="s">
        <v>1593</v>
      </c>
      <c r="D494" s="100">
        <v>110</v>
      </c>
      <c r="E494" s="102" t="str">
        <f t="shared" si="21"/>
        <v xml:space="preserve">1916-17 - Third Bureau, 2nd Series - Washington-Franklin Issue - 5c  Carmine (error in plate of 2c),  Washington, Perf 10   </v>
      </c>
      <c r="F494" s="106" t="s">
        <v>2512</v>
      </c>
      <c r="G494" s="104"/>
      <c r="H494" s="105">
        <v>1500</v>
      </c>
      <c r="I494" s="105">
        <v>0</v>
      </c>
      <c r="J494" s="105">
        <v>450</v>
      </c>
      <c r="K494" s="104">
        <v>1500</v>
      </c>
      <c r="L494" s="100">
        <v>385</v>
      </c>
      <c r="M494" s="112" t="s">
        <v>590</v>
      </c>
      <c r="N494" s="32" t="s">
        <v>2191</v>
      </c>
      <c r="O494" s="111" t="s">
        <v>239</v>
      </c>
      <c r="P494" s="80" t="s">
        <v>1952</v>
      </c>
      <c r="Q494" s="80" t="s">
        <v>1635</v>
      </c>
      <c r="R494" s="36" t="s">
        <v>2244</v>
      </c>
      <c r="S494" s="80" t="s">
        <v>2156</v>
      </c>
      <c r="T494" s="80"/>
      <c r="U494" s="80"/>
      <c r="V494" s="80" t="str">
        <f t="shared" si="22"/>
        <v/>
      </c>
      <c r="W494" s="32" t="s">
        <v>1593</v>
      </c>
      <c r="X494" s="110">
        <v>110</v>
      </c>
      <c r="Y494" s="35"/>
      <c r="Z494" s="133">
        <v>1</v>
      </c>
      <c r="AA494" s="133">
        <f t="shared" si="23"/>
        <v>0</v>
      </c>
    </row>
    <row r="495" spans="1:27" s="3" customFormat="1" x14ac:dyDescent="0.2">
      <c r="A495" s="100">
        <v>494</v>
      </c>
      <c r="B495" s="101">
        <v>468</v>
      </c>
      <c r="C495" s="101" t="s">
        <v>1593</v>
      </c>
      <c r="D495" s="100">
        <v>111</v>
      </c>
      <c r="E495" s="102" t="str">
        <f t="shared" si="21"/>
        <v xml:space="preserve">1916-17 - Third Bureau, 2nd Series - Washington-Franklin Issue - 6c  Red Orange,  Washington, Perf 10   </v>
      </c>
      <c r="F495" s="106" t="s">
        <v>2512</v>
      </c>
      <c r="G495" s="104"/>
      <c r="H495" s="105">
        <v>9</v>
      </c>
      <c r="I495" s="105">
        <v>0</v>
      </c>
      <c r="J495" s="105">
        <v>85</v>
      </c>
      <c r="K495" s="104">
        <v>9</v>
      </c>
      <c r="L495" s="100">
        <v>394</v>
      </c>
      <c r="M495" s="112" t="s">
        <v>590</v>
      </c>
      <c r="N495" s="32" t="s">
        <v>2191</v>
      </c>
      <c r="O495" s="111" t="s">
        <v>239</v>
      </c>
      <c r="P495" s="80" t="s">
        <v>1962</v>
      </c>
      <c r="Q495" s="80" t="s">
        <v>1635</v>
      </c>
      <c r="R495" s="36" t="s">
        <v>2143</v>
      </c>
      <c r="S495" s="80" t="s">
        <v>2156</v>
      </c>
      <c r="T495" s="80"/>
      <c r="U495" s="80"/>
      <c r="V495" s="80" t="str">
        <f t="shared" si="22"/>
        <v/>
      </c>
      <c r="W495" s="32" t="s">
        <v>1593</v>
      </c>
      <c r="X495" s="110">
        <v>111</v>
      </c>
      <c r="Y495" s="35"/>
      <c r="Z495" s="133">
        <v>1</v>
      </c>
      <c r="AA495" s="133">
        <f t="shared" si="23"/>
        <v>0</v>
      </c>
    </row>
    <row r="496" spans="1:27" s="3" customFormat="1" x14ac:dyDescent="0.2">
      <c r="A496" s="100">
        <v>495</v>
      </c>
      <c r="B496" s="101">
        <v>469</v>
      </c>
      <c r="C496" s="101" t="s">
        <v>1593</v>
      </c>
      <c r="D496" s="100">
        <v>120</v>
      </c>
      <c r="E496" s="102" t="str">
        <f t="shared" si="21"/>
        <v xml:space="preserve">1916-17 - Third Bureau, 2nd Series - Washington-Franklin Issue - 7c  Black,  Washington, Perf 10   </v>
      </c>
      <c r="F496" s="106" t="s">
        <v>2512</v>
      </c>
      <c r="G496" s="104"/>
      <c r="H496" s="105">
        <v>15</v>
      </c>
      <c r="I496" s="105">
        <v>0</v>
      </c>
      <c r="J496" s="105">
        <v>120</v>
      </c>
      <c r="K496" s="104">
        <v>15</v>
      </c>
      <c r="L496" s="100">
        <v>474</v>
      </c>
      <c r="M496" s="112" t="s">
        <v>590</v>
      </c>
      <c r="N496" s="32" t="s">
        <v>2191</v>
      </c>
      <c r="O496" s="111" t="s">
        <v>239</v>
      </c>
      <c r="P496" s="80" t="s">
        <v>1963</v>
      </c>
      <c r="Q496" s="80" t="s">
        <v>1635</v>
      </c>
      <c r="R496" s="36" t="s">
        <v>2014</v>
      </c>
      <c r="S496" s="80" t="s">
        <v>2156</v>
      </c>
      <c r="T496" s="80"/>
      <c r="U496" s="80"/>
      <c r="V496" s="80" t="str">
        <f t="shared" si="22"/>
        <v/>
      </c>
      <c r="W496" s="32" t="s">
        <v>1593</v>
      </c>
      <c r="X496" s="110">
        <v>120</v>
      </c>
      <c r="Y496" s="35"/>
      <c r="Z496" s="133">
        <v>1</v>
      </c>
      <c r="AA496" s="133">
        <f t="shared" si="23"/>
        <v>0</v>
      </c>
    </row>
    <row r="497" spans="1:27" s="3" customFormat="1" x14ac:dyDescent="0.2">
      <c r="A497" s="100">
        <v>496</v>
      </c>
      <c r="B497" s="101">
        <v>470</v>
      </c>
      <c r="C497" s="101" t="s">
        <v>1593</v>
      </c>
      <c r="D497" s="100">
        <v>121</v>
      </c>
      <c r="E497" s="102" t="str">
        <f t="shared" si="21"/>
        <v xml:space="preserve">1916-17 - Third Bureau, 2nd Series - Washington-Franklin Issue - 8c  Olive Green,  Franklin, Perf 10   </v>
      </c>
      <c r="F497" s="106" t="s">
        <v>2512</v>
      </c>
      <c r="G497" s="104"/>
      <c r="H497" s="105">
        <v>8</v>
      </c>
      <c r="I497" s="105">
        <v>0</v>
      </c>
      <c r="J497" s="105">
        <v>55</v>
      </c>
      <c r="K497" s="104">
        <v>8</v>
      </c>
      <c r="L497" s="100">
        <v>478</v>
      </c>
      <c r="M497" s="112" t="s">
        <v>590</v>
      </c>
      <c r="N497" s="32" t="s">
        <v>2191</v>
      </c>
      <c r="O497" s="111" t="s">
        <v>239</v>
      </c>
      <c r="P497" s="80" t="s">
        <v>1965</v>
      </c>
      <c r="Q497" s="80" t="s">
        <v>1634</v>
      </c>
      <c r="R497" s="36" t="s">
        <v>2123</v>
      </c>
      <c r="S497" s="80" t="s">
        <v>2156</v>
      </c>
      <c r="T497" s="80"/>
      <c r="U497" s="80"/>
      <c r="V497" s="80" t="str">
        <f t="shared" si="22"/>
        <v/>
      </c>
      <c r="W497" s="32" t="s">
        <v>1593</v>
      </c>
      <c r="X497" s="110">
        <v>121</v>
      </c>
      <c r="Y497" s="35"/>
      <c r="Z497" s="133">
        <v>1</v>
      </c>
      <c r="AA497" s="133">
        <f t="shared" si="23"/>
        <v>0</v>
      </c>
    </row>
    <row r="498" spans="1:27" s="3" customFormat="1" x14ac:dyDescent="0.2">
      <c r="A498" s="100">
        <v>497</v>
      </c>
      <c r="B498" s="101">
        <v>471</v>
      </c>
      <c r="C498" s="101" t="s">
        <v>1593</v>
      </c>
      <c r="D498" s="100">
        <v>122</v>
      </c>
      <c r="E498" s="102" t="str">
        <f t="shared" si="21"/>
        <v xml:space="preserve">1916-17 - Third Bureau, 2nd Series - Washington-Franklin Issue - 9c  Salmon Red,  Franklin, Perf 10   </v>
      </c>
      <c r="F498" s="106" t="s">
        <v>2512</v>
      </c>
      <c r="G498" s="104"/>
      <c r="H498" s="105">
        <v>18.5</v>
      </c>
      <c r="I498" s="105">
        <v>0</v>
      </c>
      <c r="J498" s="105">
        <v>55</v>
      </c>
      <c r="K498" s="104">
        <v>18.5</v>
      </c>
      <c r="L498" s="100">
        <v>482</v>
      </c>
      <c r="M498" s="112" t="s">
        <v>590</v>
      </c>
      <c r="N498" s="32" t="s">
        <v>2191</v>
      </c>
      <c r="O498" s="111" t="s">
        <v>239</v>
      </c>
      <c r="P498" s="80" t="s">
        <v>1968</v>
      </c>
      <c r="Q498" s="80" t="s">
        <v>1634</v>
      </c>
      <c r="R498" s="36" t="s">
        <v>2158</v>
      </c>
      <c r="S498" s="80" t="s">
        <v>2156</v>
      </c>
      <c r="T498" s="80"/>
      <c r="U498" s="80"/>
      <c r="V498" s="80" t="str">
        <f t="shared" si="22"/>
        <v/>
      </c>
      <c r="W498" s="32" t="s">
        <v>1593</v>
      </c>
      <c r="X498" s="110">
        <v>122</v>
      </c>
      <c r="Y498" s="35"/>
      <c r="Z498" s="133">
        <v>1</v>
      </c>
      <c r="AA498" s="133">
        <f t="shared" si="23"/>
        <v>0</v>
      </c>
    </row>
    <row r="499" spans="1:27" s="3" customFormat="1" x14ac:dyDescent="0.2">
      <c r="A499" s="100">
        <v>498</v>
      </c>
      <c r="B499" s="101">
        <v>472</v>
      </c>
      <c r="C499" s="101" t="s">
        <v>1593</v>
      </c>
      <c r="D499" s="100">
        <v>123</v>
      </c>
      <c r="E499" s="102" t="str">
        <f t="shared" si="21"/>
        <v xml:space="preserve">1916-17 - Third Bureau, 2nd Series - Washington-Franklin Issue - 10c  Orange Yellow,  Franklin, Perf 10   </v>
      </c>
      <c r="F499" s="106" t="s">
        <v>2512</v>
      </c>
      <c r="G499" s="104"/>
      <c r="H499" s="105">
        <v>2.5</v>
      </c>
      <c r="I499" s="105">
        <v>0</v>
      </c>
      <c r="J499" s="105">
        <v>100</v>
      </c>
      <c r="K499" s="104">
        <v>2.5</v>
      </c>
      <c r="L499" s="100">
        <v>486</v>
      </c>
      <c r="M499" s="112" t="s">
        <v>590</v>
      </c>
      <c r="N499" s="32" t="s">
        <v>2191</v>
      </c>
      <c r="O499" s="111" t="s">
        <v>239</v>
      </c>
      <c r="P499" s="80" t="s">
        <v>1953</v>
      </c>
      <c r="Q499" s="80" t="s">
        <v>1634</v>
      </c>
      <c r="R499" s="36" t="s">
        <v>2155</v>
      </c>
      <c r="S499" s="80" t="s">
        <v>2156</v>
      </c>
      <c r="T499" s="80"/>
      <c r="U499" s="80"/>
      <c r="V499" s="80" t="str">
        <f t="shared" si="22"/>
        <v/>
      </c>
      <c r="W499" s="32" t="s">
        <v>1593</v>
      </c>
      <c r="X499" s="110">
        <v>123</v>
      </c>
      <c r="Y499" s="35"/>
      <c r="Z499" s="133">
        <v>1</v>
      </c>
      <c r="AA499" s="133">
        <f t="shared" si="23"/>
        <v>0</v>
      </c>
    </row>
    <row r="500" spans="1:27" s="3" customFormat="1" x14ac:dyDescent="0.2">
      <c r="A500" s="100">
        <v>499</v>
      </c>
      <c r="B500" s="101">
        <v>473</v>
      </c>
      <c r="C500" s="101" t="s">
        <v>1593</v>
      </c>
      <c r="D500" s="100">
        <v>124</v>
      </c>
      <c r="E500" s="102" t="str">
        <f t="shared" si="21"/>
        <v xml:space="preserve">1916-17 - Third Bureau, 2nd Series - Washington-Franklin Issue - 11c  Dark Green,  Franklin, Perf 10   </v>
      </c>
      <c r="F500" s="106" t="s">
        <v>2512</v>
      </c>
      <c r="G500" s="104"/>
      <c r="H500" s="105">
        <v>18.5</v>
      </c>
      <c r="I500" s="105">
        <v>0</v>
      </c>
      <c r="J500" s="105">
        <v>40</v>
      </c>
      <c r="K500" s="104">
        <v>18.5</v>
      </c>
      <c r="L500" s="100">
        <v>490</v>
      </c>
      <c r="M500" s="112" t="s">
        <v>590</v>
      </c>
      <c r="N500" s="32" t="s">
        <v>2191</v>
      </c>
      <c r="O500" s="111" t="s">
        <v>239</v>
      </c>
      <c r="P500" s="80" t="s">
        <v>1970</v>
      </c>
      <c r="Q500" s="80" t="s">
        <v>1634</v>
      </c>
      <c r="R500" s="36" t="s">
        <v>2034</v>
      </c>
      <c r="S500" s="80" t="s">
        <v>2156</v>
      </c>
      <c r="T500" s="80"/>
      <c r="U500" s="80"/>
      <c r="V500" s="80" t="str">
        <f t="shared" si="22"/>
        <v/>
      </c>
      <c r="W500" s="32" t="s">
        <v>1593</v>
      </c>
      <c r="X500" s="110">
        <v>124</v>
      </c>
      <c r="Y500" s="35"/>
      <c r="Z500" s="133">
        <v>1</v>
      </c>
      <c r="AA500" s="133">
        <f t="shared" si="23"/>
        <v>0</v>
      </c>
    </row>
    <row r="501" spans="1:27" s="3" customFormat="1" x14ac:dyDescent="0.2">
      <c r="A501" s="100">
        <v>500</v>
      </c>
      <c r="B501" s="101">
        <v>474</v>
      </c>
      <c r="C501" s="101" t="s">
        <v>1593</v>
      </c>
      <c r="D501" s="100">
        <v>125</v>
      </c>
      <c r="E501" s="102" t="str">
        <f t="shared" si="21"/>
        <v xml:space="preserve">1916-17 - Third Bureau, 2nd Series - Washington-Franklin Issue - 12c  Claret Brown,  Franklin, Perf 10   </v>
      </c>
      <c r="F501" s="106" t="s">
        <v>2512</v>
      </c>
      <c r="G501" s="104"/>
      <c r="H501" s="105">
        <v>7.5</v>
      </c>
      <c r="I501" s="105">
        <v>0</v>
      </c>
      <c r="J501" s="105">
        <v>50</v>
      </c>
      <c r="K501" s="104">
        <v>7.5</v>
      </c>
      <c r="L501" s="100">
        <v>494</v>
      </c>
      <c r="M501" s="112" t="s">
        <v>590</v>
      </c>
      <c r="N501" s="32" t="s">
        <v>2191</v>
      </c>
      <c r="O501" s="111" t="s">
        <v>239</v>
      </c>
      <c r="P501" s="80" t="s">
        <v>1956</v>
      </c>
      <c r="Q501" s="80" t="s">
        <v>1634</v>
      </c>
      <c r="R501" s="36" t="s">
        <v>2159</v>
      </c>
      <c r="S501" s="80" t="s">
        <v>2156</v>
      </c>
      <c r="T501" s="80"/>
      <c r="U501" s="80"/>
      <c r="V501" s="80" t="str">
        <f t="shared" si="22"/>
        <v/>
      </c>
      <c r="W501" s="32" t="s">
        <v>1593</v>
      </c>
      <c r="X501" s="110">
        <v>125</v>
      </c>
      <c r="Y501" s="35"/>
      <c r="Z501" s="133">
        <v>1</v>
      </c>
      <c r="AA501" s="133">
        <f t="shared" si="23"/>
        <v>0</v>
      </c>
    </row>
    <row r="502" spans="1:27" s="3" customFormat="1" x14ac:dyDescent="0.2">
      <c r="A502" s="100">
        <v>501</v>
      </c>
      <c r="B502" s="101">
        <v>475</v>
      </c>
      <c r="C502" s="101" t="s">
        <v>1593</v>
      </c>
      <c r="D502" s="100">
        <v>127</v>
      </c>
      <c r="E502" s="102" t="str">
        <f t="shared" si="21"/>
        <v xml:space="preserve">1916-17 - Third Bureau, 2nd Series - Washington-Franklin Issue - 15c  Gray,  Franklin, Perf 10   </v>
      </c>
      <c r="F502" s="106" t="s">
        <v>2512</v>
      </c>
      <c r="G502" s="104"/>
      <c r="H502" s="105">
        <v>16</v>
      </c>
      <c r="I502" s="105">
        <v>0</v>
      </c>
      <c r="J502" s="105">
        <v>180</v>
      </c>
      <c r="K502" s="104">
        <v>16</v>
      </c>
      <c r="L502" s="100">
        <v>499</v>
      </c>
      <c r="M502" s="112" t="s">
        <v>590</v>
      </c>
      <c r="N502" s="32" t="s">
        <v>2191</v>
      </c>
      <c r="O502" s="111" t="s">
        <v>239</v>
      </c>
      <c r="P502" s="80" t="s">
        <v>1961</v>
      </c>
      <c r="Q502" s="80" t="s">
        <v>1634</v>
      </c>
      <c r="R502" s="36" t="s">
        <v>2029</v>
      </c>
      <c r="S502" s="80" t="s">
        <v>2156</v>
      </c>
      <c r="T502" s="80"/>
      <c r="U502" s="80"/>
      <c r="V502" s="80" t="str">
        <f t="shared" si="22"/>
        <v/>
      </c>
      <c r="W502" s="32" t="s">
        <v>1593</v>
      </c>
      <c r="X502" s="110">
        <v>127</v>
      </c>
      <c r="Y502" s="35"/>
      <c r="Z502" s="133">
        <v>1</v>
      </c>
      <c r="AA502" s="133">
        <f t="shared" si="23"/>
        <v>0</v>
      </c>
    </row>
    <row r="503" spans="1:27" s="3" customFormat="1" x14ac:dyDescent="0.2">
      <c r="A503" s="100">
        <v>502</v>
      </c>
      <c r="B503" s="101">
        <v>476</v>
      </c>
      <c r="C503" s="101" t="s">
        <v>1593</v>
      </c>
      <c r="D503" s="100">
        <v>128</v>
      </c>
      <c r="E503" s="102" t="str">
        <f t="shared" si="21"/>
        <v xml:space="preserve">1916-17 - Third Bureau, 2nd Series - Washington-Franklin Issue - 20c  Light Ultramarine,  Franklin, Perf 10   </v>
      </c>
      <c r="F503" s="106" t="s">
        <v>2512</v>
      </c>
      <c r="G503" s="104"/>
      <c r="H503" s="105">
        <v>20</v>
      </c>
      <c r="I503" s="105">
        <v>0</v>
      </c>
      <c r="J503" s="105">
        <v>225</v>
      </c>
      <c r="K503" s="104">
        <v>20</v>
      </c>
      <c r="L503" s="100">
        <v>503</v>
      </c>
      <c r="M503" s="112" t="s">
        <v>590</v>
      </c>
      <c r="N503" s="32" t="s">
        <v>2191</v>
      </c>
      <c r="O503" s="111" t="s">
        <v>239</v>
      </c>
      <c r="P503" s="80" t="s">
        <v>1969</v>
      </c>
      <c r="Q503" s="80" t="s">
        <v>1634</v>
      </c>
      <c r="R503" s="36" t="s">
        <v>2245</v>
      </c>
      <c r="S503" s="80" t="s">
        <v>2156</v>
      </c>
      <c r="T503" s="80"/>
      <c r="U503" s="80"/>
      <c r="V503" s="80" t="str">
        <f t="shared" si="22"/>
        <v/>
      </c>
      <c r="W503" s="32" t="s">
        <v>1593</v>
      </c>
      <c r="X503" s="110">
        <v>128</v>
      </c>
      <c r="Y503" s="35"/>
      <c r="Z503" s="133">
        <v>1</v>
      </c>
      <c r="AA503" s="133">
        <f t="shared" si="23"/>
        <v>0</v>
      </c>
    </row>
    <row r="504" spans="1:27" s="3" customFormat="1" x14ac:dyDescent="0.2">
      <c r="A504" s="100">
        <v>503</v>
      </c>
      <c r="B504" s="101" t="s">
        <v>259</v>
      </c>
      <c r="C504" s="101" t="s">
        <v>1593</v>
      </c>
      <c r="D504" s="100">
        <v>129</v>
      </c>
      <c r="E504" s="102" t="str">
        <f t="shared" si="21"/>
        <v xml:space="preserve">1916-17 - Third Bureau, 2nd Series - Washington-Franklin Issue - 30c  Orange Red,  Franklin, Perf 10   </v>
      </c>
      <c r="F504" s="106" t="s">
        <v>2512</v>
      </c>
      <c r="G504" s="104"/>
      <c r="H504" s="105">
        <v>0</v>
      </c>
      <c r="I504" s="105">
        <v>0</v>
      </c>
      <c r="J504" s="105">
        <v>6250</v>
      </c>
      <c r="K504" s="104">
        <v>6250</v>
      </c>
      <c r="L504" s="100">
        <v>507</v>
      </c>
      <c r="M504" s="112" t="s">
        <v>590</v>
      </c>
      <c r="N504" s="32" t="s">
        <v>2191</v>
      </c>
      <c r="O504" s="111" t="s">
        <v>239</v>
      </c>
      <c r="P504" s="80" t="s">
        <v>1958</v>
      </c>
      <c r="Q504" s="80" t="s">
        <v>1634</v>
      </c>
      <c r="R504" s="36" t="s">
        <v>2160</v>
      </c>
      <c r="S504" s="80" t="s">
        <v>2156</v>
      </c>
      <c r="T504" s="80"/>
      <c r="U504" s="80"/>
      <c r="V504" s="80" t="str">
        <f t="shared" si="22"/>
        <v/>
      </c>
      <c r="W504" s="32" t="s">
        <v>1593</v>
      </c>
      <c r="X504" s="110">
        <v>129</v>
      </c>
      <c r="Y504" s="35"/>
      <c r="Z504" s="133">
        <v>1</v>
      </c>
      <c r="AA504" s="133">
        <f t="shared" si="23"/>
        <v>0</v>
      </c>
    </row>
    <row r="505" spans="1:27" s="3" customFormat="1" x14ac:dyDescent="0.2">
      <c r="A505" s="100">
        <v>504</v>
      </c>
      <c r="B505" s="101">
        <v>477</v>
      </c>
      <c r="C505" s="101" t="s">
        <v>1593</v>
      </c>
      <c r="D505" s="100">
        <v>130</v>
      </c>
      <c r="E505" s="102" t="str">
        <f t="shared" si="21"/>
        <v xml:space="preserve">1916-17 - Third Bureau, 2nd Series - Washington-Franklin Issue - 50c  Light Violet,  Franklin, Perf 10   </v>
      </c>
      <c r="F505" s="106" t="s">
        <v>2512</v>
      </c>
      <c r="G505" s="104"/>
      <c r="H505" s="105">
        <v>85</v>
      </c>
      <c r="I505" s="105">
        <v>0</v>
      </c>
      <c r="J505" s="105">
        <v>900</v>
      </c>
      <c r="K505" s="104">
        <v>85</v>
      </c>
      <c r="L505" s="100">
        <v>512</v>
      </c>
      <c r="M505" s="112" t="s">
        <v>590</v>
      </c>
      <c r="N505" s="32" t="s">
        <v>2191</v>
      </c>
      <c r="O505" s="111" t="s">
        <v>239</v>
      </c>
      <c r="P505" s="80" t="s">
        <v>1966</v>
      </c>
      <c r="Q505" s="80" t="s">
        <v>1634</v>
      </c>
      <c r="R505" s="36" t="s">
        <v>2246</v>
      </c>
      <c r="S505" s="80" t="s">
        <v>2156</v>
      </c>
      <c r="T505" s="80"/>
      <c r="U505" s="80"/>
      <c r="V505" s="80" t="str">
        <f t="shared" si="22"/>
        <v/>
      </c>
      <c r="W505" s="32" t="s">
        <v>1593</v>
      </c>
      <c r="X505" s="110">
        <v>130</v>
      </c>
      <c r="Y505" s="35"/>
      <c r="Z505" s="133">
        <v>1</v>
      </c>
      <c r="AA505" s="133">
        <f t="shared" si="23"/>
        <v>0</v>
      </c>
    </row>
    <row r="506" spans="1:27" s="3" customFormat="1" x14ac:dyDescent="0.2">
      <c r="A506" s="100">
        <v>505</v>
      </c>
      <c r="B506" s="101">
        <v>478</v>
      </c>
      <c r="C506" s="101" t="s">
        <v>1593</v>
      </c>
      <c r="D506" s="100">
        <v>131</v>
      </c>
      <c r="E506" s="102" t="str">
        <f t="shared" si="21"/>
        <v xml:space="preserve">1916-17 - Third Bureau, 2nd Series - Washington-Franklin Issue - 1 Violet Black,  Franklin, Perf 10   </v>
      </c>
      <c r="F506" s="106" t="s">
        <v>2512</v>
      </c>
      <c r="G506" s="104"/>
      <c r="H506" s="105">
        <v>30</v>
      </c>
      <c r="I506" s="105">
        <v>0</v>
      </c>
      <c r="J506" s="105">
        <v>625</v>
      </c>
      <c r="K506" s="104">
        <v>30</v>
      </c>
      <c r="L506" s="100">
        <v>516</v>
      </c>
      <c r="M506" s="112" t="s">
        <v>590</v>
      </c>
      <c r="N506" s="32" t="s">
        <v>2191</v>
      </c>
      <c r="O506" s="111" t="s">
        <v>239</v>
      </c>
      <c r="P506" s="80">
        <v>1</v>
      </c>
      <c r="Q506" s="80" t="s">
        <v>1634</v>
      </c>
      <c r="R506" s="36" t="s">
        <v>2135</v>
      </c>
      <c r="S506" s="80" t="s">
        <v>2156</v>
      </c>
      <c r="T506" s="80"/>
      <c r="U506" s="80"/>
      <c r="V506" s="80" t="str">
        <f t="shared" si="22"/>
        <v/>
      </c>
      <c r="W506" s="32" t="s">
        <v>1593</v>
      </c>
      <c r="X506" s="110">
        <v>131</v>
      </c>
      <c r="Y506" s="35"/>
      <c r="Z506" s="133">
        <v>1</v>
      </c>
      <c r="AA506" s="133">
        <f t="shared" si="23"/>
        <v>0</v>
      </c>
    </row>
    <row r="507" spans="1:27" s="3" customFormat="1" x14ac:dyDescent="0.2">
      <c r="A507" s="100">
        <v>506</v>
      </c>
      <c r="B507" s="101">
        <v>479</v>
      </c>
      <c r="C507" s="101">
        <v>103</v>
      </c>
      <c r="D507" s="100">
        <v>103</v>
      </c>
      <c r="E507" s="102" t="str">
        <f t="shared" si="21"/>
        <v xml:space="preserve">1917, Mar. 22 - Third Bureau, 2nd Series - Washington-Franklin Issue - 2 Dark Blue,  Madison, Perf 10   </v>
      </c>
      <c r="F507" s="106" t="s">
        <v>2512</v>
      </c>
      <c r="G507" s="104">
        <v>40</v>
      </c>
      <c r="H507" s="105">
        <v>40</v>
      </c>
      <c r="I507" s="105">
        <v>0</v>
      </c>
      <c r="J507" s="105">
        <v>210</v>
      </c>
      <c r="K507" s="104">
        <v>40</v>
      </c>
      <c r="L507" s="100">
        <v>307</v>
      </c>
      <c r="M507" s="112" t="s">
        <v>590</v>
      </c>
      <c r="N507" s="32" t="s">
        <v>2192</v>
      </c>
      <c r="O507" s="111" t="s">
        <v>239</v>
      </c>
      <c r="P507" s="80">
        <v>2</v>
      </c>
      <c r="Q507" s="80" t="s">
        <v>1671</v>
      </c>
      <c r="R507" s="36" t="s">
        <v>2117</v>
      </c>
      <c r="S507" s="80" t="s">
        <v>2156</v>
      </c>
      <c r="T507" s="80"/>
      <c r="U507" s="80"/>
      <c r="V507" s="80" t="str">
        <f t="shared" si="22"/>
        <v/>
      </c>
      <c r="W507" s="32" t="s">
        <v>1593</v>
      </c>
      <c r="X507" s="110">
        <v>103</v>
      </c>
      <c r="Y507" s="35"/>
      <c r="Z507" s="133">
        <v>1</v>
      </c>
      <c r="AA507" s="133">
        <f t="shared" si="23"/>
        <v>1</v>
      </c>
    </row>
    <row r="508" spans="1:27" s="3" customFormat="1" x14ac:dyDescent="0.2">
      <c r="A508" s="100">
        <v>507</v>
      </c>
      <c r="B508" s="101">
        <v>480</v>
      </c>
      <c r="C508" s="101">
        <v>104</v>
      </c>
      <c r="D508" s="100">
        <v>104</v>
      </c>
      <c r="E508" s="102" t="str">
        <f t="shared" si="21"/>
        <v xml:space="preserve">1917, Mar. 22 - Third Bureau, 2nd Series - Washington-Franklin Issue - 5 Light Green,  Marshall, Perf 10   </v>
      </c>
      <c r="F508" s="106" t="s">
        <v>2512</v>
      </c>
      <c r="G508" s="104">
        <v>35</v>
      </c>
      <c r="H508" s="105">
        <v>35</v>
      </c>
      <c r="I508" s="105">
        <v>0</v>
      </c>
      <c r="J508" s="105">
        <v>170</v>
      </c>
      <c r="K508" s="104">
        <v>35</v>
      </c>
      <c r="L508" s="100">
        <v>309</v>
      </c>
      <c r="M508" s="112" t="s">
        <v>590</v>
      </c>
      <c r="N508" s="32" t="s">
        <v>2192</v>
      </c>
      <c r="O508" s="111" t="s">
        <v>239</v>
      </c>
      <c r="P508" s="80">
        <v>5</v>
      </c>
      <c r="Q508" s="80" t="s">
        <v>1672</v>
      </c>
      <c r="R508" s="36" t="s">
        <v>2247</v>
      </c>
      <c r="S508" s="80" t="s">
        <v>2156</v>
      </c>
      <c r="T508" s="80"/>
      <c r="U508" s="80"/>
      <c r="V508" s="80" t="str">
        <f t="shared" si="22"/>
        <v/>
      </c>
      <c r="W508" s="32" t="s">
        <v>1593</v>
      </c>
      <c r="X508" s="110">
        <v>104</v>
      </c>
      <c r="Y508" s="35"/>
      <c r="Z508" s="133">
        <v>1</v>
      </c>
      <c r="AA508" s="133">
        <f t="shared" si="23"/>
        <v>1</v>
      </c>
    </row>
    <row r="509" spans="1:27" s="3" customFormat="1" x14ac:dyDescent="0.2">
      <c r="A509" s="100">
        <v>508</v>
      </c>
      <c r="B509" s="101">
        <v>481</v>
      </c>
      <c r="C509" s="101" t="s">
        <v>1593</v>
      </c>
      <c r="D509" s="100">
        <v>118</v>
      </c>
      <c r="E509" s="102" t="str">
        <f t="shared" si="21"/>
        <v xml:space="preserve">1916-17 - Third Bureau, 2nd Series - Washington-Franklin Issue - 1c  Green,  Washington, Imperf   </v>
      </c>
      <c r="F509" s="106" t="s">
        <v>2512</v>
      </c>
      <c r="G509" s="104"/>
      <c r="H509" s="105">
        <v>0.95</v>
      </c>
      <c r="I509" s="105">
        <v>0</v>
      </c>
      <c r="J509" s="105">
        <v>0.95</v>
      </c>
      <c r="K509" s="104">
        <v>0.95</v>
      </c>
      <c r="L509" s="100">
        <v>422</v>
      </c>
      <c r="M509" s="112" t="s">
        <v>590</v>
      </c>
      <c r="N509" s="32" t="s">
        <v>2191</v>
      </c>
      <c r="O509" s="111" t="s">
        <v>239</v>
      </c>
      <c r="P509" s="80" t="s">
        <v>1954</v>
      </c>
      <c r="Q509" s="80" t="s">
        <v>1635</v>
      </c>
      <c r="R509" s="36" t="s">
        <v>2022</v>
      </c>
      <c r="S509" s="80" t="s">
        <v>2138</v>
      </c>
      <c r="T509" s="80"/>
      <c r="U509" s="80"/>
      <c r="V509" s="80" t="str">
        <f t="shared" si="22"/>
        <v/>
      </c>
      <c r="W509" s="32" t="s">
        <v>1593</v>
      </c>
      <c r="X509" s="110">
        <v>118</v>
      </c>
      <c r="Y509" s="35"/>
      <c r="Z509" s="133">
        <v>1</v>
      </c>
      <c r="AA509" s="133">
        <f t="shared" si="23"/>
        <v>0</v>
      </c>
    </row>
    <row r="510" spans="1:27" s="3" customFormat="1" x14ac:dyDescent="0.2">
      <c r="A510" s="100">
        <v>509</v>
      </c>
      <c r="B510" s="101">
        <v>482</v>
      </c>
      <c r="C510" s="101" t="s">
        <v>1593</v>
      </c>
      <c r="D510" s="100">
        <v>119</v>
      </c>
      <c r="E510" s="102" t="str">
        <f t="shared" si="21"/>
        <v xml:space="preserve">1916-17 - Third Bureau, 2nd Series - Washington-Franklin Issue - 2c  Carmine,  Washington, Type I, Imperf   </v>
      </c>
      <c r="F510" s="106" t="s">
        <v>2512</v>
      </c>
      <c r="G510" s="104"/>
      <c r="H510" s="105">
        <v>1.3</v>
      </c>
      <c r="I510" s="105">
        <v>0</v>
      </c>
      <c r="J510" s="105">
        <v>1.3</v>
      </c>
      <c r="K510" s="104">
        <v>1.3</v>
      </c>
      <c r="L510" s="100">
        <v>451</v>
      </c>
      <c r="M510" s="112" t="s">
        <v>590</v>
      </c>
      <c r="N510" s="32" t="s">
        <v>2191</v>
      </c>
      <c r="O510" s="111" t="s">
        <v>239</v>
      </c>
      <c r="P510" s="80" t="s">
        <v>1960</v>
      </c>
      <c r="Q510" s="80" t="s">
        <v>1635</v>
      </c>
      <c r="R510" s="36" t="s">
        <v>2057</v>
      </c>
      <c r="S510" s="80" t="s">
        <v>2138</v>
      </c>
      <c r="T510" s="80"/>
      <c r="U510" s="80" t="s">
        <v>2016</v>
      </c>
      <c r="V510" s="80" t="str">
        <f t="shared" si="22"/>
        <v>, Type I</v>
      </c>
      <c r="W510" s="32" t="s">
        <v>1593</v>
      </c>
      <c r="X510" s="110">
        <v>119</v>
      </c>
      <c r="Y510" s="35"/>
      <c r="Z510" s="133">
        <v>1</v>
      </c>
      <c r="AA510" s="133">
        <f t="shared" si="23"/>
        <v>0</v>
      </c>
    </row>
    <row r="511" spans="1:27" s="3" customFormat="1" x14ac:dyDescent="0.2">
      <c r="A511" s="100">
        <v>510</v>
      </c>
      <c r="B511" s="101" t="s">
        <v>245</v>
      </c>
      <c r="C511" s="101" t="s">
        <v>1593</v>
      </c>
      <c r="D511" s="100">
        <v>119</v>
      </c>
      <c r="E511" s="102" t="str">
        <f t="shared" si="21"/>
        <v xml:space="preserve">1916-17 - Third Bureau, 2nd Series - Washington-Franklin Issue - 2c  Deep Rose,  Washington, Type Ia, Imperf   </v>
      </c>
      <c r="F511" s="106" t="s">
        <v>2512</v>
      </c>
      <c r="G511" s="104"/>
      <c r="H511" s="105">
        <v>65000</v>
      </c>
      <c r="I511" s="105">
        <v>0</v>
      </c>
      <c r="J511" s="105">
        <v>0</v>
      </c>
      <c r="K511" s="104">
        <v>65000</v>
      </c>
      <c r="L511" s="100">
        <v>452</v>
      </c>
      <c r="M511" s="112" t="s">
        <v>590</v>
      </c>
      <c r="N511" s="32" t="s">
        <v>2191</v>
      </c>
      <c r="O511" s="111" t="s">
        <v>239</v>
      </c>
      <c r="P511" s="80" t="s">
        <v>1960</v>
      </c>
      <c r="Q511" s="80" t="s">
        <v>1635</v>
      </c>
      <c r="R511" s="36" t="s">
        <v>2250</v>
      </c>
      <c r="S511" s="80" t="s">
        <v>2138</v>
      </c>
      <c r="T511" s="80"/>
      <c r="U511" s="80" t="s">
        <v>2017</v>
      </c>
      <c r="V511" s="80" t="str">
        <f t="shared" si="22"/>
        <v>, Type Ia</v>
      </c>
      <c r="W511" s="32" t="s">
        <v>1593</v>
      </c>
      <c r="X511" s="110">
        <v>119</v>
      </c>
      <c r="Y511" s="35"/>
      <c r="Z511" s="133">
        <v>1</v>
      </c>
      <c r="AA511" s="133">
        <f t="shared" si="23"/>
        <v>0</v>
      </c>
    </row>
    <row r="512" spans="1:27" s="3" customFormat="1" x14ac:dyDescent="0.2">
      <c r="A512" s="100">
        <v>511</v>
      </c>
      <c r="B512" s="101">
        <v>483</v>
      </c>
      <c r="C512" s="101" t="s">
        <v>1593</v>
      </c>
      <c r="D512" s="100">
        <v>108</v>
      </c>
      <c r="E512" s="102" t="str">
        <f t="shared" si="21"/>
        <v xml:space="preserve">1916-17 - Third Bureau, 2nd Series - Washington-Franklin Issue - 3c  Violet,  Washington, Type I, Imperf   </v>
      </c>
      <c r="F512" s="106" t="s">
        <v>2512</v>
      </c>
      <c r="G512" s="104"/>
      <c r="H512" s="105">
        <v>10</v>
      </c>
      <c r="I512" s="105">
        <v>0</v>
      </c>
      <c r="J512" s="105">
        <v>10</v>
      </c>
      <c r="K512" s="104">
        <v>10</v>
      </c>
      <c r="L512" s="100">
        <v>349</v>
      </c>
      <c r="M512" s="112" t="s">
        <v>590</v>
      </c>
      <c r="N512" s="32" t="s">
        <v>2191</v>
      </c>
      <c r="O512" s="111" t="s">
        <v>239</v>
      </c>
      <c r="P512" s="80" t="s">
        <v>1955</v>
      </c>
      <c r="Q512" s="80" t="s">
        <v>1635</v>
      </c>
      <c r="R512" s="36" t="s">
        <v>2141</v>
      </c>
      <c r="S512" s="80" t="s">
        <v>2138</v>
      </c>
      <c r="T512" s="80"/>
      <c r="U512" s="80" t="s">
        <v>2016</v>
      </c>
      <c r="V512" s="80" t="str">
        <f t="shared" si="22"/>
        <v>, Type I</v>
      </c>
      <c r="W512" s="32" t="s">
        <v>1593</v>
      </c>
      <c r="X512" s="110">
        <v>108</v>
      </c>
      <c r="Y512" s="35"/>
      <c r="Z512" s="133">
        <v>1</v>
      </c>
      <c r="AA512" s="133">
        <f t="shared" si="23"/>
        <v>0</v>
      </c>
    </row>
    <row r="513" spans="1:27" s="3" customFormat="1" x14ac:dyDescent="0.2">
      <c r="A513" s="100">
        <v>512</v>
      </c>
      <c r="B513" s="101">
        <v>484</v>
      </c>
      <c r="C513" s="101" t="s">
        <v>1593</v>
      </c>
      <c r="D513" s="100">
        <v>108</v>
      </c>
      <c r="E513" s="102" t="str">
        <f t="shared" si="21"/>
        <v xml:space="preserve">1916-17 - Third Bureau, 2nd Series - Washington-Franklin Issue - 3c  Violet,  Washington, Type II, Imperf   </v>
      </c>
      <c r="F513" s="106" t="s">
        <v>2512</v>
      </c>
      <c r="G513" s="104"/>
      <c r="H513" s="105">
        <v>8</v>
      </c>
      <c r="I513" s="105">
        <v>0</v>
      </c>
      <c r="J513" s="105">
        <v>8</v>
      </c>
      <c r="K513" s="104">
        <v>8</v>
      </c>
      <c r="L513" s="100">
        <v>350</v>
      </c>
      <c r="M513" s="112" t="s">
        <v>590</v>
      </c>
      <c r="N513" s="32" t="s">
        <v>2191</v>
      </c>
      <c r="O513" s="111" t="s">
        <v>239</v>
      </c>
      <c r="P513" s="80" t="s">
        <v>1955</v>
      </c>
      <c r="Q513" s="80" t="s">
        <v>1635</v>
      </c>
      <c r="R513" s="36" t="s">
        <v>2141</v>
      </c>
      <c r="S513" s="80" t="s">
        <v>2138</v>
      </c>
      <c r="T513" s="80"/>
      <c r="U513" s="80" t="s">
        <v>2080</v>
      </c>
      <c r="V513" s="80" t="str">
        <f t="shared" si="22"/>
        <v>, Type II</v>
      </c>
      <c r="W513" s="32" t="s">
        <v>1593</v>
      </c>
      <c r="X513" s="110">
        <v>108</v>
      </c>
      <c r="Y513" s="35"/>
      <c r="Z513" s="133">
        <v>1</v>
      </c>
      <c r="AA513" s="133">
        <f t="shared" si="23"/>
        <v>0</v>
      </c>
    </row>
    <row r="514" spans="1:27" s="3" customFormat="1" x14ac:dyDescent="0.2">
      <c r="A514" s="100">
        <v>513</v>
      </c>
      <c r="B514" s="101">
        <v>485</v>
      </c>
      <c r="C514" s="101" t="s">
        <v>1593</v>
      </c>
      <c r="D514" s="100">
        <v>110</v>
      </c>
      <c r="E514" s="102" t="str">
        <f t="shared" ref="E514:E577" si="24">CONCATENATE(N514," - ",O514," - ",P514," ",R514,", ",Q514,V514,", ",S514,"   ",T514)</f>
        <v xml:space="preserve">1916-17 - Third Bureau, 2nd Series - Washington-Franklin Issue - 5c  Carmine (error in plate of 2c),  Washington, Imperf   </v>
      </c>
      <c r="F514" s="106" t="s">
        <v>2512</v>
      </c>
      <c r="G514" s="104"/>
      <c r="H514" s="105">
        <v>0</v>
      </c>
      <c r="I514" s="105">
        <v>0</v>
      </c>
      <c r="J514" s="105">
        <v>8000</v>
      </c>
      <c r="K514" s="104">
        <v>8000</v>
      </c>
      <c r="L514" s="100">
        <v>386</v>
      </c>
      <c r="M514" s="112" t="s">
        <v>590</v>
      </c>
      <c r="N514" s="32" t="s">
        <v>2191</v>
      </c>
      <c r="O514" s="111" t="s">
        <v>239</v>
      </c>
      <c r="P514" s="80" t="s">
        <v>1952</v>
      </c>
      <c r="Q514" s="80" t="s">
        <v>1635</v>
      </c>
      <c r="R514" s="36" t="s">
        <v>2244</v>
      </c>
      <c r="S514" s="80" t="s">
        <v>2138</v>
      </c>
      <c r="T514" s="80"/>
      <c r="U514" s="80"/>
      <c r="V514" s="80" t="str">
        <f t="shared" ref="V514:V577" si="25">IF(U514&gt;0,CONCATENATE(", ",U514),"")</f>
        <v/>
      </c>
      <c r="W514" s="32" t="s">
        <v>1593</v>
      </c>
      <c r="X514" s="110">
        <v>110</v>
      </c>
      <c r="Y514" s="35"/>
      <c r="Z514" s="133">
        <v>1</v>
      </c>
      <c r="AA514" s="133">
        <f t="shared" si="23"/>
        <v>0</v>
      </c>
    </row>
    <row r="515" spans="1:27" s="3" customFormat="1" x14ac:dyDescent="0.2">
      <c r="A515" s="100">
        <v>514</v>
      </c>
      <c r="B515" s="101">
        <v>486</v>
      </c>
      <c r="C515" s="101" t="s">
        <v>1593</v>
      </c>
      <c r="D515" s="100">
        <v>118</v>
      </c>
      <c r="E515" s="102" t="str">
        <f t="shared" si="24"/>
        <v xml:space="preserve">1916-18 - Third Bureau, 2nd Series - Washington-Franklin Issue - 1c  Green,  Washington, Rotary Press, Perf 10 Horiz Coil   </v>
      </c>
      <c r="F515" s="106" t="s">
        <v>2512</v>
      </c>
      <c r="G515" s="104"/>
      <c r="H515" s="105">
        <v>0.85</v>
      </c>
      <c r="I515" s="105">
        <v>0</v>
      </c>
      <c r="J515" s="105">
        <v>0.85</v>
      </c>
      <c r="K515" s="104">
        <v>0.85</v>
      </c>
      <c r="L515" s="100">
        <v>423</v>
      </c>
      <c r="M515" s="112" t="s">
        <v>590</v>
      </c>
      <c r="N515" s="32" t="s">
        <v>2248</v>
      </c>
      <c r="O515" s="111" t="s">
        <v>239</v>
      </c>
      <c r="P515" s="80" t="s">
        <v>1954</v>
      </c>
      <c r="Q515" s="80" t="s">
        <v>1635</v>
      </c>
      <c r="R515" s="36" t="s">
        <v>2022</v>
      </c>
      <c r="S515" s="80" t="s">
        <v>2165</v>
      </c>
      <c r="T515" s="80"/>
      <c r="U515" s="80" t="s">
        <v>2167</v>
      </c>
      <c r="V515" s="80" t="str">
        <f t="shared" si="25"/>
        <v>, Rotary Press</v>
      </c>
      <c r="W515" s="32" t="s">
        <v>1593</v>
      </c>
      <c r="X515" s="110">
        <v>118</v>
      </c>
      <c r="Y515" s="35"/>
      <c r="Z515" s="133">
        <v>1</v>
      </c>
      <c r="AA515" s="133">
        <f t="shared" ref="AA515:AA578" si="26">IF(G515&gt;0,1,0)</f>
        <v>0</v>
      </c>
    </row>
    <row r="516" spans="1:27" s="3" customFormat="1" x14ac:dyDescent="0.2">
      <c r="A516" s="100">
        <v>515</v>
      </c>
      <c r="B516" s="101">
        <v>487</v>
      </c>
      <c r="C516" s="101" t="s">
        <v>1593</v>
      </c>
      <c r="D516" s="100">
        <v>119</v>
      </c>
      <c r="E516" s="102" t="str">
        <f t="shared" si="24"/>
        <v xml:space="preserve">1916-18 - Third Bureau, 2nd Series - Washington-Franklin Issue - 2c  Carmine,  Washington, Type II, Rotary Press, Perf 10 Horiz Coil   </v>
      </c>
      <c r="F516" s="106" t="s">
        <v>2512</v>
      </c>
      <c r="G516" s="104"/>
      <c r="H516" s="105">
        <v>14</v>
      </c>
      <c r="I516" s="105">
        <v>0</v>
      </c>
      <c r="J516" s="105">
        <v>12.5</v>
      </c>
      <c r="K516" s="104">
        <v>14</v>
      </c>
      <c r="L516" s="100">
        <v>453</v>
      </c>
      <c r="M516" s="112" t="s">
        <v>590</v>
      </c>
      <c r="N516" s="32" t="s">
        <v>2248</v>
      </c>
      <c r="O516" s="111" t="s">
        <v>239</v>
      </c>
      <c r="P516" s="80" t="s">
        <v>1960</v>
      </c>
      <c r="Q516" s="80" t="s">
        <v>1635</v>
      </c>
      <c r="R516" s="36" t="s">
        <v>2057</v>
      </c>
      <c r="S516" s="80" t="s">
        <v>2165</v>
      </c>
      <c r="T516" s="80"/>
      <c r="U516" s="80" t="s">
        <v>2189</v>
      </c>
      <c r="V516" s="80" t="str">
        <f t="shared" si="25"/>
        <v>, Type II, Rotary Press</v>
      </c>
      <c r="W516" s="32" t="s">
        <v>1593</v>
      </c>
      <c r="X516" s="110">
        <v>119</v>
      </c>
      <c r="Y516" s="35"/>
      <c r="Z516" s="133">
        <v>1</v>
      </c>
      <c r="AA516" s="133">
        <f t="shared" si="26"/>
        <v>0</v>
      </c>
    </row>
    <row r="517" spans="1:27" s="3" customFormat="1" x14ac:dyDescent="0.2">
      <c r="A517" s="100">
        <v>516</v>
      </c>
      <c r="B517" s="101">
        <v>488</v>
      </c>
      <c r="C517" s="101" t="s">
        <v>1593</v>
      </c>
      <c r="D517" s="100">
        <v>119</v>
      </c>
      <c r="E517" s="102" t="str">
        <f t="shared" si="24"/>
        <v xml:space="preserve">1916-18 - Third Bureau, 2nd Series - Washington-Franklin Issue - 2c  Carmine,  Washington, Type III, Rotary Press, Perf 10 Horiz Coil   </v>
      </c>
      <c r="F517" s="106" t="s">
        <v>2512</v>
      </c>
      <c r="G517" s="104"/>
      <c r="H517" s="105">
        <v>5</v>
      </c>
      <c r="I517" s="105">
        <v>0</v>
      </c>
      <c r="J517" s="105">
        <v>3</v>
      </c>
      <c r="K517" s="104">
        <v>5</v>
      </c>
      <c r="L517" s="100">
        <v>454</v>
      </c>
      <c r="M517" s="112" t="s">
        <v>590</v>
      </c>
      <c r="N517" s="32" t="s">
        <v>2248</v>
      </c>
      <c r="O517" s="111" t="s">
        <v>239</v>
      </c>
      <c r="P517" s="80" t="s">
        <v>1960</v>
      </c>
      <c r="Q517" s="80" t="s">
        <v>1635</v>
      </c>
      <c r="R517" s="36" t="s">
        <v>2057</v>
      </c>
      <c r="S517" s="80" t="s">
        <v>2165</v>
      </c>
      <c r="T517" s="80"/>
      <c r="U517" s="80" t="s">
        <v>2169</v>
      </c>
      <c r="V517" s="80" t="str">
        <f t="shared" si="25"/>
        <v>, Type III, Rotary Press</v>
      </c>
      <c r="W517" s="32" t="s">
        <v>1593</v>
      </c>
      <c r="X517" s="110">
        <v>119</v>
      </c>
      <c r="Y517" s="35"/>
      <c r="Z517" s="133">
        <v>1</v>
      </c>
      <c r="AA517" s="133">
        <f t="shared" si="26"/>
        <v>0</v>
      </c>
    </row>
    <row r="518" spans="1:27" s="3" customFormat="1" x14ac:dyDescent="0.2">
      <c r="A518" s="100">
        <v>517</v>
      </c>
      <c r="B518" s="101">
        <v>489</v>
      </c>
      <c r="C518" s="101" t="s">
        <v>1593</v>
      </c>
      <c r="D518" s="100">
        <v>108</v>
      </c>
      <c r="E518" s="102" t="str">
        <f t="shared" si="24"/>
        <v xml:space="preserve">1916-18 - Third Bureau, 2nd Series - Washington-Franklin Issue - 3c  Violet,  Washington, Type I, Rotary Press, Perf 10 Horiz Coil   </v>
      </c>
      <c r="F518" s="106" t="s">
        <v>2512</v>
      </c>
      <c r="G518" s="104"/>
      <c r="H518" s="105">
        <v>2.25</v>
      </c>
      <c r="I518" s="105">
        <v>0</v>
      </c>
      <c r="J518" s="105">
        <v>4.5</v>
      </c>
      <c r="K518" s="104">
        <v>2.25</v>
      </c>
      <c r="L518" s="100">
        <v>351</v>
      </c>
      <c r="M518" s="112" t="s">
        <v>590</v>
      </c>
      <c r="N518" s="32" t="s">
        <v>2248</v>
      </c>
      <c r="O518" s="111" t="s">
        <v>239</v>
      </c>
      <c r="P518" s="80" t="s">
        <v>1955</v>
      </c>
      <c r="Q518" s="80" t="s">
        <v>1635</v>
      </c>
      <c r="R518" s="36" t="s">
        <v>2141</v>
      </c>
      <c r="S518" s="80" t="s">
        <v>2165</v>
      </c>
      <c r="T518" s="80"/>
      <c r="U518" s="80" t="s">
        <v>2168</v>
      </c>
      <c r="V518" s="80" t="str">
        <f t="shared" si="25"/>
        <v>, Type I, Rotary Press</v>
      </c>
      <c r="W518" s="32" t="s">
        <v>1593</v>
      </c>
      <c r="X518" s="110">
        <v>108</v>
      </c>
      <c r="Y518" s="35"/>
      <c r="Z518" s="133">
        <v>1</v>
      </c>
      <c r="AA518" s="133">
        <f t="shared" si="26"/>
        <v>0</v>
      </c>
    </row>
    <row r="519" spans="1:27" s="3" customFormat="1" x14ac:dyDescent="0.2">
      <c r="A519" s="100">
        <v>518</v>
      </c>
      <c r="B519" s="101">
        <v>490</v>
      </c>
      <c r="C519" s="101" t="s">
        <v>1593</v>
      </c>
      <c r="D519" s="100">
        <v>118</v>
      </c>
      <c r="E519" s="102" t="str">
        <f t="shared" si="24"/>
        <v xml:space="preserve">1916-22 - Third Bureau, 2nd Series - Washington-Franklin Issue - 1c  Green,  Washington, Rotary Press, Perf 10 Vert Coil   </v>
      </c>
      <c r="F519" s="106" t="s">
        <v>2512</v>
      </c>
      <c r="G519" s="104"/>
      <c r="H519" s="105">
        <v>0.6</v>
      </c>
      <c r="I519" s="105">
        <v>0</v>
      </c>
      <c r="J519" s="105">
        <v>0.5</v>
      </c>
      <c r="K519" s="104">
        <v>0.6</v>
      </c>
      <c r="L519" s="100">
        <v>424</v>
      </c>
      <c r="M519" s="112" t="s">
        <v>590</v>
      </c>
      <c r="N519" s="32" t="s">
        <v>2249</v>
      </c>
      <c r="O519" s="111" t="s">
        <v>239</v>
      </c>
      <c r="P519" s="80" t="s">
        <v>1954</v>
      </c>
      <c r="Q519" s="80" t="s">
        <v>1635</v>
      </c>
      <c r="R519" s="36" t="s">
        <v>2022</v>
      </c>
      <c r="S519" s="80" t="s">
        <v>2166</v>
      </c>
      <c r="T519" s="80"/>
      <c r="U519" s="80" t="s">
        <v>2167</v>
      </c>
      <c r="V519" s="80" t="str">
        <f t="shared" si="25"/>
        <v>, Rotary Press</v>
      </c>
      <c r="W519" s="32" t="s">
        <v>1593</v>
      </c>
      <c r="X519" s="110">
        <v>118</v>
      </c>
      <c r="Y519" s="35"/>
      <c r="Z519" s="133">
        <v>1</v>
      </c>
      <c r="AA519" s="133">
        <f t="shared" si="26"/>
        <v>0</v>
      </c>
    </row>
    <row r="520" spans="1:27" s="3" customFormat="1" x14ac:dyDescent="0.2">
      <c r="A520" s="100">
        <v>519</v>
      </c>
      <c r="B520" s="101">
        <v>491</v>
      </c>
      <c r="C520" s="101" t="s">
        <v>1593</v>
      </c>
      <c r="D520" s="100">
        <v>119</v>
      </c>
      <c r="E520" s="102" t="str">
        <f t="shared" si="24"/>
        <v xml:space="preserve">1916-22 - Third Bureau, 2nd Series - Washington-Franklin Issue - 2c  Carmine,  Washington, Type II, Rotary Press, Perf 10 Vert Coil   </v>
      </c>
      <c r="F520" s="106" t="s">
        <v>2512</v>
      </c>
      <c r="G520" s="104"/>
      <c r="H520" s="105">
        <v>800</v>
      </c>
      <c r="I520" s="105">
        <v>0</v>
      </c>
      <c r="J520" s="105">
        <v>2500</v>
      </c>
      <c r="K520" s="104">
        <v>800</v>
      </c>
      <c r="L520" s="100">
        <v>455</v>
      </c>
      <c r="M520" s="112" t="s">
        <v>590</v>
      </c>
      <c r="N520" s="32" t="s">
        <v>2249</v>
      </c>
      <c r="O520" s="111" t="s">
        <v>239</v>
      </c>
      <c r="P520" s="80" t="s">
        <v>1960</v>
      </c>
      <c r="Q520" s="80" t="s">
        <v>1635</v>
      </c>
      <c r="R520" s="36" t="s">
        <v>2057</v>
      </c>
      <c r="S520" s="80" t="s">
        <v>2166</v>
      </c>
      <c r="T520" s="80"/>
      <c r="U520" s="80" t="s">
        <v>2189</v>
      </c>
      <c r="V520" s="80" t="str">
        <f t="shared" si="25"/>
        <v>, Type II, Rotary Press</v>
      </c>
      <c r="W520" s="32" t="s">
        <v>1593</v>
      </c>
      <c r="X520" s="110">
        <v>119</v>
      </c>
      <c r="Y520" s="35"/>
      <c r="Z520" s="133">
        <v>1</v>
      </c>
      <c r="AA520" s="133">
        <f t="shared" si="26"/>
        <v>0</v>
      </c>
    </row>
    <row r="521" spans="1:27" s="3" customFormat="1" x14ac:dyDescent="0.2">
      <c r="A521" s="100">
        <v>520</v>
      </c>
      <c r="B521" s="101">
        <v>492</v>
      </c>
      <c r="C521" s="101" t="s">
        <v>1593</v>
      </c>
      <c r="D521" s="100">
        <v>119</v>
      </c>
      <c r="E521" s="102" t="str">
        <f t="shared" si="24"/>
        <v xml:space="preserve">1916-22 - Third Bureau, 2nd Series - Washington-Franklin Issue - 2c  Carmine,  Washington, Type III, Rotary Press, Perf 10 Vert Coil   </v>
      </c>
      <c r="F521" s="106" t="s">
        <v>2512</v>
      </c>
      <c r="G521" s="104"/>
      <c r="H521" s="105">
        <v>1</v>
      </c>
      <c r="I521" s="105">
        <v>0</v>
      </c>
      <c r="J521" s="105">
        <v>9</v>
      </c>
      <c r="K521" s="104">
        <v>1</v>
      </c>
      <c r="L521" s="100">
        <v>456</v>
      </c>
      <c r="M521" s="112" t="s">
        <v>590</v>
      </c>
      <c r="N521" s="32" t="s">
        <v>2249</v>
      </c>
      <c r="O521" s="111" t="s">
        <v>239</v>
      </c>
      <c r="P521" s="80" t="s">
        <v>1960</v>
      </c>
      <c r="Q521" s="80" t="s">
        <v>1635</v>
      </c>
      <c r="R521" s="36" t="s">
        <v>2057</v>
      </c>
      <c r="S521" s="80" t="s">
        <v>2166</v>
      </c>
      <c r="T521" s="80"/>
      <c r="U521" s="80" t="s">
        <v>2169</v>
      </c>
      <c r="V521" s="80" t="str">
        <f t="shared" si="25"/>
        <v>, Type III, Rotary Press</v>
      </c>
      <c r="W521" s="32" t="s">
        <v>1593</v>
      </c>
      <c r="X521" s="110">
        <v>119</v>
      </c>
      <c r="Y521" s="35"/>
      <c r="Z521" s="133">
        <v>1</v>
      </c>
      <c r="AA521" s="133">
        <f t="shared" si="26"/>
        <v>0</v>
      </c>
    </row>
    <row r="522" spans="1:27" s="3" customFormat="1" x14ac:dyDescent="0.2">
      <c r="A522" s="100">
        <v>521</v>
      </c>
      <c r="B522" s="101">
        <v>493</v>
      </c>
      <c r="C522" s="101" t="s">
        <v>1593</v>
      </c>
      <c r="D522" s="100">
        <v>108</v>
      </c>
      <c r="E522" s="102" t="str">
        <f t="shared" si="24"/>
        <v xml:space="preserve">1916-22 - Third Bureau, 2nd Series - Washington-Franklin Issue - 3c  Violet,  Washington, Type I, Rotary Press, Perf 10 Vert Coil   </v>
      </c>
      <c r="F522" s="106" t="s">
        <v>2512</v>
      </c>
      <c r="G522" s="104"/>
      <c r="H522" s="105">
        <v>4.5</v>
      </c>
      <c r="I522" s="105">
        <v>0</v>
      </c>
      <c r="J522" s="105">
        <v>14</v>
      </c>
      <c r="K522" s="104">
        <v>4.5</v>
      </c>
      <c r="L522" s="100">
        <v>352</v>
      </c>
      <c r="M522" s="112" t="s">
        <v>590</v>
      </c>
      <c r="N522" s="32" t="s">
        <v>2249</v>
      </c>
      <c r="O522" s="111" t="s">
        <v>239</v>
      </c>
      <c r="P522" s="80" t="s">
        <v>1955</v>
      </c>
      <c r="Q522" s="80" t="s">
        <v>1635</v>
      </c>
      <c r="R522" s="36" t="s">
        <v>2141</v>
      </c>
      <c r="S522" s="80" t="s">
        <v>2166</v>
      </c>
      <c r="T522" s="80"/>
      <c r="U522" s="80" t="s">
        <v>2168</v>
      </c>
      <c r="V522" s="80" t="str">
        <f t="shared" si="25"/>
        <v>, Type I, Rotary Press</v>
      </c>
      <c r="W522" s="32" t="s">
        <v>1593</v>
      </c>
      <c r="X522" s="110">
        <v>108</v>
      </c>
      <c r="Y522" s="35"/>
      <c r="Z522" s="133">
        <v>1</v>
      </c>
      <c r="AA522" s="133">
        <f t="shared" si="26"/>
        <v>0</v>
      </c>
    </row>
    <row r="523" spans="1:27" s="3" customFormat="1" x14ac:dyDescent="0.2">
      <c r="A523" s="100">
        <v>522</v>
      </c>
      <c r="B523" s="101">
        <v>494</v>
      </c>
      <c r="C523" s="101" t="s">
        <v>1593</v>
      </c>
      <c r="D523" s="100">
        <v>108</v>
      </c>
      <c r="E523" s="102" t="str">
        <f t="shared" si="24"/>
        <v xml:space="preserve">1916-22 - Third Bureau, 2nd Series - Washington-Franklin Issue - 3c  Violet,  Washington, Type II, Rotary Press, Perf 10 Vert Coil   </v>
      </c>
      <c r="F523" s="106" t="s">
        <v>2512</v>
      </c>
      <c r="G523" s="104"/>
      <c r="H523" s="105">
        <v>2.5</v>
      </c>
      <c r="I523" s="105">
        <v>0</v>
      </c>
      <c r="J523" s="105">
        <v>0</v>
      </c>
      <c r="K523" s="104">
        <v>2.5</v>
      </c>
      <c r="L523" s="100">
        <v>353</v>
      </c>
      <c r="M523" s="112" t="s">
        <v>590</v>
      </c>
      <c r="N523" s="32" t="s">
        <v>2249</v>
      </c>
      <c r="O523" s="111" t="s">
        <v>239</v>
      </c>
      <c r="P523" s="80" t="s">
        <v>1955</v>
      </c>
      <c r="Q523" s="80" t="s">
        <v>1635</v>
      </c>
      <c r="R523" s="36" t="s">
        <v>2141</v>
      </c>
      <c r="S523" s="80" t="s">
        <v>2166</v>
      </c>
      <c r="T523" s="80"/>
      <c r="U523" s="80" t="s">
        <v>2189</v>
      </c>
      <c r="V523" s="80" t="str">
        <f t="shared" si="25"/>
        <v>, Type II, Rotary Press</v>
      </c>
      <c r="W523" s="32" t="s">
        <v>1593</v>
      </c>
      <c r="X523" s="110">
        <v>108</v>
      </c>
      <c r="Y523" s="35"/>
      <c r="Z523" s="133">
        <v>1</v>
      </c>
      <c r="AA523" s="133">
        <f t="shared" si="26"/>
        <v>0</v>
      </c>
    </row>
    <row r="524" spans="1:27" s="3" customFormat="1" x14ac:dyDescent="0.2">
      <c r="A524" s="100">
        <v>523</v>
      </c>
      <c r="B524" s="101">
        <v>495</v>
      </c>
      <c r="C524" s="101" t="s">
        <v>1593</v>
      </c>
      <c r="D524" s="100">
        <v>109</v>
      </c>
      <c r="E524" s="102" t="str">
        <f t="shared" si="24"/>
        <v xml:space="preserve">1916-22 - Third Bureau, 2nd Series - Washington-Franklin Issue - 4c  Orange Brown,  Washington, Rotary Press, Perf 10 Vert Coil   </v>
      </c>
      <c r="F524" s="106" t="s">
        <v>2512</v>
      </c>
      <c r="G524" s="104"/>
      <c r="H524" s="105">
        <v>7</v>
      </c>
      <c r="I524" s="105">
        <v>0</v>
      </c>
      <c r="J524" s="105">
        <v>10</v>
      </c>
      <c r="K524" s="104">
        <v>7</v>
      </c>
      <c r="L524" s="100">
        <v>371</v>
      </c>
      <c r="M524" s="112" t="s">
        <v>590</v>
      </c>
      <c r="N524" s="32" t="s">
        <v>2249</v>
      </c>
      <c r="O524" s="111" t="s">
        <v>239</v>
      </c>
      <c r="P524" s="80" t="s">
        <v>1964</v>
      </c>
      <c r="Q524" s="80" t="s">
        <v>1635</v>
      </c>
      <c r="R524" s="36" t="s">
        <v>2019</v>
      </c>
      <c r="S524" s="80" t="s">
        <v>2166</v>
      </c>
      <c r="T524" s="80"/>
      <c r="U524" s="80" t="s">
        <v>2167</v>
      </c>
      <c r="V524" s="80" t="str">
        <f t="shared" si="25"/>
        <v>, Rotary Press</v>
      </c>
      <c r="W524" s="32" t="s">
        <v>1593</v>
      </c>
      <c r="X524" s="110">
        <v>109</v>
      </c>
      <c r="Y524" s="35"/>
      <c r="Z524" s="133">
        <v>1</v>
      </c>
      <c r="AA524" s="133">
        <f t="shared" si="26"/>
        <v>0</v>
      </c>
    </row>
    <row r="525" spans="1:27" s="3" customFormat="1" x14ac:dyDescent="0.2">
      <c r="A525" s="100">
        <v>524</v>
      </c>
      <c r="B525" s="101">
        <v>496</v>
      </c>
      <c r="C525" s="101" t="s">
        <v>1593</v>
      </c>
      <c r="D525" s="100">
        <v>110</v>
      </c>
      <c r="E525" s="102" t="str">
        <f t="shared" si="24"/>
        <v xml:space="preserve">1916-22 - Third Bureau, 2nd Series - Washington-Franklin Issue - 5c  Blue,  Washington, Rotary Press, Perf 10 Vert Coil   </v>
      </c>
      <c r="F525" s="106" t="s">
        <v>2512</v>
      </c>
      <c r="G525" s="104"/>
      <c r="H525" s="105">
        <v>2.5</v>
      </c>
      <c r="I525" s="105">
        <v>0</v>
      </c>
      <c r="J525" s="105">
        <v>3.25</v>
      </c>
      <c r="K525" s="104">
        <v>2.5</v>
      </c>
      <c r="L525" s="100">
        <v>387</v>
      </c>
      <c r="M525" s="112" t="s">
        <v>590</v>
      </c>
      <c r="N525" s="32" t="s">
        <v>2249</v>
      </c>
      <c r="O525" s="111" t="s">
        <v>239</v>
      </c>
      <c r="P525" s="80" t="s">
        <v>1952</v>
      </c>
      <c r="Q525" s="80" t="s">
        <v>1635</v>
      </c>
      <c r="R525" s="36" t="s">
        <v>2018</v>
      </c>
      <c r="S525" s="80" t="s">
        <v>2166</v>
      </c>
      <c r="T525" s="80"/>
      <c r="U525" s="80" t="s">
        <v>2167</v>
      </c>
      <c r="V525" s="80" t="str">
        <f t="shared" si="25"/>
        <v>, Rotary Press</v>
      </c>
      <c r="W525" s="32" t="s">
        <v>1593</v>
      </c>
      <c r="X525" s="110">
        <v>110</v>
      </c>
      <c r="Y525" s="35"/>
      <c r="Z525" s="133">
        <v>1</v>
      </c>
      <c r="AA525" s="133">
        <f t="shared" si="26"/>
        <v>0</v>
      </c>
    </row>
    <row r="526" spans="1:27" s="3" customFormat="1" x14ac:dyDescent="0.2">
      <c r="A526" s="100">
        <v>525</v>
      </c>
      <c r="B526" s="101">
        <v>497</v>
      </c>
      <c r="C526" s="101" t="s">
        <v>1593</v>
      </c>
      <c r="D526" s="100">
        <v>123</v>
      </c>
      <c r="E526" s="102" t="str">
        <f t="shared" si="24"/>
        <v xml:space="preserve">1916-22 - Third Bureau, 2nd Series - Washington-Franklin Issue - 10c  Orange Yellow,  Franklin, Rotary Press, Perf 10 Vert Coil   </v>
      </c>
      <c r="F526" s="106" t="s">
        <v>2512</v>
      </c>
      <c r="G526" s="104"/>
      <c r="H526" s="105">
        <v>17.5</v>
      </c>
      <c r="I526" s="105">
        <v>0</v>
      </c>
      <c r="J526" s="105">
        <v>17.5</v>
      </c>
      <c r="K526" s="104">
        <v>17.5</v>
      </c>
      <c r="L526" s="100">
        <v>487</v>
      </c>
      <c r="M526" s="112" t="s">
        <v>590</v>
      </c>
      <c r="N526" s="32" t="s">
        <v>2249</v>
      </c>
      <c r="O526" s="111" t="s">
        <v>239</v>
      </c>
      <c r="P526" s="80" t="s">
        <v>1953</v>
      </c>
      <c r="Q526" s="80" t="s">
        <v>1634</v>
      </c>
      <c r="R526" s="36" t="s">
        <v>2155</v>
      </c>
      <c r="S526" s="80" t="s">
        <v>2166</v>
      </c>
      <c r="T526" s="80"/>
      <c r="U526" s="80" t="s">
        <v>2167</v>
      </c>
      <c r="V526" s="80" t="str">
        <f t="shared" si="25"/>
        <v>, Rotary Press</v>
      </c>
      <c r="W526" s="32" t="s">
        <v>1593</v>
      </c>
      <c r="X526" s="110">
        <v>123</v>
      </c>
      <c r="Y526" s="35"/>
      <c r="Z526" s="133">
        <v>1</v>
      </c>
      <c r="AA526" s="133">
        <f t="shared" si="26"/>
        <v>0</v>
      </c>
    </row>
    <row r="527" spans="1:27" s="3" customFormat="1" x14ac:dyDescent="0.2">
      <c r="A527" s="100">
        <v>526</v>
      </c>
      <c r="B527" s="101">
        <v>498</v>
      </c>
      <c r="C527" s="101" t="s">
        <v>1593</v>
      </c>
      <c r="D527" s="100">
        <v>118</v>
      </c>
      <c r="E527" s="102" t="str">
        <f t="shared" si="24"/>
        <v xml:space="preserve">1917-19 - Third Bureau, 2nd Series - Washington-Franklin Issue - 1c  Green,  Washington, Perf 11   </v>
      </c>
      <c r="F527" s="106" t="s">
        <v>2512</v>
      </c>
      <c r="G527" s="104"/>
      <c r="H527" s="105">
        <v>0.25</v>
      </c>
      <c r="I527" s="105">
        <v>0</v>
      </c>
      <c r="J527" s="105">
        <v>0.35</v>
      </c>
      <c r="K527" s="104">
        <v>0.25</v>
      </c>
      <c r="L527" s="100">
        <v>425</v>
      </c>
      <c r="M527" s="112" t="s">
        <v>590</v>
      </c>
      <c r="N527" s="32" t="s">
        <v>2253</v>
      </c>
      <c r="O527" s="111" t="s">
        <v>239</v>
      </c>
      <c r="P527" s="80" t="s">
        <v>1954</v>
      </c>
      <c r="Q527" s="80" t="s">
        <v>1635</v>
      </c>
      <c r="R527" s="36" t="s">
        <v>2022</v>
      </c>
      <c r="S527" s="80" t="s">
        <v>2190</v>
      </c>
      <c r="T527" s="80"/>
      <c r="U527" s="80"/>
      <c r="V527" s="80" t="str">
        <f t="shared" si="25"/>
        <v/>
      </c>
      <c r="W527" s="32" t="s">
        <v>1593</v>
      </c>
      <c r="X527" s="110">
        <v>118</v>
      </c>
      <c r="Y527" s="35"/>
      <c r="Z527" s="133">
        <v>1</v>
      </c>
      <c r="AA527" s="133">
        <f t="shared" si="26"/>
        <v>0</v>
      </c>
    </row>
    <row r="528" spans="1:27" s="3" customFormat="1" x14ac:dyDescent="0.2">
      <c r="A528" s="100">
        <v>527</v>
      </c>
      <c r="B528" s="101">
        <v>499</v>
      </c>
      <c r="C528" s="101" t="s">
        <v>1593</v>
      </c>
      <c r="D528" s="100">
        <v>119</v>
      </c>
      <c r="E528" s="102" t="str">
        <f t="shared" si="24"/>
        <v xml:space="preserve">1917-19 - Third Bureau, 2nd Series - Washington-Franklin Issue - 2c  Rose Red,  Washington, Type I, Perf 11   </v>
      </c>
      <c r="F528" s="106" t="s">
        <v>2512</v>
      </c>
      <c r="G528" s="104"/>
      <c r="H528" s="105">
        <v>0.25</v>
      </c>
      <c r="I528" s="105">
        <v>0</v>
      </c>
      <c r="J528" s="105">
        <v>0.35</v>
      </c>
      <c r="K528" s="104">
        <v>0.25</v>
      </c>
      <c r="L528" s="100">
        <v>457</v>
      </c>
      <c r="M528" s="112" t="s">
        <v>590</v>
      </c>
      <c r="N528" s="32" t="s">
        <v>2253</v>
      </c>
      <c r="O528" s="111" t="s">
        <v>239</v>
      </c>
      <c r="P528" s="80" t="s">
        <v>1960</v>
      </c>
      <c r="Q528" s="80" t="s">
        <v>1635</v>
      </c>
      <c r="R528" s="36" t="s">
        <v>2163</v>
      </c>
      <c r="S528" s="80" t="s">
        <v>2190</v>
      </c>
      <c r="T528" s="80"/>
      <c r="U528" s="80" t="s">
        <v>2016</v>
      </c>
      <c r="V528" s="80" t="str">
        <f t="shared" si="25"/>
        <v>, Type I</v>
      </c>
      <c r="W528" s="32" t="s">
        <v>1593</v>
      </c>
      <c r="X528" s="110">
        <v>119</v>
      </c>
      <c r="Y528" s="35"/>
      <c r="Z528" s="133">
        <v>1</v>
      </c>
      <c r="AA528" s="133">
        <f t="shared" si="26"/>
        <v>0</v>
      </c>
    </row>
    <row r="529" spans="1:27" s="3" customFormat="1" x14ac:dyDescent="0.2">
      <c r="A529" s="100">
        <v>528</v>
      </c>
      <c r="B529" s="101">
        <v>500</v>
      </c>
      <c r="C529" s="101" t="s">
        <v>1593</v>
      </c>
      <c r="D529" s="100">
        <v>119</v>
      </c>
      <c r="E529" s="102" t="str">
        <f t="shared" si="24"/>
        <v xml:space="preserve">1917-19 - Third Bureau, 2nd Series - Washington-Franklin Issue - 2c  Deep Rose,  Washington, Type Ia, Perf 11   </v>
      </c>
      <c r="F529" s="106" t="s">
        <v>2512</v>
      </c>
      <c r="G529" s="104"/>
      <c r="H529" s="105">
        <v>180</v>
      </c>
      <c r="I529" s="105">
        <v>0</v>
      </c>
      <c r="J529" s="105">
        <v>250</v>
      </c>
      <c r="K529" s="104">
        <v>180</v>
      </c>
      <c r="L529" s="100">
        <v>458</v>
      </c>
      <c r="M529" s="112" t="s">
        <v>590</v>
      </c>
      <c r="N529" s="32" t="s">
        <v>2253</v>
      </c>
      <c r="O529" s="111" t="s">
        <v>239</v>
      </c>
      <c r="P529" s="80" t="s">
        <v>1960</v>
      </c>
      <c r="Q529" s="80" t="s">
        <v>1635</v>
      </c>
      <c r="R529" s="36" t="s">
        <v>2250</v>
      </c>
      <c r="S529" s="80" t="s">
        <v>2190</v>
      </c>
      <c r="T529" s="80"/>
      <c r="U529" s="80" t="s">
        <v>2017</v>
      </c>
      <c r="V529" s="80" t="str">
        <f t="shared" si="25"/>
        <v>, Type Ia</v>
      </c>
      <c r="W529" s="32" t="s">
        <v>1593</v>
      </c>
      <c r="X529" s="110">
        <v>119</v>
      </c>
      <c r="Y529" s="35"/>
      <c r="Z529" s="133">
        <v>1</v>
      </c>
      <c r="AA529" s="133">
        <f t="shared" si="26"/>
        <v>0</v>
      </c>
    </row>
    <row r="530" spans="1:27" s="3" customFormat="1" x14ac:dyDescent="0.2">
      <c r="A530" s="100">
        <v>529</v>
      </c>
      <c r="B530" s="101">
        <v>501</v>
      </c>
      <c r="C530" s="101" t="s">
        <v>1593</v>
      </c>
      <c r="D530" s="100">
        <v>108</v>
      </c>
      <c r="E530" s="102" t="str">
        <f t="shared" si="24"/>
        <v xml:space="preserve">1917-19 - Third Bureau, 2nd Series - Washington-Franklin Issue - 3c  Light Violet,  Washington, Type I, Perf 11   </v>
      </c>
      <c r="F530" s="106" t="s">
        <v>2512</v>
      </c>
      <c r="G530" s="104"/>
      <c r="H530" s="105">
        <v>0.4</v>
      </c>
      <c r="I530" s="105">
        <v>0</v>
      </c>
      <c r="J530" s="105">
        <v>10</v>
      </c>
      <c r="K530" s="104">
        <v>0.4</v>
      </c>
      <c r="L530" s="100">
        <v>354</v>
      </c>
      <c r="M530" s="112" t="s">
        <v>590</v>
      </c>
      <c r="N530" s="32" t="s">
        <v>2253</v>
      </c>
      <c r="O530" s="111" t="s">
        <v>239</v>
      </c>
      <c r="P530" s="80" t="s">
        <v>1955</v>
      </c>
      <c r="Q530" s="80" t="s">
        <v>1635</v>
      </c>
      <c r="R530" s="36" t="s">
        <v>2246</v>
      </c>
      <c r="S530" s="80" t="s">
        <v>2190</v>
      </c>
      <c r="T530" s="80"/>
      <c r="U530" s="80" t="s">
        <v>2016</v>
      </c>
      <c r="V530" s="80" t="str">
        <f t="shared" si="25"/>
        <v>, Type I</v>
      </c>
      <c r="W530" s="32" t="s">
        <v>1593</v>
      </c>
      <c r="X530" s="110">
        <v>108</v>
      </c>
      <c r="Y530" s="35"/>
      <c r="Z530" s="133">
        <v>1</v>
      </c>
      <c r="AA530" s="133">
        <f t="shared" si="26"/>
        <v>0</v>
      </c>
    </row>
    <row r="531" spans="1:27" s="3" customFormat="1" x14ac:dyDescent="0.2">
      <c r="A531" s="100">
        <v>530</v>
      </c>
      <c r="B531" s="101">
        <v>502</v>
      </c>
      <c r="C531" s="101" t="s">
        <v>1593</v>
      </c>
      <c r="D531" s="100">
        <v>108</v>
      </c>
      <c r="E531" s="102" t="str">
        <f t="shared" si="24"/>
        <v xml:space="preserve">1917-19 - Third Bureau, 2nd Series - Washington-Franklin Issue - 3c  Dark Violet,  Washington, Type I, Perf 11   </v>
      </c>
      <c r="F531" s="106" t="s">
        <v>2512</v>
      </c>
      <c r="G531" s="104"/>
      <c r="H531" s="105">
        <v>0.75</v>
      </c>
      <c r="I531" s="105">
        <v>0</v>
      </c>
      <c r="J531" s="105">
        <v>13</v>
      </c>
      <c r="K531" s="104">
        <v>0.75</v>
      </c>
      <c r="L531" s="100">
        <v>355</v>
      </c>
      <c r="M531" s="112" t="s">
        <v>590</v>
      </c>
      <c r="N531" s="32" t="s">
        <v>2253</v>
      </c>
      <c r="O531" s="111" t="s">
        <v>239</v>
      </c>
      <c r="P531" s="80" t="s">
        <v>1955</v>
      </c>
      <c r="Q531" s="80" t="s">
        <v>1635</v>
      </c>
      <c r="R531" s="36" t="s">
        <v>2033</v>
      </c>
      <c r="S531" s="80" t="s">
        <v>2190</v>
      </c>
      <c r="T531" s="80"/>
      <c r="U531" s="80" t="s">
        <v>2016</v>
      </c>
      <c r="V531" s="80" t="str">
        <f t="shared" si="25"/>
        <v>, Type I</v>
      </c>
      <c r="W531" s="32" t="s">
        <v>1593</v>
      </c>
      <c r="X531" s="110">
        <v>108</v>
      </c>
      <c r="Y531" s="35"/>
      <c r="Z531" s="133">
        <v>1</v>
      </c>
      <c r="AA531" s="133">
        <f t="shared" si="26"/>
        <v>0</v>
      </c>
    </row>
    <row r="532" spans="1:27" s="3" customFormat="1" x14ac:dyDescent="0.2">
      <c r="A532" s="100">
        <v>531</v>
      </c>
      <c r="B532" s="101">
        <v>503</v>
      </c>
      <c r="C532" s="101" t="s">
        <v>1593</v>
      </c>
      <c r="D532" s="100">
        <v>109</v>
      </c>
      <c r="E532" s="102" t="str">
        <f t="shared" si="24"/>
        <v xml:space="preserve">1917-19 - Third Bureau, 2nd Series - Washington-Franklin Issue - 4c  Brown,  Washington, Type II, Perf 11   </v>
      </c>
      <c r="F532" s="106" t="s">
        <v>2512</v>
      </c>
      <c r="G532" s="104"/>
      <c r="H532" s="105">
        <v>0.4</v>
      </c>
      <c r="I532" s="105">
        <v>0</v>
      </c>
      <c r="J532" s="105">
        <v>9</v>
      </c>
      <c r="K532" s="104">
        <v>0.4</v>
      </c>
      <c r="L532" s="100">
        <v>372</v>
      </c>
      <c r="M532" s="112" t="s">
        <v>590</v>
      </c>
      <c r="N532" s="32" t="s">
        <v>2253</v>
      </c>
      <c r="O532" s="111" t="s">
        <v>239</v>
      </c>
      <c r="P532" s="80" t="s">
        <v>1964</v>
      </c>
      <c r="Q532" s="80" t="s">
        <v>1635</v>
      </c>
      <c r="R532" s="36" t="s">
        <v>2021</v>
      </c>
      <c r="S532" s="80" t="s">
        <v>2190</v>
      </c>
      <c r="T532" s="80"/>
      <c r="U532" s="80" t="s">
        <v>2080</v>
      </c>
      <c r="V532" s="80" t="str">
        <f t="shared" si="25"/>
        <v>, Type II</v>
      </c>
      <c r="W532" s="32" t="s">
        <v>1593</v>
      </c>
      <c r="X532" s="110">
        <v>109</v>
      </c>
      <c r="Y532" s="35"/>
      <c r="Z532" s="133">
        <v>1</v>
      </c>
      <c r="AA532" s="133">
        <f t="shared" si="26"/>
        <v>0</v>
      </c>
    </row>
    <row r="533" spans="1:27" s="3" customFormat="1" x14ac:dyDescent="0.2">
      <c r="A533" s="100">
        <v>532</v>
      </c>
      <c r="B533" s="101">
        <v>504</v>
      </c>
      <c r="C533" s="101" t="s">
        <v>1593</v>
      </c>
      <c r="D533" s="100">
        <v>110</v>
      </c>
      <c r="E533" s="102" t="str">
        <f t="shared" si="24"/>
        <v xml:space="preserve">1917-19 - Third Bureau, 2nd Series - Washington-Franklin Issue - 5c  Blue,  Washington, Perf 11   </v>
      </c>
      <c r="F533" s="106" t="s">
        <v>2512</v>
      </c>
      <c r="G533" s="104"/>
      <c r="H533" s="105">
        <v>0.35</v>
      </c>
      <c r="I533" s="105">
        <v>0</v>
      </c>
      <c r="J533" s="105">
        <v>8</v>
      </c>
      <c r="K533" s="104">
        <v>0.35</v>
      </c>
      <c r="L533" s="100">
        <v>388</v>
      </c>
      <c r="M533" s="112" t="s">
        <v>590</v>
      </c>
      <c r="N533" s="32" t="s">
        <v>2253</v>
      </c>
      <c r="O533" s="111" t="s">
        <v>239</v>
      </c>
      <c r="P533" s="80" t="s">
        <v>1952</v>
      </c>
      <c r="Q533" s="80" t="s">
        <v>1635</v>
      </c>
      <c r="R533" s="36" t="s">
        <v>2018</v>
      </c>
      <c r="S533" s="80" t="s">
        <v>2190</v>
      </c>
      <c r="T533" s="80"/>
      <c r="U533" s="80"/>
      <c r="V533" s="80" t="str">
        <f t="shared" si="25"/>
        <v/>
      </c>
      <c r="W533" s="32" t="s">
        <v>1593</v>
      </c>
      <c r="X533" s="110">
        <v>110</v>
      </c>
      <c r="Y533" s="35"/>
      <c r="Z533" s="133">
        <v>1</v>
      </c>
      <c r="AA533" s="133">
        <f t="shared" si="26"/>
        <v>0</v>
      </c>
    </row>
    <row r="534" spans="1:27" s="3" customFormat="1" x14ac:dyDescent="0.2">
      <c r="A534" s="100">
        <v>533</v>
      </c>
      <c r="B534" s="101">
        <v>505</v>
      </c>
      <c r="C534" s="101" t="s">
        <v>1593</v>
      </c>
      <c r="D534" s="100">
        <v>110</v>
      </c>
      <c r="E534" s="102" t="str">
        <f t="shared" si="24"/>
        <v xml:space="preserve">1917-19 - Third Bureau, 2nd Series - Washington-Franklin Issue - 5c  Rose (error in plate 2c),  Washington, Perf 11   </v>
      </c>
      <c r="F534" s="106" t="s">
        <v>2512</v>
      </c>
      <c r="G534" s="104"/>
      <c r="H534" s="105">
        <v>600</v>
      </c>
      <c r="I534" s="105">
        <v>0</v>
      </c>
      <c r="J534" s="105">
        <v>300</v>
      </c>
      <c r="K534" s="104">
        <v>600</v>
      </c>
      <c r="L534" s="100">
        <v>389</v>
      </c>
      <c r="M534" s="112" t="s">
        <v>590</v>
      </c>
      <c r="N534" s="32" t="s">
        <v>2253</v>
      </c>
      <c r="O534" s="111" t="s">
        <v>239</v>
      </c>
      <c r="P534" s="80" t="s">
        <v>1952</v>
      </c>
      <c r="Q534" s="80" t="s">
        <v>1635</v>
      </c>
      <c r="R534" s="36" t="s">
        <v>2251</v>
      </c>
      <c r="S534" s="80" t="s">
        <v>2190</v>
      </c>
      <c r="T534" s="80"/>
      <c r="U534" s="80"/>
      <c r="V534" s="80" t="str">
        <f t="shared" si="25"/>
        <v/>
      </c>
      <c r="W534" s="32" t="s">
        <v>1593</v>
      </c>
      <c r="X534" s="110">
        <v>110</v>
      </c>
      <c r="Y534" s="35"/>
      <c r="Z534" s="133">
        <v>1</v>
      </c>
      <c r="AA534" s="133">
        <f t="shared" si="26"/>
        <v>0</v>
      </c>
    </row>
    <row r="535" spans="1:27" s="3" customFormat="1" x14ac:dyDescent="0.2">
      <c r="A535" s="100">
        <v>534</v>
      </c>
      <c r="B535" s="101">
        <v>506</v>
      </c>
      <c r="C535" s="101" t="s">
        <v>1593</v>
      </c>
      <c r="D535" s="100">
        <v>111</v>
      </c>
      <c r="E535" s="102" t="str">
        <f t="shared" si="24"/>
        <v xml:space="preserve">1917-19 - Third Bureau, 2nd Series - Washington-Franklin Issue - 6c  Red Orange,  Washington, Perf 11   </v>
      </c>
      <c r="F535" s="106" t="s">
        <v>2512</v>
      </c>
      <c r="G535" s="104"/>
      <c r="H535" s="105">
        <v>0.4</v>
      </c>
      <c r="I535" s="105">
        <v>0</v>
      </c>
      <c r="J535" s="105">
        <v>12</v>
      </c>
      <c r="K535" s="104">
        <v>0.4</v>
      </c>
      <c r="L535" s="100">
        <v>395</v>
      </c>
      <c r="M535" s="112" t="s">
        <v>590</v>
      </c>
      <c r="N535" s="32" t="s">
        <v>2253</v>
      </c>
      <c r="O535" s="111" t="s">
        <v>239</v>
      </c>
      <c r="P535" s="80" t="s">
        <v>1962</v>
      </c>
      <c r="Q535" s="80" t="s">
        <v>1635</v>
      </c>
      <c r="R535" s="36" t="s">
        <v>2143</v>
      </c>
      <c r="S535" s="80" t="s">
        <v>2190</v>
      </c>
      <c r="T535" s="80"/>
      <c r="U535" s="80"/>
      <c r="V535" s="80" t="str">
        <f t="shared" si="25"/>
        <v/>
      </c>
      <c r="W535" s="32" t="s">
        <v>1593</v>
      </c>
      <c r="X535" s="110">
        <v>111</v>
      </c>
      <c r="Y535" s="35"/>
      <c r="Z535" s="133">
        <v>1</v>
      </c>
      <c r="AA535" s="133">
        <f t="shared" si="26"/>
        <v>0</v>
      </c>
    </row>
    <row r="536" spans="1:27" s="3" customFormat="1" x14ac:dyDescent="0.2">
      <c r="A536" s="100">
        <v>535</v>
      </c>
      <c r="B536" s="101">
        <v>507</v>
      </c>
      <c r="C536" s="101" t="s">
        <v>1593</v>
      </c>
      <c r="D536" s="100">
        <v>120</v>
      </c>
      <c r="E536" s="102" t="str">
        <f t="shared" si="24"/>
        <v xml:space="preserve">1917-19 - Third Bureau, 2nd Series - Washington-Franklin Issue - 7c  Black,  Washington, Perf 11   </v>
      </c>
      <c r="F536" s="106" t="s">
        <v>2512</v>
      </c>
      <c r="G536" s="104"/>
      <c r="H536" s="105">
        <v>1.25</v>
      </c>
      <c r="I536" s="105">
        <v>0</v>
      </c>
      <c r="J536" s="105">
        <v>26</v>
      </c>
      <c r="K536" s="104">
        <v>1.25</v>
      </c>
      <c r="L536" s="100">
        <v>475</v>
      </c>
      <c r="M536" s="112" t="s">
        <v>590</v>
      </c>
      <c r="N536" s="32" t="s">
        <v>2253</v>
      </c>
      <c r="O536" s="111" t="s">
        <v>239</v>
      </c>
      <c r="P536" s="80" t="s">
        <v>1963</v>
      </c>
      <c r="Q536" s="80" t="s">
        <v>1635</v>
      </c>
      <c r="R536" s="36" t="s">
        <v>2014</v>
      </c>
      <c r="S536" s="80" t="s">
        <v>2190</v>
      </c>
      <c r="T536" s="80"/>
      <c r="U536" s="80"/>
      <c r="V536" s="80" t="str">
        <f t="shared" si="25"/>
        <v/>
      </c>
      <c r="W536" s="32" t="s">
        <v>1593</v>
      </c>
      <c r="X536" s="110">
        <v>120</v>
      </c>
      <c r="Y536" s="35"/>
      <c r="Z536" s="133">
        <v>1</v>
      </c>
      <c r="AA536" s="133">
        <f t="shared" si="26"/>
        <v>0</v>
      </c>
    </row>
    <row r="537" spans="1:27" s="3" customFormat="1" x14ac:dyDescent="0.2">
      <c r="A537" s="100">
        <v>536</v>
      </c>
      <c r="B537" s="101">
        <v>508</v>
      </c>
      <c r="C537" s="101" t="s">
        <v>1593</v>
      </c>
      <c r="D537" s="100">
        <v>121</v>
      </c>
      <c r="E537" s="102" t="str">
        <f t="shared" si="24"/>
        <v xml:space="preserve">1917-19 - Third Bureau, 2nd Series - Washington-Franklin Issue - 8c  Olive Bister,  Franklin, Perf 11   </v>
      </c>
      <c r="F537" s="106" t="s">
        <v>2512</v>
      </c>
      <c r="G537" s="104"/>
      <c r="H537" s="105">
        <v>0.65</v>
      </c>
      <c r="I537" s="105">
        <v>0</v>
      </c>
      <c r="J537" s="105">
        <v>12</v>
      </c>
      <c r="K537" s="104">
        <v>0.65</v>
      </c>
      <c r="L537" s="100">
        <v>479</v>
      </c>
      <c r="M537" s="112" t="s">
        <v>590</v>
      </c>
      <c r="N537" s="32" t="s">
        <v>2253</v>
      </c>
      <c r="O537" s="111" t="s">
        <v>239</v>
      </c>
      <c r="P537" s="80" t="s">
        <v>1965</v>
      </c>
      <c r="Q537" s="80" t="s">
        <v>1634</v>
      </c>
      <c r="R537" s="36" t="s">
        <v>2252</v>
      </c>
      <c r="S537" s="80" t="s">
        <v>2190</v>
      </c>
      <c r="T537" s="80"/>
      <c r="U537" s="80"/>
      <c r="V537" s="80" t="str">
        <f t="shared" si="25"/>
        <v/>
      </c>
      <c r="W537" s="32" t="s">
        <v>1593</v>
      </c>
      <c r="X537" s="110">
        <v>121</v>
      </c>
      <c r="Y537" s="35"/>
      <c r="Z537" s="133">
        <v>1</v>
      </c>
      <c r="AA537" s="133">
        <f t="shared" si="26"/>
        <v>0</v>
      </c>
    </row>
    <row r="538" spans="1:27" s="3" customFormat="1" x14ac:dyDescent="0.2">
      <c r="A538" s="100">
        <v>537</v>
      </c>
      <c r="B538" s="101">
        <v>509</v>
      </c>
      <c r="C538" s="101" t="s">
        <v>1593</v>
      </c>
      <c r="D538" s="100">
        <v>122</v>
      </c>
      <c r="E538" s="102" t="str">
        <f t="shared" si="24"/>
        <v xml:space="preserve">1917-19 - Third Bureau, 2nd Series - Washington-Franklin Issue - 9c  Salmon Red,  Franklin, Perf 11   </v>
      </c>
      <c r="F538" s="106" t="s">
        <v>2512</v>
      </c>
      <c r="G538" s="104"/>
      <c r="H538" s="105">
        <v>1.75</v>
      </c>
      <c r="I538" s="105">
        <v>0</v>
      </c>
      <c r="J538" s="105">
        <v>12</v>
      </c>
      <c r="K538" s="104">
        <v>1.75</v>
      </c>
      <c r="L538" s="100">
        <v>483</v>
      </c>
      <c r="M538" s="112" t="s">
        <v>590</v>
      </c>
      <c r="N538" s="32" t="s">
        <v>2253</v>
      </c>
      <c r="O538" s="111" t="s">
        <v>239</v>
      </c>
      <c r="P538" s="80" t="s">
        <v>1968</v>
      </c>
      <c r="Q538" s="80" t="s">
        <v>1634</v>
      </c>
      <c r="R538" s="36" t="s">
        <v>2158</v>
      </c>
      <c r="S538" s="80" t="s">
        <v>2190</v>
      </c>
      <c r="T538" s="80"/>
      <c r="U538" s="80"/>
      <c r="V538" s="80" t="str">
        <f t="shared" si="25"/>
        <v/>
      </c>
      <c r="W538" s="32" t="s">
        <v>1593</v>
      </c>
      <c r="X538" s="110">
        <v>122</v>
      </c>
      <c r="Y538" s="35"/>
      <c r="Z538" s="133">
        <v>1</v>
      </c>
      <c r="AA538" s="133">
        <f t="shared" si="26"/>
        <v>0</v>
      </c>
    </row>
    <row r="539" spans="1:27" s="3" customFormat="1" x14ac:dyDescent="0.2">
      <c r="A539" s="100">
        <v>538</v>
      </c>
      <c r="B539" s="101">
        <v>510</v>
      </c>
      <c r="C539" s="101" t="s">
        <v>1593</v>
      </c>
      <c r="D539" s="100">
        <v>123</v>
      </c>
      <c r="E539" s="102" t="str">
        <f t="shared" si="24"/>
        <v xml:space="preserve">1917-19 - Third Bureau, 2nd Series - Washington-Franklin Issue - 10c  Orange Yellow,  Franklin, Perf 11   </v>
      </c>
      <c r="F539" s="106" t="s">
        <v>2512</v>
      </c>
      <c r="G539" s="104"/>
      <c r="H539" s="105">
        <v>0.25</v>
      </c>
      <c r="I539" s="105">
        <v>0</v>
      </c>
      <c r="J539" s="105">
        <v>16</v>
      </c>
      <c r="K539" s="104">
        <v>0.25</v>
      </c>
      <c r="L539" s="100">
        <v>488</v>
      </c>
      <c r="M539" s="112" t="s">
        <v>590</v>
      </c>
      <c r="N539" s="32" t="s">
        <v>2253</v>
      </c>
      <c r="O539" s="111" t="s">
        <v>239</v>
      </c>
      <c r="P539" s="80" t="s">
        <v>1953</v>
      </c>
      <c r="Q539" s="80" t="s">
        <v>1634</v>
      </c>
      <c r="R539" s="36" t="s">
        <v>2155</v>
      </c>
      <c r="S539" s="80" t="s">
        <v>2190</v>
      </c>
      <c r="T539" s="80"/>
      <c r="U539" s="80"/>
      <c r="V539" s="80" t="str">
        <f t="shared" si="25"/>
        <v/>
      </c>
      <c r="W539" s="32" t="s">
        <v>1593</v>
      </c>
      <c r="X539" s="110">
        <v>123</v>
      </c>
      <c r="Y539" s="35"/>
      <c r="Z539" s="133">
        <v>1</v>
      </c>
      <c r="AA539" s="133">
        <f t="shared" si="26"/>
        <v>0</v>
      </c>
    </row>
    <row r="540" spans="1:27" s="3" customFormat="1" x14ac:dyDescent="0.2">
      <c r="A540" s="100">
        <v>539</v>
      </c>
      <c r="B540" s="101">
        <v>511</v>
      </c>
      <c r="C540" s="101" t="s">
        <v>1593</v>
      </c>
      <c r="D540" s="100">
        <v>124</v>
      </c>
      <c r="E540" s="102" t="str">
        <f t="shared" si="24"/>
        <v xml:space="preserve">1917-19 - Third Bureau, 2nd Series - Washington-Franklin Issue - 11c  Light Green,  Franklin, Perf 11   </v>
      </c>
      <c r="F540" s="106" t="s">
        <v>2512</v>
      </c>
      <c r="G540" s="104"/>
      <c r="H540" s="105">
        <v>2.5</v>
      </c>
      <c r="I540" s="105">
        <v>0</v>
      </c>
      <c r="J540" s="105">
        <v>8</v>
      </c>
      <c r="K540" s="104">
        <v>2.5</v>
      </c>
      <c r="L540" s="100">
        <v>491</v>
      </c>
      <c r="M540" s="112" t="s">
        <v>590</v>
      </c>
      <c r="N540" s="32" t="s">
        <v>2253</v>
      </c>
      <c r="O540" s="111" t="s">
        <v>239</v>
      </c>
      <c r="P540" s="80" t="s">
        <v>1970</v>
      </c>
      <c r="Q540" s="80" t="s">
        <v>1634</v>
      </c>
      <c r="R540" s="36" t="s">
        <v>2247</v>
      </c>
      <c r="S540" s="80" t="s">
        <v>2190</v>
      </c>
      <c r="T540" s="80"/>
      <c r="U540" s="80"/>
      <c r="V540" s="80" t="str">
        <f t="shared" si="25"/>
        <v/>
      </c>
      <c r="W540" s="32" t="s">
        <v>1593</v>
      </c>
      <c r="X540" s="110">
        <v>124</v>
      </c>
      <c r="Y540" s="35"/>
      <c r="Z540" s="133">
        <v>1</v>
      </c>
      <c r="AA540" s="133">
        <f t="shared" si="26"/>
        <v>0</v>
      </c>
    </row>
    <row r="541" spans="1:27" s="3" customFormat="1" x14ac:dyDescent="0.2">
      <c r="A541" s="100">
        <v>540</v>
      </c>
      <c r="B541" s="101">
        <v>512</v>
      </c>
      <c r="C541" s="101" t="s">
        <v>1593</v>
      </c>
      <c r="D541" s="100">
        <v>125</v>
      </c>
      <c r="E541" s="102" t="str">
        <f t="shared" si="24"/>
        <v xml:space="preserve">1917-19 - Third Bureau, 2nd Series - Washington-Franklin Issue - 12c  Claret Brown,  Franklin, Perf 11   </v>
      </c>
      <c r="F541" s="106" t="s">
        <v>2512</v>
      </c>
      <c r="G541" s="104"/>
      <c r="H541" s="105">
        <v>0.4</v>
      </c>
      <c r="I541" s="105">
        <v>0</v>
      </c>
      <c r="J541" s="105">
        <v>8</v>
      </c>
      <c r="K541" s="104">
        <v>0.4</v>
      </c>
      <c r="L541" s="100">
        <v>495</v>
      </c>
      <c r="M541" s="112" t="s">
        <v>590</v>
      </c>
      <c r="N541" s="32" t="s">
        <v>2253</v>
      </c>
      <c r="O541" s="111" t="s">
        <v>239</v>
      </c>
      <c r="P541" s="80" t="s">
        <v>1956</v>
      </c>
      <c r="Q541" s="80" t="s">
        <v>1634</v>
      </c>
      <c r="R541" s="36" t="s">
        <v>2159</v>
      </c>
      <c r="S541" s="80" t="s">
        <v>2190</v>
      </c>
      <c r="T541" s="80"/>
      <c r="U541" s="80"/>
      <c r="V541" s="80" t="str">
        <f t="shared" si="25"/>
        <v/>
      </c>
      <c r="W541" s="32" t="s">
        <v>1593</v>
      </c>
      <c r="X541" s="110">
        <v>125</v>
      </c>
      <c r="Y541" s="35"/>
      <c r="Z541" s="133">
        <v>1</v>
      </c>
      <c r="AA541" s="133">
        <f t="shared" si="26"/>
        <v>0</v>
      </c>
    </row>
    <row r="542" spans="1:27" s="3" customFormat="1" x14ac:dyDescent="0.2">
      <c r="A542" s="100">
        <v>541</v>
      </c>
      <c r="B542" s="101">
        <v>513</v>
      </c>
      <c r="C542" s="101">
        <v>126</v>
      </c>
      <c r="D542" s="100">
        <v>126</v>
      </c>
      <c r="E542" s="102" t="str">
        <f t="shared" si="24"/>
        <v xml:space="preserve">1917-19 - Third Bureau, 2nd Series - Washington-Franklin Issue - 13c  Apple Green,  Franklin, Perf 11   </v>
      </c>
      <c r="F542" s="106" t="s">
        <v>2512</v>
      </c>
      <c r="G542" s="104">
        <v>6</v>
      </c>
      <c r="H542" s="105">
        <v>6</v>
      </c>
      <c r="I542" s="105">
        <v>0</v>
      </c>
      <c r="J542" s="105">
        <v>10</v>
      </c>
      <c r="K542" s="104">
        <v>6</v>
      </c>
      <c r="L542" s="100">
        <v>496</v>
      </c>
      <c r="M542" s="112" t="s">
        <v>590</v>
      </c>
      <c r="N542" s="32" t="s">
        <v>2253</v>
      </c>
      <c r="O542" s="111" t="s">
        <v>239</v>
      </c>
      <c r="P542" s="80" t="s">
        <v>1967</v>
      </c>
      <c r="Q542" s="80" t="s">
        <v>1634</v>
      </c>
      <c r="R542" s="36" t="s">
        <v>2254</v>
      </c>
      <c r="S542" s="80" t="s">
        <v>2190</v>
      </c>
      <c r="T542" s="80"/>
      <c r="U542" s="80"/>
      <c r="V542" s="80" t="str">
        <f t="shared" si="25"/>
        <v/>
      </c>
      <c r="W542" s="32" t="s">
        <v>590</v>
      </c>
      <c r="X542" s="110">
        <v>126</v>
      </c>
      <c r="Y542" s="35" t="s">
        <v>934</v>
      </c>
      <c r="Z542" s="133">
        <v>1</v>
      </c>
      <c r="AA542" s="133">
        <f t="shared" si="26"/>
        <v>1</v>
      </c>
    </row>
    <row r="543" spans="1:27" s="3" customFormat="1" x14ac:dyDescent="0.2">
      <c r="A543" s="100">
        <v>542</v>
      </c>
      <c r="B543" s="101">
        <v>514</v>
      </c>
      <c r="C543" s="101" t="s">
        <v>1593</v>
      </c>
      <c r="D543" s="100">
        <v>127</v>
      </c>
      <c r="E543" s="102" t="str">
        <f t="shared" si="24"/>
        <v xml:space="preserve">1917-19 - Third Bureau, 2nd Series - Washington-Franklin Issue - 15c  Gray,  Franklin, Perf 11   </v>
      </c>
      <c r="F543" s="106" t="s">
        <v>2512</v>
      </c>
      <c r="G543" s="104"/>
      <c r="H543" s="105">
        <v>1.5</v>
      </c>
      <c r="I543" s="105">
        <v>0</v>
      </c>
      <c r="J543" s="105">
        <v>35</v>
      </c>
      <c r="K543" s="104">
        <v>1.5</v>
      </c>
      <c r="L543" s="100">
        <v>500</v>
      </c>
      <c r="M543" s="112" t="s">
        <v>590</v>
      </c>
      <c r="N543" s="32" t="s">
        <v>2253</v>
      </c>
      <c r="O543" s="111" t="s">
        <v>239</v>
      </c>
      <c r="P543" s="80" t="s">
        <v>1961</v>
      </c>
      <c r="Q543" s="80" t="s">
        <v>1634</v>
      </c>
      <c r="R543" s="36" t="s">
        <v>2029</v>
      </c>
      <c r="S543" s="80" t="s">
        <v>2190</v>
      </c>
      <c r="T543" s="80"/>
      <c r="U543" s="80"/>
      <c r="V543" s="80" t="str">
        <f t="shared" si="25"/>
        <v/>
      </c>
      <c r="W543" s="32" t="s">
        <v>1593</v>
      </c>
      <c r="X543" s="110">
        <v>127</v>
      </c>
      <c r="Y543" s="35"/>
      <c r="Z543" s="133">
        <v>1</v>
      </c>
      <c r="AA543" s="133">
        <f t="shared" si="26"/>
        <v>0</v>
      </c>
    </row>
    <row r="544" spans="1:27" s="3" customFormat="1" x14ac:dyDescent="0.2">
      <c r="A544" s="100">
        <v>543</v>
      </c>
      <c r="B544" s="101">
        <v>515</v>
      </c>
      <c r="C544" s="101" t="s">
        <v>1593</v>
      </c>
      <c r="D544" s="100">
        <v>128</v>
      </c>
      <c r="E544" s="102" t="str">
        <f t="shared" si="24"/>
        <v xml:space="preserve">1917-19 - Third Bureau, 2nd Series - Washington-Franklin Issue - 20c  Light Ultramarine,  Franklin, Perf 11   </v>
      </c>
      <c r="F544" s="106" t="s">
        <v>2512</v>
      </c>
      <c r="G544" s="104"/>
      <c r="H544" s="105">
        <v>0.45</v>
      </c>
      <c r="I544" s="105">
        <v>0</v>
      </c>
      <c r="J544" s="105">
        <v>42.5</v>
      </c>
      <c r="K544" s="104">
        <v>0.45</v>
      </c>
      <c r="L544" s="100">
        <v>504</v>
      </c>
      <c r="M544" s="112" t="s">
        <v>590</v>
      </c>
      <c r="N544" s="32" t="s">
        <v>2253</v>
      </c>
      <c r="O544" s="111" t="s">
        <v>239</v>
      </c>
      <c r="P544" s="80" t="s">
        <v>1969</v>
      </c>
      <c r="Q544" s="80" t="s">
        <v>1634</v>
      </c>
      <c r="R544" s="36" t="s">
        <v>2245</v>
      </c>
      <c r="S544" s="80" t="s">
        <v>2190</v>
      </c>
      <c r="T544" s="80"/>
      <c r="U544" s="80"/>
      <c r="V544" s="80" t="str">
        <f t="shared" si="25"/>
        <v/>
      </c>
      <c r="W544" s="32" t="s">
        <v>1593</v>
      </c>
      <c r="X544" s="110">
        <v>128</v>
      </c>
      <c r="Y544" s="35"/>
      <c r="Z544" s="133">
        <v>1</v>
      </c>
      <c r="AA544" s="133">
        <f t="shared" si="26"/>
        <v>0</v>
      </c>
    </row>
    <row r="545" spans="1:27" s="3" customFormat="1" x14ac:dyDescent="0.2">
      <c r="A545" s="100">
        <v>544</v>
      </c>
      <c r="B545" s="101">
        <v>516</v>
      </c>
      <c r="C545" s="101" t="s">
        <v>1593</v>
      </c>
      <c r="D545" s="100">
        <v>129</v>
      </c>
      <c r="E545" s="102" t="str">
        <f t="shared" si="24"/>
        <v xml:space="preserve">1917-19 - Third Bureau, 2nd Series - Washington-Franklin Issue - 30c  Orange Red,  Franklin, Perf 11   </v>
      </c>
      <c r="F545" s="106" t="s">
        <v>2512</v>
      </c>
      <c r="G545" s="104"/>
      <c r="H545" s="105">
        <v>1.5</v>
      </c>
      <c r="I545" s="105">
        <v>0</v>
      </c>
      <c r="J545" s="105">
        <v>30</v>
      </c>
      <c r="K545" s="104">
        <v>1.5</v>
      </c>
      <c r="L545" s="100">
        <v>508</v>
      </c>
      <c r="M545" s="112" t="s">
        <v>590</v>
      </c>
      <c r="N545" s="32" t="s">
        <v>2253</v>
      </c>
      <c r="O545" s="111" t="s">
        <v>239</v>
      </c>
      <c r="P545" s="80" t="s">
        <v>1958</v>
      </c>
      <c r="Q545" s="80" t="s">
        <v>1634</v>
      </c>
      <c r="R545" s="36" t="s">
        <v>2160</v>
      </c>
      <c r="S545" s="80" t="s">
        <v>2190</v>
      </c>
      <c r="T545" s="80"/>
      <c r="U545" s="80"/>
      <c r="V545" s="80" t="str">
        <f t="shared" si="25"/>
        <v/>
      </c>
      <c r="W545" s="32" t="s">
        <v>1593</v>
      </c>
      <c r="X545" s="110">
        <v>129</v>
      </c>
      <c r="Y545" s="35"/>
      <c r="Z545" s="133">
        <v>1</v>
      </c>
      <c r="AA545" s="133">
        <f t="shared" si="26"/>
        <v>0</v>
      </c>
    </row>
    <row r="546" spans="1:27" s="3" customFormat="1" x14ac:dyDescent="0.2">
      <c r="A546" s="100">
        <v>545</v>
      </c>
      <c r="B546" s="101">
        <v>517</v>
      </c>
      <c r="C546" s="101" t="s">
        <v>1593</v>
      </c>
      <c r="D546" s="100">
        <v>130</v>
      </c>
      <c r="E546" s="102" t="str">
        <f t="shared" si="24"/>
        <v xml:space="preserve">1917-19 - Third Bureau, 2nd Series - Washington-Franklin Issue - 50c  Red Violet,  Franklin, Perf 11   </v>
      </c>
      <c r="F546" s="106" t="s">
        <v>2512</v>
      </c>
      <c r="G546" s="104"/>
      <c r="H546" s="105">
        <v>0.75</v>
      </c>
      <c r="I546" s="105">
        <v>0</v>
      </c>
      <c r="J546" s="105">
        <v>47.5</v>
      </c>
      <c r="K546" s="104">
        <v>0.75</v>
      </c>
      <c r="L546" s="100">
        <v>513</v>
      </c>
      <c r="M546" s="112" t="s">
        <v>590</v>
      </c>
      <c r="N546" s="32" t="s">
        <v>2253</v>
      </c>
      <c r="O546" s="111" t="s">
        <v>239</v>
      </c>
      <c r="P546" s="80" t="s">
        <v>1966</v>
      </c>
      <c r="Q546" s="80" t="s">
        <v>1634</v>
      </c>
      <c r="R546" s="36" t="s">
        <v>2255</v>
      </c>
      <c r="S546" s="80" t="s">
        <v>2190</v>
      </c>
      <c r="T546" s="80"/>
      <c r="U546" s="80"/>
      <c r="V546" s="80" t="str">
        <f t="shared" si="25"/>
        <v/>
      </c>
      <c r="W546" s="32" t="s">
        <v>1593</v>
      </c>
      <c r="X546" s="110">
        <v>130</v>
      </c>
      <c r="Y546" s="35"/>
      <c r="Z546" s="133">
        <v>1</v>
      </c>
      <c r="AA546" s="133">
        <f t="shared" si="26"/>
        <v>0</v>
      </c>
    </row>
    <row r="547" spans="1:27" s="3" customFormat="1" x14ac:dyDescent="0.2">
      <c r="A547" s="100">
        <v>546</v>
      </c>
      <c r="B547" s="101">
        <v>518</v>
      </c>
      <c r="C547" s="101" t="s">
        <v>1593</v>
      </c>
      <c r="D547" s="100">
        <v>131</v>
      </c>
      <c r="E547" s="102" t="str">
        <f t="shared" si="24"/>
        <v xml:space="preserve">1917-19 - Third Bureau, 2nd Series - Washington-Franklin Issue - $1 Violet Brown,  Franklin, Perf 11   </v>
      </c>
      <c r="F547" s="106" t="s">
        <v>2512</v>
      </c>
      <c r="G547" s="104"/>
      <c r="H547" s="105">
        <v>1.5</v>
      </c>
      <c r="I547" s="105">
        <v>0</v>
      </c>
      <c r="J547" s="105">
        <v>37.5</v>
      </c>
      <c r="K547" s="104">
        <v>1.5</v>
      </c>
      <c r="L547" s="100">
        <v>517</v>
      </c>
      <c r="M547" s="112" t="s">
        <v>590</v>
      </c>
      <c r="N547" s="32" t="s">
        <v>2253</v>
      </c>
      <c r="O547" s="111" t="s">
        <v>239</v>
      </c>
      <c r="P547" s="139" t="s">
        <v>2544</v>
      </c>
      <c r="Q547" s="80" t="s">
        <v>1634</v>
      </c>
      <c r="R547" s="36" t="s">
        <v>2116</v>
      </c>
      <c r="S547" s="80" t="s">
        <v>2190</v>
      </c>
      <c r="T547" s="80"/>
      <c r="U547" s="80"/>
      <c r="V547" s="80" t="str">
        <f t="shared" si="25"/>
        <v/>
      </c>
      <c r="W547" s="32" t="s">
        <v>1593</v>
      </c>
      <c r="X547" s="110">
        <v>131</v>
      </c>
      <c r="Y547" s="35"/>
      <c r="Z547" s="133">
        <v>1</v>
      </c>
      <c r="AA547" s="133">
        <f t="shared" si="26"/>
        <v>0</v>
      </c>
    </row>
    <row r="548" spans="1:27" s="3" customFormat="1" x14ac:dyDescent="0.2">
      <c r="A548" s="100">
        <v>547</v>
      </c>
      <c r="B548" s="101">
        <v>519</v>
      </c>
      <c r="C548" s="101" t="s">
        <v>1593</v>
      </c>
      <c r="D548" s="100">
        <v>107</v>
      </c>
      <c r="E548" s="102" t="str">
        <f t="shared" si="24"/>
        <v>1917, Oct. 10 - Third Bureau, 2nd Series - Washington-Franklin Issue - 2c  Carmine,  Washington, Perf 11   Double-Line Watermark</v>
      </c>
      <c r="F548" s="106" t="s">
        <v>2512</v>
      </c>
      <c r="G548" s="104"/>
      <c r="H548" s="105">
        <v>1750</v>
      </c>
      <c r="I548" s="105">
        <v>0</v>
      </c>
      <c r="J548" s="105">
        <v>400</v>
      </c>
      <c r="K548" s="104">
        <v>1750</v>
      </c>
      <c r="L548" s="100">
        <v>338</v>
      </c>
      <c r="M548" s="112" t="s">
        <v>590</v>
      </c>
      <c r="N548" s="32" t="s">
        <v>2256</v>
      </c>
      <c r="O548" s="111" t="s">
        <v>239</v>
      </c>
      <c r="P548" s="80" t="s">
        <v>1960</v>
      </c>
      <c r="Q548" s="80" t="s">
        <v>1635</v>
      </c>
      <c r="R548" s="36" t="s">
        <v>2057</v>
      </c>
      <c r="S548" s="80" t="s">
        <v>2190</v>
      </c>
      <c r="T548" s="80" t="s">
        <v>2120</v>
      </c>
      <c r="U548" s="80"/>
      <c r="V548" s="80" t="str">
        <f t="shared" si="25"/>
        <v/>
      </c>
      <c r="W548" s="32" t="s">
        <v>1593</v>
      </c>
      <c r="X548" s="110">
        <v>107</v>
      </c>
      <c r="Y548" s="35"/>
      <c r="Z548" s="133">
        <v>1</v>
      </c>
      <c r="AA548" s="133">
        <f t="shared" si="26"/>
        <v>0</v>
      </c>
    </row>
    <row r="549" spans="1:27" s="3" customFormat="1" x14ac:dyDescent="0.2">
      <c r="A549" s="100">
        <v>548</v>
      </c>
      <c r="B549" s="101">
        <v>523</v>
      </c>
      <c r="C549" s="101"/>
      <c r="D549" s="100">
        <v>132</v>
      </c>
      <c r="E549" s="102" t="str">
        <f t="shared" si="24"/>
        <v xml:space="preserve">1918, Aug. - Third Bureau, 2nd Series - Washington-Franklin Issue - $2 Orange Red &amp; Black,  Franklin, Perf 11   </v>
      </c>
      <c r="F549" s="106" t="s">
        <v>2512</v>
      </c>
      <c r="G549" s="104"/>
      <c r="H549" s="105">
        <v>250</v>
      </c>
      <c r="I549" s="105">
        <v>0</v>
      </c>
      <c r="J549" s="105">
        <v>525</v>
      </c>
      <c r="K549" s="104">
        <v>250</v>
      </c>
      <c r="L549" s="100">
        <v>518</v>
      </c>
      <c r="M549" s="112" t="s">
        <v>590</v>
      </c>
      <c r="N549" s="32" t="s">
        <v>2257</v>
      </c>
      <c r="O549" s="111" t="s">
        <v>239</v>
      </c>
      <c r="P549" s="139" t="s">
        <v>2543</v>
      </c>
      <c r="Q549" s="80" t="s">
        <v>1634</v>
      </c>
      <c r="R549" s="36" t="s">
        <v>2258</v>
      </c>
      <c r="S549" s="80" t="s">
        <v>2190</v>
      </c>
      <c r="T549" s="80"/>
      <c r="U549" s="80"/>
      <c r="V549" s="80" t="str">
        <f t="shared" si="25"/>
        <v/>
      </c>
      <c r="W549" s="32" t="s">
        <v>590</v>
      </c>
      <c r="X549" s="110">
        <v>132</v>
      </c>
      <c r="Y549" s="35" t="s">
        <v>935</v>
      </c>
      <c r="Z549" s="133">
        <v>1</v>
      </c>
      <c r="AA549" s="133">
        <f t="shared" si="26"/>
        <v>0</v>
      </c>
    </row>
    <row r="550" spans="1:27" s="3" customFormat="1" x14ac:dyDescent="0.2">
      <c r="A550" s="100">
        <v>549</v>
      </c>
      <c r="B550" s="101">
        <v>524</v>
      </c>
      <c r="C550" s="101">
        <v>133</v>
      </c>
      <c r="D550" s="100">
        <v>133</v>
      </c>
      <c r="E550" s="102" t="str">
        <f t="shared" si="24"/>
        <v xml:space="preserve">1918, Aug. - Third Bureau, 2nd Series - Washington-Franklin Issue - $5 Deep Green &amp; Black,  Franklin, Perf 11   </v>
      </c>
      <c r="F550" s="106" t="s">
        <v>2512</v>
      </c>
      <c r="G550" s="104">
        <v>35</v>
      </c>
      <c r="H550" s="105">
        <v>35</v>
      </c>
      <c r="I550" s="105">
        <v>0</v>
      </c>
      <c r="J550" s="105">
        <v>170</v>
      </c>
      <c r="K550" s="104">
        <v>35</v>
      </c>
      <c r="L550" s="100">
        <v>520</v>
      </c>
      <c r="M550" s="112" t="s">
        <v>590</v>
      </c>
      <c r="N550" s="32" t="s">
        <v>2257</v>
      </c>
      <c r="O550" s="111" t="s">
        <v>239</v>
      </c>
      <c r="P550" s="139" t="s">
        <v>2545</v>
      </c>
      <c r="Q550" s="80" t="s">
        <v>1634</v>
      </c>
      <c r="R550" s="36" t="s">
        <v>2259</v>
      </c>
      <c r="S550" s="80" t="s">
        <v>2190</v>
      </c>
      <c r="T550" s="80"/>
      <c r="U550" s="80"/>
      <c r="V550" s="80" t="str">
        <f t="shared" si="25"/>
        <v/>
      </c>
      <c r="W550" s="32" t="s">
        <v>590</v>
      </c>
      <c r="X550" s="110">
        <v>133</v>
      </c>
      <c r="Y550" s="35" t="s">
        <v>935</v>
      </c>
      <c r="Z550" s="133">
        <v>1</v>
      </c>
      <c r="AA550" s="133">
        <f t="shared" si="26"/>
        <v>1</v>
      </c>
    </row>
    <row r="551" spans="1:27" s="3" customFormat="1" x14ac:dyDescent="0.2">
      <c r="A551" s="100">
        <v>550</v>
      </c>
      <c r="B551" s="101">
        <v>525</v>
      </c>
      <c r="C551" s="101" t="s">
        <v>1593</v>
      </c>
      <c r="D551" s="100">
        <v>118</v>
      </c>
      <c r="E551" s="102" t="str">
        <f t="shared" si="24"/>
        <v xml:space="preserve">1918-20 - Third Bureau, 2nd Series - Washington-Franklin Issue - 1c  Gray Green,  Washington, Offset Printing, Perf 11   </v>
      </c>
      <c r="F551" s="106" t="s">
        <v>2512</v>
      </c>
      <c r="G551" s="104"/>
      <c r="H551" s="105">
        <v>0.9</v>
      </c>
      <c r="I551" s="105">
        <v>0</v>
      </c>
      <c r="J551" s="105">
        <v>2.5</v>
      </c>
      <c r="K551" s="104">
        <v>0.9</v>
      </c>
      <c r="L551" s="100">
        <v>426</v>
      </c>
      <c r="M551" s="112" t="s">
        <v>590</v>
      </c>
      <c r="N551" s="32" t="s">
        <v>2261</v>
      </c>
      <c r="O551" s="111" t="s">
        <v>239</v>
      </c>
      <c r="P551" s="80" t="s">
        <v>1954</v>
      </c>
      <c r="Q551" s="80" t="s">
        <v>1635</v>
      </c>
      <c r="R551" s="36" t="s">
        <v>2260</v>
      </c>
      <c r="S551" s="80" t="s">
        <v>2190</v>
      </c>
      <c r="T551" s="80"/>
      <c r="U551" s="80" t="s">
        <v>2262</v>
      </c>
      <c r="V551" s="80" t="str">
        <f t="shared" si="25"/>
        <v>, Offset Printing</v>
      </c>
      <c r="W551" s="32" t="s">
        <v>1593</v>
      </c>
      <c r="X551" s="110">
        <v>118</v>
      </c>
      <c r="Y551" s="35"/>
      <c r="Z551" s="133">
        <v>1</v>
      </c>
      <c r="AA551" s="133">
        <f t="shared" si="26"/>
        <v>0</v>
      </c>
    </row>
    <row r="552" spans="1:27" s="3" customFormat="1" x14ac:dyDescent="0.2">
      <c r="A552" s="100">
        <v>551</v>
      </c>
      <c r="B552" s="101">
        <v>526</v>
      </c>
      <c r="C552" s="101" t="s">
        <v>1593</v>
      </c>
      <c r="D552" s="100">
        <v>119</v>
      </c>
      <c r="E552" s="102" t="str">
        <f t="shared" si="24"/>
        <v xml:space="preserve">1918-20 - Third Bureau, 2nd Series - Washington-Franklin Issue - 2c  Carmine,  Washington, Type IV, Offset Printing, Perf 11   </v>
      </c>
      <c r="F552" s="106" t="s">
        <v>2512</v>
      </c>
      <c r="G552" s="104"/>
      <c r="H552" s="105">
        <v>4</v>
      </c>
      <c r="I552" s="105">
        <v>0</v>
      </c>
      <c r="J552" s="105">
        <v>25</v>
      </c>
      <c r="K552" s="104">
        <v>4</v>
      </c>
      <c r="L552" s="100">
        <v>459</v>
      </c>
      <c r="M552" s="112" t="s">
        <v>590</v>
      </c>
      <c r="N552" s="32" t="s">
        <v>2261</v>
      </c>
      <c r="O552" s="111" t="s">
        <v>239</v>
      </c>
      <c r="P552" s="80" t="s">
        <v>1960</v>
      </c>
      <c r="Q552" s="80" t="s">
        <v>1635</v>
      </c>
      <c r="R552" s="36" t="s">
        <v>2057</v>
      </c>
      <c r="S552" s="80" t="s">
        <v>2190</v>
      </c>
      <c r="T552" s="80"/>
      <c r="U552" s="80" t="s">
        <v>2264</v>
      </c>
      <c r="V552" s="80" t="str">
        <f t="shared" si="25"/>
        <v>, Type IV, Offset Printing</v>
      </c>
      <c r="W552" s="32" t="s">
        <v>1593</v>
      </c>
      <c r="X552" s="110">
        <v>119</v>
      </c>
      <c r="Y552" s="35"/>
      <c r="Z552" s="133">
        <v>1</v>
      </c>
      <c r="AA552" s="133">
        <f t="shared" si="26"/>
        <v>0</v>
      </c>
    </row>
    <row r="553" spans="1:27" s="3" customFormat="1" x14ac:dyDescent="0.2">
      <c r="A553" s="100">
        <v>552</v>
      </c>
      <c r="B553" s="101">
        <v>527</v>
      </c>
      <c r="C553" s="101" t="s">
        <v>1593</v>
      </c>
      <c r="D553" s="100">
        <v>119</v>
      </c>
      <c r="E553" s="102" t="str">
        <f t="shared" si="24"/>
        <v xml:space="preserve">1918-20 - Third Bureau, 2nd Series - Washington-Franklin Issue - 2c  Carmine,  Washington, Type V, Offset Printing, Perf 11   </v>
      </c>
      <c r="F553" s="106" t="s">
        <v>2512</v>
      </c>
      <c r="G553" s="104"/>
      <c r="H553" s="105">
        <v>1.25</v>
      </c>
      <c r="I553" s="105">
        <v>0</v>
      </c>
      <c r="J553" s="105">
        <v>18</v>
      </c>
      <c r="K553" s="104">
        <v>1.25</v>
      </c>
      <c r="L553" s="100">
        <v>460</v>
      </c>
      <c r="M553" s="112" t="s">
        <v>590</v>
      </c>
      <c r="N553" s="32" t="s">
        <v>2261</v>
      </c>
      <c r="O553" s="111" t="s">
        <v>239</v>
      </c>
      <c r="P553" s="80" t="s">
        <v>1960</v>
      </c>
      <c r="Q553" s="80" t="s">
        <v>1635</v>
      </c>
      <c r="R553" s="36" t="s">
        <v>2057</v>
      </c>
      <c r="S553" s="80" t="s">
        <v>2190</v>
      </c>
      <c r="T553" s="80"/>
      <c r="U553" s="80" t="s">
        <v>2265</v>
      </c>
      <c r="V553" s="80" t="str">
        <f t="shared" si="25"/>
        <v>, Type V, Offset Printing</v>
      </c>
      <c r="W553" s="32" t="s">
        <v>1593</v>
      </c>
      <c r="X553" s="110">
        <v>119</v>
      </c>
      <c r="Y553" s="35"/>
      <c r="Z553" s="133">
        <v>1</v>
      </c>
      <c r="AA553" s="133">
        <f t="shared" si="26"/>
        <v>0</v>
      </c>
    </row>
    <row r="554" spans="1:27" s="3" customFormat="1" x14ac:dyDescent="0.2">
      <c r="A554" s="100">
        <v>553</v>
      </c>
      <c r="B554" s="101">
        <v>528</v>
      </c>
      <c r="C554" s="101" t="s">
        <v>1593</v>
      </c>
      <c r="D554" s="100">
        <v>119</v>
      </c>
      <c r="E554" s="102" t="str">
        <f t="shared" si="24"/>
        <v xml:space="preserve">1918-20 - Third Bureau, 2nd Series - Washington-Franklin Issue - 2c  Carmine,  Washington, Type Va, Offset Printing, Perf 11   </v>
      </c>
      <c r="F554" s="106" t="s">
        <v>2512</v>
      </c>
      <c r="G554" s="104"/>
      <c r="H554" s="105">
        <v>0.4</v>
      </c>
      <c r="I554" s="105">
        <v>0</v>
      </c>
      <c r="J554" s="105">
        <v>8</v>
      </c>
      <c r="K554" s="104">
        <v>0.4</v>
      </c>
      <c r="L554" s="100">
        <v>461</v>
      </c>
      <c r="M554" s="112" t="s">
        <v>590</v>
      </c>
      <c r="N554" s="32" t="s">
        <v>2261</v>
      </c>
      <c r="O554" s="111" t="s">
        <v>239</v>
      </c>
      <c r="P554" s="80" t="s">
        <v>1960</v>
      </c>
      <c r="Q554" s="80" t="s">
        <v>1635</v>
      </c>
      <c r="R554" s="36" t="s">
        <v>2057</v>
      </c>
      <c r="S554" s="80" t="s">
        <v>2190</v>
      </c>
      <c r="T554" s="80"/>
      <c r="U554" s="80" t="s">
        <v>2266</v>
      </c>
      <c r="V554" s="80" t="str">
        <f t="shared" si="25"/>
        <v>, Type Va, Offset Printing</v>
      </c>
      <c r="W554" s="32" t="s">
        <v>1593</v>
      </c>
      <c r="X554" s="110">
        <v>119</v>
      </c>
      <c r="Y554" s="35"/>
      <c r="Z554" s="133">
        <v>1</v>
      </c>
      <c r="AA554" s="133">
        <f t="shared" si="26"/>
        <v>0</v>
      </c>
    </row>
    <row r="555" spans="1:27" s="3" customFormat="1" x14ac:dyDescent="0.2">
      <c r="A555" s="100">
        <v>554</v>
      </c>
      <c r="B555" s="101" t="s">
        <v>246</v>
      </c>
      <c r="C555" s="101" t="s">
        <v>1593</v>
      </c>
      <c r="D555" s="100">
        <v>119</v>
      </c>
      <c r="E555" s="102" t="str">
        <f t="shared" si="24"/>
        <v xml:space="preserve">1918-20 - Third Bureau, 2nd Series - Washington-Franklin Issue - 2c  Carmine,  Washington, Type VI, Offset Printing, Perf 11   </v>
      </c>
      <c r="F555" s="106" t="s">
        <v>2512</v>
      </c>
      <c r="G555" s="104"/>
      <c r="H555" s="105">
        <v>2</v>
      </c>
      <c r="I555" s="105">
        <v>0</v>
      </c>
      <c r="J555" s="105">
        <v>47.5</v>
      </c>
      <c r="K555" s="104">
        <v>2</v>
      </c>
      <c r="L555" s="100">
        <v>462</v>
      </c>
      <c r="M555" s="112" t="s">
        <v>590</v>
      </c>
      <c r="N555" s="32" t="s">
        <v>2261</v>
      </c>
      <c r="O555" s="111" t="s">
        <v>239</v>
      </c>
      <c r="P555" s="80" t="s">
        <v>1960</v>
      </c>
      <c r="Q555" s="80" t="s">
        <v>1635</v>
      </c>
      <c r="R555" s="36" t="s">
        <v>2057</v>
      </c>
      <c r="S555" s="80" t="s">
        <v>2190</v>
      </c>
      <c r="T555" s="80"/>
      <c r="U555" s="80" t="s">
        <v>2267</v>
      </c>
      <c r="V555" s="80" t="str">
        <f t="shared" si="25"/>
        <v>, Type VI, Offset Printing</v>
      </c>
      <c r="W555" s="32" t="s">
        <v>1593</v>
      </c>
      <c r="X555" s="110">
        <v>119</v>
      </c>
      <c r="Y555" s="35"/>
      <c r="Z555" s="133">
        <v>1</v>
      </c>
      <c r="AA555" s="133">
        <f t="shared" si="26"/>
        <v>0</v>
      </c>
    </row>
    <row r="556" spans="1:27" s="3" customFormat="1" x14ac:dyDescent="0.2">
      <c r="A556" s="100">
        <v>555</v>
      </c>
      <c r="B556" s="101" t="s">
        <v>247</v>
      </c>
      <c r="C556" s="101" t="s">
        <v>1593</v>
      </c>
      <c r="D556" s="100">
        <v>119</v>
      </c>
      <c r="E556" s="102" t="str">
        <f t="shared" si="24"/>
        <v xml:space="preserve">1918-20 - Third Bureau, 2nd Series - Washington-Franklin Issue - 2c  Carmine,  Washington, Type VII, Offset Printing, Perf 11   </v>
      </c>
      <c r="F556" s="106" t="s">
        <v>2512</v>
      </c>
      <c r="G556" s="104"/>
      <c r="H556" s="105">
        <v>0.75</v>
      </c>
      <c r="I556" s="105">
        <v>0</v>
      </c>
      <c r="J556" s="105">
        <v>20</v>
      </c>
      <c r="K556" s="104">
        <v>0.75</v>
      </c>
      <c r="L556" s="100">
        <v>463</v>
      </c>
      <c r="M556" s="112" t="s">
        <v>590</v>
      </c>
      <c r="N556" s="32" t="s">
        <v>2261</v>
      </c>
      <c r="O556" s="111" t="s">
        <v>239</v>
      </c>
      <c r="P556" s="80" t="s">
        <v>1960</v>
      </c>
      <c r="Q556" s="80" t="s">
        <v>1635</v>
      </c>
      <c r="R556" s="36" t="s">
        <v>2057</v>
      </c>
      <c r="S556" s="80" t="s">
        <v>2190</v>
      </c>
      <c r="T556" s="80"/>
      <c r="U556" s="80" t="s">
        <v>2268</v>
      </c>
      <c r="V556" s="80" t="str">
        <f t="shared" si="25"/>
        <v>, Type VII, Offset Printing</v>
      </c>
      <c r="W556" s="32" t="s">
        <v>1593</v>
      </c>
      <c r="X556" s="110">
        <v>119</v>
      </c>
      <c r="Y556" s="35"/>
      <c r="Z556" s="133">
        <v>1</v>
      </c>
      <c r="AA556" s="133">
        <f t="shared" si="26"/>
        <v>0</v>
      </c>
    </row>
    <row r="557" spans="1:27" s="3" customFormat="1" x14ac:dyDescent="0.2">
      <c r="A557" s="100">
        <v>556</v>
      </c>
      <c r="B557" s="101">
        <v>529</v>
      </c>
      <c r="C557" s="101" t="s">
        <v>1593</v>
      </c>
      <c r="D557" s="100">
        <v>108</v>
      </c>
      <c r="E557" s="102" t="str">
        <f t="shared" si="24"/>
        <v xml:space="preserve">1918-20 - Third Bureau, 2nd Series - Washington-Franklin Issue - 3c  Violet,  Washington, Offset Printing, Perf 11   </v>
      </c>
      <c r="F557" s="106" t="s">
        <v>2512</v>
      </c>
      <c r="G557" s="104"/>
      <c r="H557" s="105">
        <v>0.5</v>
      </c>
      <c r="I557" s="105">
        <v>0</v>
      </c>
      <c r="J557" s="105">
        <v>3.5</v>
      </c>
      <c r="K557" s="104">
        <v>0.5</v>
      </c>
      <c r="L557" s="100">
        <v>356</v>
      </c>
      <c r="M557" s="112" t="s">
        <v>590</v>
      </c>
      <c r="N557" s="32" t="s">
        <v>2261</v>
      </c>
      <c r="O557" s="111" t="s">
        <v>239</v>
      </c>
      <c r="P557" s="80" t="s">
        <v>1955</v>
      </c>
      <c r="Q557" s="80" t="s">
        <v>1635</v>
      </c>
      <c r="R557" s="36" t="s">
        <v>2141</v>
      </c>
      <c r="S557" s="80" t="s">
        <v>2190</v>
      </c>
      <c r="T557" s="80"/>
      <c r="U557" s="80" t="s">
        <v>2262</v>
      </c>
      <c r="V557" s="80" t="str">
        <f t="shared" si="25"/>
        <v>, Offset Printing</v>
      </c>
      <c r="W557" s="32" t="s">
        <v>1593</v>
      </c>
      <c r="X557" s="110">
        <v>108</v>
      </c>
      <c r="Y557" s="35"/>
      <c r="Z557" s="133">
        <v>1</v>
      </c>
      <c r="AA557" s="133">
        <f t="shared" si="26"/>
        <v>0</v>
      </c>
    </row>
    <row r="558" spans="1:27" s="3" customFormat="1" x14ac:dyDescent="0.2">
      <c r="A558" s="100">
        <v>557</v>
      </c>
      <c r="B558" s="101">
        <v>530</v>
      </c>
      <c r="C558" s="101" t="s">
        <v>1593</v>
      </c>
      <c r="D558" s="100">
        <v>108</v>
      </c>
      <c r="E558" s="102" t="str">
        <f t="shared" si="24"/>
        <v xml:space="preserve">1918-20 - Third Bureau, 2nd Series - Washington-Franklin Issue - 3c  Purple,  Washington, Offset Printing, Perf 11   </v>
      </c>
      <c r="F558" s="106" t="s">
        <v>2512</v>
      </c>
      <c r="G558" s="104"/>
      <c r="H558" s="105">
        <v>0.3</v>
      </c>
      <c r="I558" s="105">
        <v>0</v>
      </c>
      <c r="J558" s="105">
        <v>2</v>
      </c>
      <c r="K558" s="104">
        <v>0.3</v>
      </c>
      <c r="L558" s="100">
        <v>357</v>
      </c>
      <c r="M558" s="112" t="s">
        <v>590</v>
      </c>
      <c r="N558" s="32" t="s">
        <v>2261</v>
      </c>
      <c r="O558" s="111" t="s">
        <v>239</v>
      </c>
      <c r="P558" s="80" t="s">
        <v>1955</v>
      </c>
      <c r="Q558" s="80" t="s">
        <v>1635</v>
      </c>
      <c r="R558" s="36" t="s">
        <v>2060</v>
      </c>
      <c r="S558" s="80" t="s">
        <v>2190</v>
      </c>
      <c r="T558" s="80"/>
      <c r="U558" s="80" t="s">
        <v>2262</v>
      </c>
      <c r="V558" s="80" t="str">
        <f t="shared" si="25"/>
        <v>, Offset Printing</v>
      </c>
      <c r="W558" s="32" t="s">
        <v>1593</v>
      </c>
      <c r="X558" s="110">
        <v>108</v>
      </c>
      <c r="Y558" s="35"/>
      <c r="Z558" s="133">
        <v>1</v>
      </c>
      <c r="AA558" s="133">
        <f t="shared" si="26"/>
        <v>0</v>
      </c>
    </row>
    <row r="559" spans="1:27" s="3" customFormat="1" x14ac:dyDescent="0.2">
      <c r="A559" s="100">
        <v>558</v>
      </c>
      <c r="B559" s="101">
        <v>531</v>
      </c>
      <c r="C559" s="101" t="s">
        <v>1593</v>
      </c>
      <c r="D559" s="100">
        <v>118</v>
      </c>
      <c r="E559" s="102" t="str">
        <f t="shared" si="24"/>
        <v xml:space="preserve">1918-20 - Third Bureau, 2nd Series - Washington-Franklin Issue - 1c  Green,  Washington, Imperf   </v>
      </c>
      <c r="F559" s="106" t="s">
        <v>2512</v>
      </c>
      <c r="G559" s="104"/>
      <c r="H559" s="105">
        <v>12</v>
      </c>
      <c r="I559" s="105">
        <v>0</v>
      </c>
      <c r="J559" s="105">
        <v>10</v>
      </c>
      <c r="K559" s="104">
        <v>12</v>
      </c>
      <c r="L559" s="100">
        <v>427</v>
      </c>
      <c r="M559" s="112" t="s">
        <v>590</v>
      </c>
      <c r="N559" s="32" t="s">
        <v>2261</v>
      </c>
      <c r="O559" s="111" t="s">
        <v>239</v>
      </c>
      <c r="P559" s="80" t="s">
        <v>1954</v>
      </c>
      <c r="Q559" s="80" t="s">
        <v>1635</v>
      </c>
      <c r="R559" s="36" t="s">
        <v>2022</v>
      </c>
      <c r="S559" s="80" t="s">
        <v>2138</v>
      </c>
      <c r="T559" s="80"/>
      <c r="U559" s="80"/>
      <c r="V559" s="80" t="str">
        <f t="shared" si="25"/>
        <v/>
      </c>
      <c r="W559" s="32" t="s">
        <v>1593</v>
      </c>
      <c r="X559" s="110">
        <v>118</v>
      </c>
      <c r="Y559" s="35"/>
      <c r="Z559" s="133">
        <v>1</v>
      </c>
      <c r="AA559" s="133">
        <f t="shared" si="26"/>
        <v>0</v>
      </c>
    </row>
    <row r="560" spans="1:27" s="3" customFormat="1" x14ac:dyDescent="0.2">
      <c r="A560" s="100">
        <v>559</v>
      </c>
      <c r="B560" s="101">
        <v>532</v>
      </c>
      <c r="C560" s="101" t="s">
        <v>1593</v>
      </c>
      <c r="D560" s="100">
        <v>119</v>
      </c>
      <c r="E560" s="102" t="str">
        <f t="shared" si="24"/>
        <v xml:space="preserve">1918-20 - Third Bureau, 2nd Series - Washington-Franklin Issue - 2c  Carmine Rose,  Washington, Type IV, Imperf   </v>
      </c>
      <c r="F560" s="106" t="s">
        <v>2512</v>
      </c>
      <c r="G560" s="104"/>
      <c r="H560" s="105">
        <v>37.5</v>
      </c>
      <c r="I560" s="105">
        <v>0</v>
      </c>
      <c r="J560" s="105">
        <v>32.5</v>
      </c>
      <c r="K560" s="104">
        <v>37.5</v>
      </c>
      <c r="L560" s="100">
        <v>464</v>
      </c>
      <c r="M560" s="112" t="s">
        <v>590</v>
      </c>
      <c r="N560" s="32" t="s">
        <v>2261</v>
      </c>
      <c r="O560" s="111" t="s">
        <v>239</v>
      </c>
      <c r="P560" s="80" t="s">
        <v>1960</v>
      </c>
      <c r="Q560" s="80" t="s">
        <v>1635</v>
      </c>
      <c r="R560" s="36" t="s">
        <v>2187</v>
      </c>
      <c r="S560" s="80" t="s">
        <v>2138</v>
      </c>
      <c r="T560" s="80"/>
      <c r="U560" s="80" t="s">
        <v>2083</v>
      </c>
      <c r="V560" s="80" t="str">
        <f t="shared" si="25"/>
        <v>, Type IV</v>
      </c>
      <c r="W560" s="32" t="s">
        <v>1593</v>
      </c>
      <c r="X560" s="110">
        <v>119</v>
      </c>
      <c r="Y560" s="35"/>
      <c r="Z560" s="133">
        <v>1</v>
      </c>
      <c r="AA560" s="133">
        <f t="shared" si="26"/>
        <v>0</v>
      </c>
    </row>
    <row r="561" spans="1:27" s="3" customFormat="1" x14ac:dyDescent="0.2">
      <c r="A561" s="100">
        <v>560</v>
      </c>
      <c r="B561" s="101">
        <v>533</v>
      </c>
      <c r="C561" s="101" t="s">
        <v>1593</v>
      </c>
      <c r="D561" s="100">
        <v>119</v>
      </c>
      <c r="E561" s="102" t="str">
        <f t="shared" si="24"/>
        <v xml:space="preserve">1918-20 - Third Bureau, 2nd Series - Washington-Franklin Issue - 2c  Carmine,  Washington, Type Va, Imperf   </v>
      </c>
      <c r="F561" s="106" t="s">
        <v>2512</v>
      </c>
      <c r="G561" s="104"/>
      <c r="H561" s="105">
        <v>125</v>
      </c>
      <c r="I561" s="105">
        <v>0</v>
      </c>
      <c r="J561" s="105">
        <v>85</v>
      </c>
      <c r="K561" s="104">
        <v>125</v>
      </c>
      <c r="L561" s="100">
        <v>465</v>
      </c>
      <c r="M561" s="112" t="s">
        <v>590</v>
      </c>
      <c r="N561" s="32" t="s">
        <v>2261</v>
      </c>
      <c r="O561" s="111" t="s">
        <v>239</v>
      </c>
      <c r="P561" s="80" t="s">
        <v>1960</v>
      </c>
      <c r="Q561" s="80" t="s">
        <v>1635</v>
      </c>
      <c r="R561" s="36" t="s">
        <v>2057</v>
      </c>
      <c r="S561" s="80" t="s">
        <v>2138</v>
      </c>
      <c r="T561" s="80"/>
      <c r="U561" s="80" t="s">
        <v>2263</v>
      </c>
      <c r="V561" s="80" t="str">
        <f t="shared" si="25"/>
        <v>, Type Va</v>
      </c>
      <c r="W561" s="32" t="s">
        <v>1593</v>
      </c>
      <c r="X561" s="110">
        <v>119</v>
      </c>
      <c r="Y561" s="35"/>
      <c r="Z561" s="133">
        <v>1</v>
      </c>
      <c r="AA561" s="133">
        <f t="shared" si="26"/>
        <v>0</v>
      </c>
    </row>
    <row r="562" spans="1:27" s="3" customFormat="1" x14ac:dyDescent="0.2">
      <c r="A562" s="100">
        <v>561</v>
      </c>
      <c r="B562" s="101">
        <v>534</v>
      </c>
      <c r="C562" s="101" t="s">
        <v>1593</v>
      </c>
      <c r="D562" s="100">
        <v>119</v>
      </c>
      <c r="E562" s="102" t="str">
        <f t="shared" si="24"/>
        <v xml:space="preserve">1918-20 - Third Bureau, 2nd Series - Washington-Franklin Issue - 2c  Carmine,  Washington, Type Va, Imperf   </v>
      </c>
      <c r="F562" s="106" t="s">
        <v>2512</v>
      </c>
      <c r="G562" s="104"/>
      <c r="H562" s="105">
        <v>15</v>
      </c>
      <c r="I562" s="105">
        <v>0</v>
      </c>
      <c r="J562" s="105">
        <v>12</v>
      </c>
      <c r="K562" s="104">
        <v>15</v>
      </c>
      <c r="L562" s="100">
        <v>466</v>
      </c>
      <c r="M562" s="112" t="s">
        <v>590</v>
      </c>
      <c r="N562" s="32" t="s">
        <v>2261</v>
      </c>
      <c r="O562" s="111" t="s">
        <v>239</v>
      </c>
      <c r="P562" s="80" t="s">
        <v>1960</v>
      </c>
      <c r="Q562" s="80" t="s">
        <v>1635</v>
      </c>
      <c r="R562" s="36" t="s">
        <v>2057</v>
      </c>
      <c r="S562" s="80" t="s">
        <v>2138</v>
      </c>
      <c r="T562" s="80"/>
      <c r="U562" s="80" t="s">
        <v>2263</v>
      </c>
      <c r="V562" s="80" t="str">
        <f t="shared" si="25"/>
        <v>, Type Va</v>
      </c>
      <c r="W562" s="32" t="s">
        <v>1593</v>
      </c>
      <c r="X562" s="110">
        <v>119</v>
      </c>
      <c r="Y562" s="35"/>
      <c r="Z562" s="133">
        <v>1</v>
      </c>
      <c r="AA562" s="133">
        <f t="shared" si="26"/>
        <v>0</v>
      </c>
    </row>
    <row r="563" spans="1:27" s="3" customFormat="1" x14ac:dyDescent="0.2">
      <c r="A563" s="100">
        <v>562</v>
      </c>
      <c r="B563" s="101" t="s">
        <v>248</v>
      </c>
      <c r="C563" s="101" t="s">
        <v>1593</v>
      </c>
      <c r="D563" s="100">
        <v>119</v>
      </c>
      <c r="E563" s="102" t="str">
        <f t="shared" si="24"/>
        <v xml:space="preserve">1918-20 - Third Bureau, 2nd Series - Washington-Franklin Issue - 2c  Carmine,  Washington, Imperf   </v>
      </c>
      <c r="F563" s="106" t="s">
        <v>2512</v>
      </c>
      <c r="G563" s="104"/>
      <c r="H563" s="105">
        <v>37.5</v>
      </c>
      <c r="I563" s="105">
        <v>0</v>
      </c>
      <c r="J563" s="105">
        <v>35</v>
      </c>
      <c r="K563" s="104">
        <v>37.5</v>
      </c>
      <c r="L563" s="100">
        <v>467</v>
      </c>
      <c r="M563" s="112" t="s">
        <v>590</v>
      </c>
      <c r="N563" s="32" t="s">
        <v>2261</v>
      </c>
      <c r="O563" s="111" t="s">
        <v>239</v>
      </c>
      <c r="P563" s="80" t="s">
        <v>1960</v>
      </c>
      <c r="Q563" s="80" t="s">
        <v>1635</v>
      </c>
      <c r="R563" s="36" t="s">
        <v>2057</v>
      </c>
      <c r="S563" s="80" t="s">
        <v>2138</v>
      </c>
      <c r="T563" s="80"/>
      <c r="U563" s="80"/>
      <c r="V563" s="80" t="str">
        <f t="shared" si="25"/>
        <v/>
      </c>
      <c r="W563" s="32" t="s">
        <v>1593</v>
      </c>
      <c r="X563" s="110">
        <v>119</v>
      </c>
      <c r="Y563" s="35"/>
      <c r="Z563" s="133">
        <v>1</v>
      </c>
      <c r="AA563" s="133">
        <f t="shared" si="26"/>
        <v>0</v>
      </c>
    </row>
    <row r="564" spans="1:27" s="3" customFormat="1" x14ac:dyDescent="0.2">
      <c r="A564" s="100">
        <v>563</v>
      </c>
      <c r="B564" s="101" t="s">
        <v>249</v>
      </c>
      <c r="C564" s="101" t="s">
        <v>1593</v>
      </c>
      <c r="D564" s="100">
        <v>119</v>
      </c>
      <c r="E564" s="102" t="str">
        <f t="shared" si="24"/>
        <v xml:space="preserve">1918-20 - Third Bureau, 2nd Series - Washington-Franklin Issue - 2c  Carmine,  Washington, Imperf   </v>
      </c>
      <c r="F564" s="106" t="s">
        <v>2512</v>
      </c>
      <c r="G564" s="104"/>
      <c r="H564" s="105">
        <v>1400</v>
      </c>
      <c r="I564" s="105">
        <v>0</v>
      </c>
      <c r="J564" s="105">
        <v>1850</v>
      </c>
      <c r="K564" s="104">
        <v>1400</v>
      </c>
      <c r="L564" s="100">
        <v>468</v>
      </c>
      <c r="M564" s="112" t="s">
        <v>590</v>
      </c>
      <c r="N564" s="32" t="s">
        <v>2261</v>
      </c>
      <c r="O564" s="111" t="s">
        <v>239</v>
      </c>
      <c r="P564" s="80" t="s">
        <v>1960</v>
      </c>
      <c r="Q564" s="80" t="s">
        <v>1635</v>
      </c>
      <c r="R564" s="36" t="s">
        <v>2057</v>
      </c>
      <c r="S564" s="80" t="s">
        <v>2138</v>
      </c>
      <c r="T564" s="80"/>
      <c r="U564" s="80"/>
      <c r="V564" s="80" t="str">
        <f t="shared" si="25"/>
        <v/>
      </c>
      <c r="W564" s="32" t="s">
        <v>1593</v>
      </c>
      <c r="X564" s="110">
        <v>119</v>
      </c>
      <c r="Y564" s="35"/>
      <c r="Z564" s="133">
        <v>1</v>
      </c>
      <c r="AA564" s="133">
        <f t="shared" si="26"/>
        <v>0</v>
      </c>
    </row>
    <row r="565" spans="1:27" s="3" customFormat="1" x14ac:dyDescent="0.2">
      <c r="A565" s="100">
        <v>564</v>
      </c>
      <c r="B565" s="101">
        <v>535</v>
      </c>
      <c r="C565" s="101" t="s">
        <v>1593</v>
      </c>
      <c r="D565" s="100">
        <v>108</v>
      </c>
      <c r="E565" s="102" t="str">
        <f t="shared" si="24"/>
        <v xml:space="preserve">1918-20 - Third Bureau, 2nd Series - Washington-Franklin Issue - 3c  Violet,  Washington, Imperf   </v>
      </c>
      <c r="F565" s="106" t="s">
        <v>2512</v>
      </c>
      <c r="G565" s="104"/>
      <c r="H565" s="105">
        <v>5</v>
      </c>
      <c r="I565" s="105">
        <v>0</v>
      </c>
      <c r="J565" s="105">
        <v>8</v>
      </c>
      <c r="K565" s="104">
        <v>5</v>
      </c>
      <c r="L565" s="100">
        <v>358</v>
      </c>
      <c r="M565" s="112" t="s">
        <v>590</v>
      </c>
      <c r="N565" s="32" t="s">
        <v>2261</v>
      </c>
      <c r="O565" s="111" t="s">
        <v>239</v>
      </c>
      <c r="P565" s="80" t="s">
        <v>1955</v>
      </c>
      <c r="Q565" s="80" t="s">
        <v>1635</v>
      </c>
      <c r="R565" s="36" t="s">
        <v>2141</v>
      </c>
      <c r="S565" s="80" t="s">
        <v>2138</v>
      </c>
      <c r="T565" s="80"/>
      <c r="U565" s="80"/>
      <c r="V565" s="80" t="str">
        <f t="shared" si="25"/>
        <v/>
      </c>
      <c r="W565" s="32" t="s">
        <v>1593</v>
      </c>
      <c r="X565" s="110">
        <v>108</v>
      </c>
      <c r="Y565" s="35"/>
      <c r="Z565" s="133">
        <v>1</v>
      </c>
      <c r="AA565" s="133">
        <f t="shared" si="26"/>
        <v>0</v>
      </c>
    </row>
    <row r="566" spans="1:27" s="3" customFormat="1" x14ac:dyDescent="0.2">
      <c r="A566" s="100">
        <v>565</v>
      </c>
      <c r="B566" s="101">
        <v>536</v>
      </c>
      <c r="C566" s="101" t="s">
        <v>1593</v>
      </c>
      <c r="D566" s="100">
        <v>118</v>
      </c>
      <c r="E566" s="102" t="str">
        <f t="shared" si="24"/>
        <v xml:space="preserve">1919, Aug. 15 - Third Bureau, 2nd Series - Washington-Franklin Issue - 1c  Gray Green,  Washington, Perf 12 1/2   </v>
      </c>
      <c r="F566" s="106" t="s">
        <v>2512</v>
      </c>
      <c r="G566" s="104"/>
      <c r="H566" s="105">
        <v>35</v>
      </c>
      <c r="I566" s="105">
        <v>0</v>
      </c>
      <c r="J566" s="105">
        <v>20</v>
      </c>
      <c r="K566" s="104">
        <v>35</v>
      </c>
      <c r="L566" s="100">
        <v>428</v>
      </c>
      <c r="M566" s="112" t="s">
        <v>590</v>
      </c>
      <c r="N566" s="32" t="s">
        <v>2270</v>
      </c>
      <c r="O566" s="111" t="s">
        <v>239</v>
      </c>
      <c r="P566" s="80" t="s">
        <v>1954</v>
      </c>
      <c r="Q566" s="80" t="s">
        <v>1635</v>
      </c>
      <c r="R566" s="36" t="s">
        <v>2260</v>
      </c>
      <c r="S566" s="80" t="s">
        <v>2269</v>
      </c>
      <c r="T566" s="80"/>
      <c r="U566" s="80"/>
      <c r="V566" s="80" t="str">
        <f t="shared" si="25"/>
        <v/>
      </c>
      <c r="W566" s="32" t="s">
        <v>1593</v>
      </c>
      <c r="X566" s="110">
        <v>118</v>
      </c>
      <c r="Y566" s="35"/>
      <c r="Z566" s="133">
        <v>1</v>
      </c>
      <c r="AA566" s="133">
        <f t="shared" si="26"/>
        <v>0</v>
      </c>
    </row>
    <row r="567" spans="1:27" s="3" customFormat="1" x14ac:dyDescent="0.2">
      <c r="A567" s="100">
        <v>566</v>
      </c>
      <c r="B567" s="101">
        <v>537</v>
      </c>
      <c r="C567" s="101" t="s">
        <v>641</v>
      </c>
      <c r="D567" s="100" t="s">
        <v>641</v>
      </c>
      <c r="E567" s="102" t="str">
        <f t="shared" si="24"/>
        <v xml:space="preserve">1919, Mar. 3 - The Victory Issue - 3c  Violet,  "Victory &amp; Flags", Perf 11   </v>
      </c>
      <c r="F567" s="106" t="s">
        <v>2512</v>
      </c>
      <c r="G567" s="104">
        <v>3.25</v>
      </c>
      <c r="H567" s="105">
        <v>3.25</v>
      </c>
      <c r="I567" s="105">
        <v>0</v>
      </c>
      <c r="J567" s="105">
        <v>10</v>
      </c>
      <c r="K567" s="104">
        <v>3.25</v>
      </c>
      <c r="L567" s="100">
        <v>929</v>
      </c>
      <c r="M567" s="112" t="s">
        <v>591</v>
      </c>
      <c r="N567" s="32" t="s">
        <v>2271</v>
      </c>
      <c r="O567" s="111" t="s">
        <v>264</v>
      </c>
      <c r="P567" s="80" t="s">
        <v>1955</v>
      </c>
      <c r="Q567" s="80" t="s">
        <v>1702</v>
      </c>
      <c r="R567" s="36" t="s">
        <v>2141</v>
      </c>
      <c r="S567" s="80" t="s">
        <v>2190</v>
      </c>
      <c r="T567" s="80"/>
      <c r="U567" s="80"/>
      <c r="V567" s="80" t="str">
        <f t="shared" si="25"/>
        <v/>
      </c>
      <c r="W567" s="32" t="s">
        <v>591</v>
      </c>
      <c r="X567" s="110" t="s">
        <v>641</v>
      </c>
      <c r="Y567" s="35" t="s">
        <v>1047</v>
      </c>
      <c r="Z567" s="133">
        <v>1</v>
      </c>
      <c r="AA567" s="133">
        <f t="shared" si="26"/>
        <v>1</v>
      </c>
    </row>
    <row r="568" spans="1:27" s="3" customFormat="1" x14ac:dyDescent="0.2">
      <c r="A568" s="100">
        <v>567</v>
      </c>
      <c r="B568" s="101">
        <v>538</v>
      </c>
      <c r="C568" s="101" t="s">
        <v>1593</v>
      </c>
      <c r="D568" s="100">
        <v>118</v>
      </c>
      <c r="E568" s="102" t="str">
        <f t="shared" si="24"/>
        <v xml:space="preserve">1919 - Third Bureau, 2nd Series - Washington-Franklin Issue - 1c  Green,  Washington, Perf 11x10   </v>
      </c>
      <c r="F568" s="106" t="s">
        <v>2512</v>
      </c>
      <c r="G568" s="104"/>
      <c r="H568" s="105">
        <v>9</v>
      </c>
      <c r="I568" s="105">
        <v>0</v>
      </c>
      <c r="J568" s="105">
        <v>10</v>
      </c>
      <c r="K568" s="104">
        <v>9</v>
      </c>
      <c r="L568" s="100">
        <v>429</v>
      </c>
      <c r="M568" s="112" t="s">
        <v>590</v>
      </c>
      <c r="N568" s="32">
        <v>1919</v>
      </c>
      <c r="O568" s="111" t="s">
        <v>239</v>
      </c>
      <c r="P568" s="80" t="s">
        <v>1954</v>
      </c>
      <c r="Q568" s="80" t="s">
        <v>1635</v>
      </c>
      <c r="R568" s="36" t="s">
        <v>2022</v>
      </c>
      <c r="S568" s="80" t="s">
        <v>2274</v>
      </c>
      <c r="T568" s="80"/>
      <c r="U568" s="80"/>
      <c r="V568" s="80" t="str">
        <f t="shared" si="25"/>
        <v/>
      </c>
      <c r="W568" s="32" t="s">
        <v>1593</v>
      </c>
      <c r="X568" s="110">
        <v>118</v>
      </c>
      <c r="Y568" s="35"/>
      <c r="Z568" s="133">
        <v>1</v>
      </c>
      <c r="AA568" s="133">
        <f t="shared" si="26"/>
        <v>0</v>
      </c>
    </row>
    <row r="569" spans="1:27" s="3" customFormat="1" x14ac:dyDescent="0.2">
      <c r="A569" s="100">
        <v>568</v>
      </c>
      <c r="B569" s="101">
        <v>539</v>
      </c>
      <c r="C569" s="101" t="s">
        <v>1593</v>
      </c>
      <c r="D569" s="100">
        <v>119</v>
      </c>
      <c r="E569" s="102" t="str">
        <f t="shared" si="24"/>
        <v xml:space="preserve">1919 - Third Bureau, 2nd Series - Washington-Franklin Issue - 2c  Carmine Rose,  Washington, Perf 11x10   </v>
      </c>
      <c r="F569" s="106" t="s">
        <v>2512</v>
      </c>
      <c r="G569" s="104"/>
      <c r="H569" s="105">
        <v>30000</v>
      </c>
      <c r="I569" s="105">
        <v>0</v>
      </c>
      <c r="J569" s="105">
        <v>5650</v>
      </c>
      <c r="K569" s="104">
        <v>30000</v>
      </c>
      <c r="L569" s="100">
        <v>469</v>
      </c>
      <c r="M569" s="112" t="s">
        <v>590</v>
      </c>
      <c r="N569" s="32">
        <v>1919</v>
      </c>
      <c r="O569" s="111" t="s">
        <v>239</v>
      </c>
      <c r="P569" s="80" t="s">
        <v>1960</v>
      </c>
      <c r="Q569" s="80" t="s">
        <v>1635</v>
      </c>
      <c r="R569" s="36" t="s">
        <v>2187</v>
      </c>
      <c r="S569" s="80" t="s">
        <v>2274</v>
      </c>
      <c r="T569" s="80"/>
      <c r="U569" s="80"/>
      <c r="V569" s="80" t="str">
        <f t="shared" si="25"/>
        <v/>
      </c>
      <c r="W569" s="32" t="s">
        <v>1593</v>
      </c>
      <c r="X569" s="110">
        <v>119</v>
      </c>
      <c r="Y569" s="35"/>
      <c r="Z569" s="133">
        <v>1</v>
      </c>
      <c r="AA569" s="133">
        <f t="shared" si="26"/>
        <v>0</v>
      </c>
    </row>
    <row r="570" spans="1:27" s="3" customFormat="1" x14ac:dyDescent="0.2">
      <c r="A570" s="100">
        <v>569</v>
      </c>
      <c r="B570" s="101">
        <v>540</v>
      </c>
      <c r="C570" s="101" t="s">
        <v>1593</v>
      </c>
      <c r="D570" s="100">
        <v>119</v>
      </c>
      <c r="E570" s="102" t="str">
        <f t="shared" si="24"/>
        <v xml:space="preserve">1919 - Third Bureau, 2nd Series - Washington-Franklin Issue - 2c  Carmine Rose,  Washington, Perf 11x10   </v>
      </c>
      <c r="F570" s="106" t="s">
        <v>2512</v>
      </c>
      <c r="G570" s="104"/>
      <c r="H570" s="105">
        <v>9.5</v>
      </c>
      <c r="I570" s="105">
        <v>0</v>
      </c>
      <c r="J570" s="105">
        <v>12</v>
      </c>
      <c r="K570" s="104">
        <v>9.5</v>
      </c>
      <c r="L570" s="100">
        <v>470</v>
      </c>
      <c r="M570" s="112" t="s">
        <v>590</v>
      </c>
      <c r="N570" s="32">
        <v>1919</v>
      </c>
      <c r="O570" s="111" t="s">
        <v>239</v>
      </c>
      <c r="P570" s="80" t="s">
        <v>1960</v>
      </c>
      <c r="Q570" s="80" t="s">
        <v>1635</v>
      </c>
      <c r="R570" s="36" t="s">
        <v>2187</v>
      </c>
      <c r="S570" s="80" t="s">
        <v>2274</v>
      </c>
      <c r="T570" s="80"/>
      <c r="U570" s="80"/>
      <c r="V570" s="80" t="str">
        <f t="shared" si="25"/>
        <v/>
      </c>
      <c r="W570" s="32" t="s">
        <v>1593</v>
      </c>
      <c r="X570" s="110">
        <v>119</v>
      </c>
      <c r="Y570" s="35"/>
      <c r="Z570" s="133">
        <v>1</v>
      </c>
      <c r="AA570" s="133">
        <f t="shared" si="26"/>
        <v>0</v>
      </c>
    </row>
    <row r="571" spans="1:27" s="3" customFormat="1" x14ac:dyDescent="0.2">
      <c r="A571" s="100">
        <v>570</v>
      </c>
      <c r="B571" s="101">
        <v>541</v>
      </c>
      <c r="C571" s="101" t="s">
        <v>1593</v>
      </c>
      <c r="D571" s="100">
        <v>108</v>
      </c>
      <c r="E571" s="102" t="str">
        <f t="shared" si="24"/>
        <v xml:space="preserve">1919 - Third Bureau, 2nd Series - Washington-Franklin Issue - 3c  Violet,  Washington, Perf 11x10   </v>
      </c>
      <c r="F571" s="106" t="s">
        <v>2512</v>
      </c>
      <c r="G571" s="104"/>
      <c r="H571" s="105">
        <v>32.5</v>
      </c>
      <c r="I571" s="105">
        <v>0</v>
      </c>
      <c r="J571" s="105">
        <v>40</v>
      </c>
      <c r="K571" s="104">
        <v>32.5</v>
      </c>
      <c r="L571" s="100">
        <v>359</v>
      </c>
      <c r="M571" s="112" t="s">
        <v>590</v>
      </c>
      <c r="N571" s="32">
        <v>1919</v>
      </c>
      <c r="O571" s="111" t="s">
        <v>239</v>
      </c>
      <c r="P571" s="80" t="s">
        <v>1955</v>
      </c>
      <c r="Q571" s="80" t="s">
        <v>1635</v>
      </c>
      <c r="R571" s="36" t="s">
        <v>2141</v>
      </c>
      <c r="S571" s="80" t="s">
        <v>2274</v>
      </c>
      <c r="T571" s="80"/>
      <c r="U571" s="80"/>
      <c r="V571" s="80" t="str">
        <f t="shared" si="25"/>
        <v/>
      </c>
      <c r="W571" s="32" t="s">
        <v>1593</v>
      </c>
      <c r="X571" s="110">
        <v>108</v>
      </c>
      <c r="Y571" s="35"/>
      <c r="Z571" s="133">
        <v>1</v>
      </c>
      <c r="AA571" s="133">
        <f t="shared" si="26"/>
        <v>0</v>
      </c>
    </row>
    <row r="572" spans="1:27" s="3" customFormat="1" x14ac:dyDescent="0.2">
      <c r="A572" s="100">
        <v>571</v>
      </c>
      <c r="B572" s="101">
        <v>542</v>
      </c>
      <c r="C572" s="101" t="s">
        <v>1593</v>
      </c>
      <c r="D572" s="100">
        <v>118</v>
      </c>
      <c r="E572" s="102" t="str">
        <f t="shared" si="24"/>
        <v xml:space="preserve">1920, May 26 - Third Bureau, 2nd Series - Washington-Franklin Issue - 1c  Green,  Washington, Perf 10x11   </v>
      </c>
      <c r="F572" s="106" t="s">
        <v>2512</v>
      </c>
      <c r="G572" s="104"/>
      <c r="H572" s="105">
        <v>1.5</v>
      </c>
      <c r="I572" s="105">
        <v>0</v>
      </c>
      <c r="J572" s="105">
        <v>12.5</v>
      </c>
      <c r="K572" s="104">
        <v>1.5</v>
      </c>
      <c r="L572" s="100">
        <v>430</v>
      </c>
      <c r="M572" s="112" t="s">
        <v>590</v>
      </c>
      <c r="N572" s="32" t="s">
        <v>2272</v>
      </c>
      <c r="O572" s="111" t="s">
        <v>239</v>
      </c>
      <c r="P572" s="80" t="s">
        <v>1954</v>
      </c>
      <c r="Q572" s="80" t="s">
        <v>1635</v>
      </c>
      <c r="R572" s="36" t="s">
        <v>2022</v>
      </c>
      <c r="S572" s="80" t="s">
        <v>2275</v>
      </c>
      <c r="T572" s="80"/>
      <c r="U572" s="80"/>
      <c r="V572" s="80" t="str">
        <f t="shared" si="25"/>
        <v/>
      </c>
      <c r="W572" s="32" t="s">
        <v>1593</v>
      </c>
      <c r="X572" s="110">
        <v>118</v>
      </c>
      <c r="Y572" s="35"/>
      <c r="Z572" s="133">
        <v>1</v>
      </c>
      <c r="AA572" s="133">
        <f t="shared" si="26"/>
        <v>0</v>
      </c>
    </row>
    <row r="573" spans="1:27" s="3" customFormat="1" x14ac:dyDescent="0.2">
      <c r="A573" s="100">
        <v>572</v>
      </c>
      <c r="B573" s="101">
        <v>543</v>
      </c>
      <c r="C573" s="101" t="s">
        <v>1593</v>
      </c>
      <c r="D573" s="100">
        <v>118</v>
      </c>
      <c r="E573" s="102" t="str">
        <f t="shared" si="24"/>
        <v xml:space="preserve">1921, May - Third Bureau, 2nd Series - Washington-Franklin Issue - 1c  Green,  Washington, Perf 10   </v>
      </c>
      <c r="F573" s="106" t="s">
        <v>2512</v>
      </c>
      <c r="G573" s="104"/>
      <c r="H573" s="105">
        <v>0.4</v>
      </c>
      <c r="I573" s="105">
        <v>0</v>
      </c>
      <c r="J573" s="105">
        <v>0.7</v>
      </c>
      <c r="K573" s="104">
        <v>0.4</v>
      </c>
      <c r="L573" s="100">
        <v>431</v>
      </c>
      <c r="M573" s="112" t="s">
        <v>590</v>
      </c>
      <c r="N573" s="32" t="s">
        <v>2273</v>
      </c>
      <c r="O573" s="111" t="s">
        <v>239</v>
      </c>
      <c r="P573" s="80" t="s">
        <v>1954</v>
      </c>
      <c r="Q573" s="80" t="s">
        <v>1635</v>
      </c>
      <c r="R573" s="36" t="s">
        <v>2022</v>
      </c>
      <c r="S573" s="80" t="s">
        <v>2156</v>
      </c>
      <c r="T573" s="80"/>
      <c r="U573" s="80"/>
      <c r="V573" s="80" t="str">
        <f t="shared" si="25"/>
        <v/>
      </c>
      <c r="W573" s="32" t="s">
        <v>1593</v>
      </c>
      <c r="X573" s="110">
        <v>118</v>
      </c>
      <c r="Y573" s="35"/>
      <c r="Z573" s="133">
        <v>1</v>
      </c>
      <c r="AA573" s="133">
        <f t="shared" si="26"/>
        <v>0</v>
      </c>
    </row>
    <row r="574" spans="1:27" s="3" customFormat="1" x14ac:dyDescent="0.2">
      <c r="A574" s="100">
        <v>573</v>
      </c>
      <c r="B574" s="101">
        <v>544</v>
      </c>
      <c r="C574" s="101" t="s">
        <v>1593</v>
      </c>
      <c r="D574" s="100">
        <v>118</v>
      </c>
      <c r="E574" s="102" t="str">
        <f t="shared" si="24"/>
        <v xml:space="preserve">1922 - Third Bureau, 2nd Series - Washington-Franklin Issue - 1c  Green,  Washington, Perf 11   </v>
      </c>
      <c r="F574" s="106" t="s">
        <v>2512</v>
      </c>
      <c r="G574" s="104"/>
      <c r="H574" s="105">
        <v>6500</v>
      </c>
      <c r="I574" s="105">
        <v>0</v>
      </c>
      <c r="J574" s="105">
        <v>40000</v>
      </c>
      <c r="K574" s="104">
        <v>6500</v>
      </c>
      <c r="L574" s="100">
        <v>432</v>
      </c>
      <c r="M574" s="112" t="s">
        <v>590</v>
      </c>
      <c r="N574" s="32">
        <v>1922</v>
      </c>
      <c r="O574" s="111" t="s">
        <v>239</v>
      </c>
      <c r="P574" s="80" t="s">
        <v>1954</v>
      </c>
      <c r="Q574" s="80" t="s">
        <v>1635</v>
      </c>
      <c r="R574" s="36" t="s">
        <v>2022</v>
      </c>
      <c r="S574" s="80" t="s">
        <v>2190</v>
      </c>
      <c r="T574" s="80"/>
      <c r="U574" s="80"/>
      <c r="V574" s="80" t="str">
        <f t="shared" si="25"/>
        <v/>
      </c>
      <c r="W574" s="32" t="s">
        <v>1593</v>
      </c>
      <c r="X574" s="110">
        <v>118</v>
      </c>
      <c r="Y574" s="35"/>
      <c r="Z574" s="133">
        <v>1</v>
      </c>
      <c r="AA574" s="133">
        <f t="shared" si="26"/>
        <v>0</v>
      </c>
    </row>
    <row r="575" spans="1:27" s="3" customFormat="1" x14ac:dyDescent="0.2">
      <c r="A575" s="100">
        <v>574</v>
      </c>
      <c r="B575" s="101">
        <v>545</v>
      </c>
      <c r="C575" s="101" t="s">
        <v>1593</v>
      </c>
      <c r="D575" s="100">
        <v>118</v>
      </c>
      <c r="E575" s="102" t="str">
        <f t="shared" si="24"/>
        <v xml:space="preserve">1921, May - Third Bureau, 2nd Series - Washington-Franklin Issue - 1c  Green,  Washington, Coil Waste, Perf 11   </v>
      </c>
      <c r="F575" s="106" t="s">
        <v>2512</v>
      </c>
      <c r="G575" s="104"/>
      <c r="H575" s="105">
        <v>200</v>
      </c>
      <c r="I575" s="105">
        <v>0</v>
      </c>
      <c r="J575" s="105">
        <v>170</v>
      </c>
      <c r="K575" s="104">
        <v>200</v>
      </c>
      <c r="L575" s="100">
        <v>433</v>
      </c>
      <c r="M575" s="112" t="s">
        <v>590</v>
      </c>
      <c r="N575" s="32" t="s">
        <v>2273</v>
      </c>
      <c r="O575" s="111" t="s">
        <v>239</v>
      </c>
      <c r="P575" s="80" t="s">
        <v>1954</v>
      </c>
      <c r="Q575" s="80" t="s">
        <v>1635</v>
      </c>
      <c r="R575" s="36" t="s">
        <v>2022</v>
      </c>
      <c r="S575" s="80" t="s">
        <v>2190</v>
      </c>
      <c r="T575" s="80"/>
      <c r="U575" s="80" t="s">
        <v>2276</v>
      </c>
      <c r="V575" s="80" t="str">
        <f t="shared" si="25"/>
        <v>, Coil Waste</v>
      </c>
      <c r="W575" s="32" t="s">
        <v>1593</v>
      </c>
      <c r="X575" s="110">
        <v>118</v>
      </c>
      <c r="Y575" s="35"/>
      <c r="Z575" s="133">
        <v>1</v>
      </c>
      <c r="AA575" s="133">
        <f t="shared" si="26"/>
        <v>0</v>
      </c>
    </row>
    <row r="576" spans="1:27" s="3" customFormat="1" x14ac:dyDescent="0.2">
      <c r="A576" s="100">
        <v>575</v>
      </c>
      <c r="B576" s="101">
        <v>546</v>
      </c>
      <c r="C576" s="101" t="s">
        <v>1593</v>
      </c>
      <c r="D576" s="100">
        <v>119</v>
      </c>
      <c r="E576" s="102" t="str">
        <f t="shared" si="24"/>
        <v xml:space="preserve">1921, May - Third Bureau, 2nd Series - Washington-Franklin Issue - 2c  Carmine Rose,  Washington, Coil Waste, Perf 11   </v>
      </c>
      <c r="F576" s="106" t="s">
        <v>2512</v>
      </c>
      <c r="G576" s="104"/>
      <c r="H576" s="105">
        <v>190</v>
      </c>
      <c r="I576" s="105">
        <v>0</v>
      </c>
      <c r="J576" s="105">
        <v>105</v>
      </c>
      <c r="K576" s="104">
        <v>190</v>
      </c>
      <c r="L576" s="100">
        <v>471</v>
      </c>
      <c r="M576" s="112" t="s">
        <v>590</v>
      </c>
      <c r="N576" s="32" t="s">
        <v>2273</v>
      </c>
      <c r="O576" s="111" t="s">
        <v>239</v>
      </c>
      <c r="P576" s="80" t="s">
        <v>1960</v>
      </c>
      <c r="Q576" s="80" t="s">
        <v>1635</v>
      </c>
      <c r="R576" s="36" t="s">
        <v>2187</v>
      </c>
      <c r="S576" s="80" t="s">
        <v>2190</v>
      </c>
      <c r="T576" s="80"/>
      <c r="U576" s="80" t="s">
        <v>2276</v>
      </c>
      <c r="V576" s="80" t="str">
        <f t="shared" si="25"/>
        <v>, Coil Waste</v>
      </c>
      <c r="W576" s="32" t="s">
        <v>1593</v>
      </c>
      <c r="X576" s="110">
        <v>119</v>
      </c>
      <c r="Y576" s="35"/>
      <c r="Z576" s="133">
        <v>1</v>
      </c>
      <c r="AA576" s="133">
        <f t="shared" si="26"/>
        <v>0</v>
      </c>
    </row>
    <row r="577" spans="1:27" s="3" customFormat="1" x14ac:dyDescent="0.2">
      <c r="A577" s="100">
        <v>576</v>
      </c>
      <c r="B577" s="101">
        <v>547</v>
      </c>
      <c r="C577" s="101">
        <v>132</v>
      </c>
      <c r="D577" s="100">
        <v>132</v>
      </c>
      <c r="E577" s="102" t="str">
        <f t="shared" si="24"/>
        <v xml:space="preserve">1920, Nov. 1 - Third Bureau, 2nd Series - Washington-Franklin Issue - $2 Carmine &amp; Black,  Franklin, Perf 11   </v>
      </c>
      <c r="F577" s="106" t="s">
        <v>2512</v>
      </c>
      <c r="G577" s="104">
        <v>40</v>
      </c>
      <c r="H577" s="105">
        <v>40</v>
      </c>
      <c r="I577" s="105">
        <v>0</v>
      </c>
      <c r="J577" s="105">
        <v>125</v>
      </c>
      <c r="K577" s="104">
        <v>40</v>
      </c>
      <c r="L577" s="100">
        <v>519</v>
      </c>
      <c r="M577" s="112" t="s">
        <v>590</v>
      </c>
      <c r="N577" s="32" t="s">
        <v>2277</v>
      </c>
      <c r="O577" s="111" t="s">
        <v>239</v>
      </c>
      <c r="P577" s="140" t="s">
        <v>2543</v>
      </c>
      <c r="Q577" s="80" t="s">
        <v>1634</v>
      </c>
      <c r="R577" s="36" t="s">
        <v>2129</v>
      </c>
      <c r="S577" s="80" t="s">
        <v>2190</v>
      </c>
      <c r="T577" s="80"/>
      <c r="U577" s="80"/>
      <c r="V577" s="80" t="str">
        <f t="shared" si="25"/>
        <v/>
      </c>
      <c r="W577" s="32" t="s">
        <v>1593</v>
      </c>
      <c r="X577" s="110">
        <v>132</v>
      </c>
      <c r="Y577" s="35"/>
      <c r="Z577" s="133">
        <v>1</v>
      </c>
      <c r="AA577" s="133">
        <f t="shared" si="26"/>
        <v>1</v>
      </c>
    </row>
    <row r="578" spans="1:27" s="3" customFormat="1" x14ac:dyDescent="0.2">
      <c r="A578" s="100">
        <v>577</v>
      </c>
      <c r="B578" s="101">
        <v>548</v>
      </c>
      <c r="C578" s="101" t="s">
        <v>642</v>
      </c>
      <c r="D578" s="100" t="s">
        <v>642</v>
      </c>
      <c r="E578" s="102" t="str">
        <f t="shared" ref="E578:E641" si="27">CONCATENATE(N578," - ",O578," - ",P578," ",R578,", ",Q578,V578,", ",S578,"   ",T578)</f>
        <v xml:space="preserve">1920, Dec. 21 - The Pilgrim Tercentenary Issue - 1c  Green,  The Mayflower, Perf 11   </v>
      </c>
      <c r="F578" s="106" t="s">
        <v>2512</v>
      </c>
      <c r="G578" s="104">
        <v>2.25</v>
      </c>
      <c r="H578" s="105">
        <v>2.25</v>
      </c>
      <c r="I578" s="105">
        <v>0</v>
      </c>
      <c r="J578" s="105">
        <v>4</v>
      </c>
      <c r="K578" s="104">
        <v>2.25</v>
      </c>
      <c r="L578" s="100">
        <v>930</v>
      </c>
      <c r="M578" s="112" t="s">
        <v>591</v>
      </c>
      <c r="N578" s="32" t="s">
        <v>2278</v>
      </c>
      <c r="O578" s="111" t="s">
        <v>266</v>
      </c>
      <c r="P578" s="80" t="s">
        <v>1954</v>
      </c>
      <c r="Q578" s="80" t="s">
        <v>1703</v>
      </c>
      <c r="R578" s="36" t="s">
        <v>2022</v>
      </c>
      <c r="S578" s="80" t="s">
        <v>2190</v>
      </c>
      <c r="T578" s="80"/>
      <c r="U578" s="80"/>
      <c r="V578" s="80" t="str">
        <f t="shared" ref="V578:V641" si="28">IF(U578&gt;0,CONCATENATE(", ",U578),"")</f>
        <v/>
      </c>
      <c r="W578" s="32" t="s">
        <v>591</v>
      </c>
      <c r="X578" s="110" t="s">
        <v>642</v>
      </c>
      <c r="Y578" s="35" t="s">
        <v>1048</v>
      </c>
      <c r="Z578" s="133">
        <v>1</v>
      </c>
      <c r="AA578" s="133">
        <f t="shared" si="26"/>
        <v>1</v>
      </c>
    </row>
    <row r="579" spans="1:27" s="3" customFormat="1" x14ac:dyDescent="0.2">
      <c r="A579" s="100">
        <v>578</v>
      </c>
      <c r="B579" s="101">
        <v>549</v>
      </c>
      <c r="C579" s="101" t="s">
        <v>643</v>
      </c>
      <c r="D579" s="100" t="s">
        <v>643</v>
      </c>
      <c r="E579" s="102" t="str">
        <f t="shared" si="27"/>
        <v xml:space="preserve">1920, Dec. 21 - The Pilgrim Tercentenary Issue - 2c  Carmine Rose,  Landing of Pilgrims, Perf 11   </v>
      </c>
      <c r="F579" s="106" t="s">
        <v>2512</v>
      </c>
      <c r="G579" s="104">
        <v>1.6</v>
      </c>
      <c r="H579" s="105">
        <v>1.6</v>
      </c>
      <c r="I579" s="105">
        <v>0</v>
      </c>
      <c r="J579" s="105">
        <v>5.25</v>
      </c>
      <c r="K579" s="104">
        <v>1.6</v>
      </c>
      <c r="L579" s="100">
        <v>932</v>
      </c>
      <c r="M579" s="112" t="s">
        <v>591</v>
      </c>
      <c r="N579" s="32" t="s">
        <v>2278</v>
      </c>
      <c r="O579" s="111" t="s">
        <v>266</v>
      </c>
      <c r="P579" s="80" t="s">
        <v>1960</v>
      </c>
      <c r="Q579" s="80" t="s">
        <v>1704</v>
      </c>
      <c r="R579" s="36" t="s">
        <v>2187</v>
      </c>
      <c r="S579" s="80" t="s">
        <v>2190</v>
      </c>
      <c r="T579" s="80"/>
      <c r="U579" s="80"/>
      <c r="V579" s="80" t="str">
        <f t="shared" si="28"/>
        <v/>
      </c>
      <c r="W579" s="32" t="s">
        <v>591</v>
      </c>
      <c r="X579" s="110" t="s">
        <v>643</v>
      </c>
      <c r="Y579" s="35" t="s">
        <v>1049</v>
      </c>
      <c r="Z579" s="133">
        <v>1</v>
      </c>
      <c r="AA579" s="133">
        <f t="shared" ref="AA579:AA642" si="29">IF(G579&gt;0,1,0)</f>
        <v>1</v>
      </c>
    </row>
    <row r="580" spans="1:27" s="3" customFormat="1" x14ac:dyDescent="0.2">
      <c r="A580" s="100">
        <v>579</v>
      </c>
      <c r="B580" s="101">
        <v>550</v>
      </c>
      <c r="C580" s="101" t="s">
        <v>644</v>
      </c>
      <c r="D580" s="100" t="s">
        <v>644</v>
      </c>
      <c r="E580" s="102" t="str">
        <f t="shared" si="27"/>
        <v xml:space="preserve">1920, Dec. 21 - The Pilgrim Tercentenary Issue - 5c  Deep Blue,  Signing of the Compact, Perf 11   </v>
      </c>
      <c r="F580" s="106" t="s">
        <v>2512</v>
      </c>
      <c r="G580" s="104">
        <v>14</v>
      </c>
      <c r="H580" s="105">
        <v>14</v>
      </c>
      <c r="I580" s="105">
        <v>0</v>
      </c>
      <c r="J580" s="105">
        <v>35</v>
      </c>
      <c r="K580" s="104">
        <v>14</v>
      </c>
      <c r="L580" s="100">
        <v>933</v>
      </c>
      <c r="M580" s="112" t="s">
        <v>591</v>
      </c>
      <c r="N580" s="32" t="s">
        <v>2278</v>
      </c>
      <c r="O580" s="111" t="s">
        <v>266</v>
      </c>
      <c r="P580" s="80" t="s">
        <v>1952</v>
      </c>
      <c r="Q580" s="80" t="s">
        <v>1705</v>
      </c>
      <c r="R580" s="36" t="s">
        <v>2077</v>
      </c>
      <c r="S580" s="80" t="s">
        <v>2190</v>
      </c>
      <c r="T580" s="80"/>
      <c r="U580" s="80"/>
      <c r="V580" s="80" t="str">
        <f t="shared" si="28"/>
        <v/>
      </c>
      <c r="W580" s="32" t="s">
        <v>591</v>
      </c>
      <c r="X580" s="110" t="s">
        <v>644</v>
      </c>
      <c r="Y580" s="35" t="s">
        <v>1050</v>
      </c>
      <c r="Z580" s="133">
        <v>1</v>
      </c>
      <c r="AA580" s="133">
        <f t="shared" si="29"/>
        <v>1</v>
      </c>
    </row>
    <row r="581" spans="1:27" s="3" customFormat="1" x14ac:dyDescent="0.2">
      <c r="A581" s="100">
        <v>580</v>
      </c>
      <c r="B581" s="101">
        <v>551</v>
      </c>
      <c r="C581" s="101">
        <v>134</v>
      </c>
      <c r="D581" s="100">
        <v>134</v>
      </c>
      <c r="E581" s="102" t="str">
        <f t="shared" si="27"/>
        <v xml:space="preserve">1922-25 - Fourth Bureau Issues - ½c  Olive Brown,  Nathan Hale, Perf 11   </v>
      </c>
      <c r="F581" s="106" t="s">
        <v>2512</v>
      </c>
      <c r="G581" s="104">
        <v>0.25</v>
      </c>
      <c r="H581" s="105">
        <v>0.25</v>
      </c>
      <c r="I581" s="105">
        <v>0</v>
      </c>
      <c r="J581" s="105">
        <v>0.25</v>
      </c>
      <c r="K581" s="104">
        <v>0.25</v>
      </c>
      <c r="L581" s="100">
        <v>521</v>
      </c>
      <c r="M581" s="112" t="s">
        <v>590</v>
      </c>
      <c r="N581" s="32" t="s">
        <v>2279</v>
      </c>
      <c r="O581" s="111" t="s">
        <v>270</v>
      </c>
      <c r="P581" s="80" t="s">
        <v>1971</v>
      </c>
      <c r="Q581" s="80" t="s">
        <v>2501</v>
      </c>
      <c r="R581" s="36" t="s">
        <v>2197</v>
      </c>
      <c r="S581" s="80" t="s">
        <v>2190</v>
      </c>
      <c r="T581" s="80"/>
      <c r="U581" s="80"/>
      <c r="V581" s="80" t="str">
        <f t="shared" si="28"/>
        <v/>
      </c>
      <c r="W581" s="32" t="s">
        <v>590</v>
      </c>
      <c r="X581" s="110">
        <v>134</v>
      </c>
      <c r="Y581" s="35" t="s">
        <v>936</v>
      </c>
      <c r="Z581" s="133">
        <v>1</v>
      </c>
      <c r="AA581" s="133">
        <f t="shared" si="29"/>
        <v>1</v>
      </c>
    </row>
    <row r="582" spans="1:27" s="3" customFormat="1" x14ac:dyDescent="0.2">
      <c r="A582" s="100">
        <v>581</v>
      </c>
      <c r="B582" s="101">
        <v>552</v>
      </c>
      <c r="C582" s="101">
        <v>135</v>
      </c>
      <c r="D582" s="100">
        <v>135</v>
      </c>
      <c r="E582" s="102" t="str">
        <f t="shared" si="27"/>
        <v xml:space="preserve">1922-25 - Fourth Bureau Issues - 1c  Deep Green,  Franklin, Perf 11   </v>
      </c>
      <c r="F582" s="106" t="s">
        <v>2512</v>
      </c>
      <c r="G582" s="104">
        <v>0.25</v>
      </c>
      <c r="H582" s="105">
        <v>0.25</v>
      </c>
      <c r="I582" s="105">
        <v>0</v>
      </c>
      <c r="J582" s="105">
        <v>1.4</v>
      </c>
      <c r="K582" s="104">
        <v>0.25</v>
      </c>
      <c r="L582" s="100">
        <v>523</v>
      </c>
      <c r="M582" s="112" t="s">
        <v>590</v>
      </c>
      <c r="N582" s="32" t="s">
        <v>2279</v>
      </c>
      <c r="O582" s="111" t="s">
        <v>270</v>
      </c>
      <c r="P582" s="80" t="s">
        <v>1954</v>
      </c>
      <c r="Q582" s="80" t="s">
        <v>1634</v>
      </c>
      <c r="R582" s="36" t="s">
        <v>2121</v>
      </c>
      <c r="S582" s="80" t="s">
        <v>2190</v>
      </c>
      <c r="T582" s="80"/>
      <c r="U582" s="80"/>
      <c r="V582" s="80" t="str">
        <f t="shared" si="28"/>
        <v/>
      </c>
      <c r="W582" s="32" t="s">
        <v>590</v>
      </c>
      <c r="X582" s="110">
        <v>135</v>
      </c>
      <c r="Y582" s="35" t="s">
        <v>937</v>
      </c>
      <c r="Z582" s="133">
        <v>1</v>
      </c>
      <c r="AA582" s="133">
        <f t="shared" si="29"/>
        <v>1</v>
      </c>
    </row>
    <row r="583" spans="1:27" s="3" customFormat="1" x14ac:dyDescent="0.2">
      <c r="A583" s="100">
        <v>582</v>
      </c>
      <c r="B583" s="101">
        <v>553</v>
      </c>
      <c r="C583" s="101">
        <v>136</v>
      </c>
      <c r="D583" s="100">
        <v>136</v>
      </c>
      <c r="E583" s="102" t="str">
        <f t="shared" si="27"/>
        <v xml:space="preserve">1922-25 - Fourth Bureau Issues - 1½c  Yellow Brown,  Warren G. Harding, Perf 11   </v>
      </c>
      <c r="F583" s="106" t="s">
        <v>2512</v>
      </c>
      <c r="G583" s="104">
        <v>0.25</v>
      </c>
      <c r="H583" s="105">
        <v>0.25</v>
      </c>
      <c r="I583" s="105">
        <v>0</v>
      </c>
      <c r="J583" s="105">
        <v>2.25</v>
      </c>
      <c r="K583" s="104">
        <v>0.25</v>
      </c>
      <c r="L583" s="100">
        <v>532</v>
      </c>
      <c r="M583" s="112" t="s">
        <v>590</v>
      </c>
      <c r="N583" s="32" t="s">
        <v>2279</v>
      </c>
      <c r="O583" s="111" t="s">
        <v>270</v>
      </c>
      <c r="P583" s="80" t="s">
        <v>1972</v>
      </c>
      <c r="Q583" s="80" t="s">
        <v>1822</v>
      </c>
      <c r="R583" s="36" t="s">
        <v>2089</v>
      </c>
      <c r="S583" s="80" t="s">
        <v>2190</v>
      </c>
      <c r="T583" s="80"/>
      <c r="U583" s="80"/>
      <c r="V583" s="80" t="str">
        <f t="shared" si="28"/>
        <v/>
      </c>
      <c r="W583" s="32" t="s">
        <v>590</v>
      </c>
      <c r="X583" s="110">
        <v>136</v>
      </c>
      <c r="Y583" s="35" t="s">
        <v>938</v>
      </c>
      <c r="Z583" s="133">
        <v>1</v>
      </c>
      <c r="AA583" s="133">
        <f t="shared" si="29"/>
        <v>1</v>
      </c>
    </row>
    <row r="584" spans="1:27" s="3" customFormat="1" x14ac:dyDescent="0.2">
      <c r="A584" s="100">
        <v>583</v>
      </c>
      <c r="B584" s="101">
        <v>554</v>
      </c>
      <c r="C584" s="101">
        <v>138</v>
      </c>
      <c r="D584" s="100">
        <v>138</v>
      </c>
      <c r="E584" s="102" t="str">
        <f t="shared" si="27"/>
        <v xml:space="preserve">1922-25 - Fourth Bureau Issues - 2c  Carmine,  Washington, Perf 11   </v>
      </c>
      <c r="F584" s="106" t="s">
        <v>2512</v>
      </c>
      <c r="G584" s="104">
        <v>0.25</v>
      </c>
      <c r="H584" s="105">
        <v>0.25</v>
      </c>
      <c r="I584" s="105">
        <v>0</v>
      </c>
      <c r="J584" s="105">
        <v>1.3</v>
      </c>
      <c r="K584" s="104">
        <v>0.25</v>
      </c>
      <c r="L584" s="100">
        <v>541</v>
      </c>
      <c r="M584" s="112" t="s">
        <v>590</v>
      </c>
      <c r="N584" s="32" t="s">
        <v>2279</v>
      </c>
      <c r="O584" s="111" t="s">
        <v>270</v>
      </c>
      <c r="P584" s="80" t="s">
        <v>1960</v>
      </c>
      <c r="Q584" s="80" t="s">
        <v>1635</v>
      </c>
      <c r="R584" s="36" t="s">
        <v>2057</v>
      </c>
      <c r="S584" s="80" t="s">
        <v>2190</v>
      </c>
      <c r="T584" s="80"/>
      <c r="U584" s="80"/>
      <c r="V584" s="80" t="str">
        <f t="shared" si="28"/>
        <v/>
      </c>
      <c r="W584" s="32" t="s">
        <v>590</v>
      </c>
      <c r="X584" s="110">
        <v>138</v>
      </c>
      <c r="Y584" s="35" t="s">
        <v>939</v>
      </c>
      <c r="Z584" s="133">
        <v>1</v>
      </c>
      <c r="AA584" s="133">
        <f t="shared" si="29"/>
        <v>1</v>
      </c>
    </row>
    <row r="585" spans="1:27" s="3" customFormat="1" x14ac:dyDescent="0.2">
      <c r="A585" s="100">
        <v>584</v>
      </c>
      <c r="B585" s="101">
        <v>555</v>
      </c>
      <c r="C585" s="101">
        <v>139</v>
      </c>
      <c r="D585" s="100">
        <v>139</v>
      </c>
      <c r="E585" s="102" t="str">
        <f t="shared" si="27"/>
        <v xml:space="preserve">1922-25 - Fourth Bureau Issues - 3c  Violet,  Lincoln, Perf 11   </v>
      </c>
      <c r="F585" s="106" t="s">
        <v>2512</v>
      </c>
      <c r="G585" s="104">
        <v>1.2</v>
      </c>
      <c r="H585" s="105">
        <v>1.2</v>
      </c>
      <c r="I585" s="105">
        <v>0</v>
      </c>
      <c r="J585" s="105">
        <v>14</v>
      </c>
      <c r="K585" s="104">
        <v>1.2</v>
      </c>
      <c r="L585" s="100">
        <v>551</v>
      </c>
      <c r="M585" s="112" t="s">
        <v>590</v>
      </c>
      <c r="N585" s="32" t="s">
        <v>2279</v>
      </c>
      <c r="O585" s="111" t="s">
        <v>270</v>
      </c>
      <c r="P585" s="80" t="s">
        <v>1955</v>
      </c>
      <c r="Q585" s="80" t="s">
        <v>1638</v>
      </c>
      <c r="R585" s="36" t="s">
        <v>2141</v>
      </c>
      <c r="S585" s="80" t="s">
        <v>2190</v>
      </c>
      <c r="T585" s="80"/>
      <c r="U585" s="80"/>
      <c r="V585" s="80" t="str">
        <f t="shared" si="28"/>
        <v/>
      </c>
      <c r="W585" s="32" t="s">
        <v>590</v>
      </c>
      <c r="X585" s="110">
        <v>139</v>
      </c>
      <c r="Y585" s="35" t="s">
        <v>940</v>
      </c>
      <c r="Z585" s="133">
        <v>1</v>
      </c>
      <c r="AA585" s="133">
        <f t="shared" si="29"/>
        <v>1</v>
      </c>
    </row>
    <row r="586" spans="1:27" s="3" customFormat="1" x14ac:dyDescent="0.2">
      <c r="A586" s="100">
        <v>585</v>
      </c>
      <c r="B586" s="101">
        <v>556</v>
      </c>
      <c r="C586" s="101">
        <v>140</v>
      </c>
      <c r="D586" s="100">
        <v>140</v>
      </c>
      <c r="E586" s="102" t="str">
        <f t="shared" si="27"/>
        <v xml:space="preserve">1922-25 - Fourth Bureau Issues - 4c  Yellow Brown,  Martha Washington, Perf 11   </v>
      </c>
      <c r="F586" s="106" t="s">
        <v>2512</v>
      </c>
      <c r="G586" s="104">
        <v>0.5</v>
      </c>
      <c r="H586" s="105">
        <v>0.5</v>
      </c>
      <c r="I586" s="105">
        <v>0</v>
      </c>
      <c r="J586" s="105">
        <v>17.5</v>
      </c>
      <c r="K586" s="104">
        <v>0.5</v>
      </c>
      <c r="L586" s="100">
        <v>555</v>
      </c>
      <c r="M586" s="112" t="s">
        <v>590</v>
      </c>
      <c r="N586" s="32" t="s">
        <v>2279</v>
      </c>
      <c r="O586" s="111" t="s">
        <v>270</v>
      </c>
      <c r="P586" s="80" t="s">
        <v>1964</v>
      </c>
      <c r="Q586" s="80" t="s">
        <v>1688</v>
      </c>
      <c r="R586" s="36" t="s">
        <v>2089</v>
      </c>
      <c r="S586" s="80" t="s">
        <v>2190</v>
      </c>
      <c r="T586" s="80"/>
      <c r="U586" s="80"/>
      <c r="V586" s="80" t="str">
        <f t="shared" si="28"/>
        <v/>
      </c>
      <c r="W586" s="32" t="s">
        <v>590</v>
      </c>
      <c r="X586" s="110">
        <v>140</v>
      </c>
      <c r="Y586" s="35" t="s">
        <v>941</v>
      </c>
      <c r="Z586" s="133">
        <v>1</v>
      </c>
      <c r="AA586" s="133">
        <f t="shared" si="29"/>
        <v>1</v>
      </c>
    </row>
    <row r="587" spans="1:27" s="3" customFormat="1" x14ac:dyDescent="0.2">
      <c r="A587" s="100">
        <v>586</v>
      </c>
      <c r="B587" s="101">
        <v>557</v>
      </c>
      <c r="C587" s="101">
        <v>142</v>
      </c>
      <c r="D587" s="100">
        <v>142</v>
      </c>
      <c r="E587" s="102" t="str">
        <f t="shared" si="27"/>
        <v xml:space="preserve">1922-25 - Fourth Bureau Issues - 5c  Dark Blue,  Theodore Roosevelt, Perf 11   </v>
      </c>
      <c r="F587" s="106" t="s">
        <v>2512</v>
      </c>
      <c r="G587" s="104">
        <v>0.3</v>
      </c>
      <c r="H587" s="105">
        <v>0.3</v>
      </c>
      <c r="I587" s="105">
        <v>0</v>
      </c>
      <c r="J587" s="105">
        <v>17.5</v>
      </c>
      <c r="K587" s="104">
        <v>0.3</v>
      </c>
      <c r="L587" s="100">
        <v>561</v>
      </c>
      <c r="M587" s="112" t="s">
        <v>590</v>
      </c>
      <c r="N587" s="32" t="s">
        <v>2279</v>
      </c>
      <c r="O587" s="111" t="s">
        <v>270</v>
      </c>
      <c r="P587" s="80" t="s">
        <v>1952</v>
      </c>
      <c r="Q587" s="80" t="s">
        <v>1819</v>
      </c>
      <c r="R587" s="36" t="s">
        <v>2117</v>
      </c>
      <c r="S587" s="80" t="s">
        <v>2190</v>
      </c>
      <c r="T587" s="80"/>
      <c r="U587" s="80"/>
      <c r="V587" s="80" t="str">
        <f t="shared" si="28"/>
        <v/>
      </c>
      <c r="W587" s="32" t="s">
        <v>590</v>
      </c>
      <c r="X587" s="110">
        <v>142</v>
      </c>
      <c r="Y587" s="35" t="s">
        <v>942</v>
      </c>
      <c r="Z587" s="133">
        <v>1</v>
      </c>
      <c r="AA587" s="133">
        <f t="shared" si="29"/>
        <v>1</v>
      </c>
    </row>
    <row r="588" spans="1:27" s="3" customFormat="1" x14ac:dyDescent="0.2">
      <c r="A588" s="100">
        <v>587</v>
      </c>
      <c r="B588" s="101">
        <v>558</v>
      </c>
      <c r="C588" s="101">
        <v>143</v>
      </c>
      <c r="D588" s="100">
        <v>143</v>
      </c>
      <c r="E588" s="102" t="str">
        <f t="shared" si="27"/>
        <v xml:space="preserve">1922-25 - Fourth Bureau Issues - 6c  Red Orange,  Garfield, Perf 11   </v>
      </c>
      <c r="F588" s="106" t="s">
        <v>2512</v>
      </c>
      <c r="G588" s="104">
        <v>1</v>
      </c>
      <c r="H588" s="105">
        <v>1</v>
      </c>
      <c r="I588" s="105">
        <v>0</v>
      </c>
      <c r="J588" s="105">
        <v>32.5</v>
      </c>
      <c r="K588" s="104">
        <v>1</v>
      </c>
      <c r="L588" s="100">
        <v>565</v>
      </c>
      <c r="M588" s="112" t="s">
        <v>590</v>
      </c>
      <c r="N588" s="32" t="s">
        <v>2279</v>
      </c>
      <c r="O588" s="111" t="s">
        <v>270</v>
      </c>
      <c r="P588" s="80" t="s">
        <v>1962</v>
      </c>
      <c r="Q588" s="80" t="s">
        <v>1653</v>
      </c>
      <c r="R588" s="36" t="s">
        <v>2143</v>
      </c>
      <c r="S588" s="80" t="s">
        <v>2190</v>
      </c>
      <c r="T588" s="80"/>
      <c r="U588" s="80"/>
      <c r="V588" s="80" t="str">
        <f t="shared" si="28"/>
        <v/>
      </c>
      <c r="W588" s="32" t="s">
        <v>590</v>
      </c>
      <c r="X588" s="110">
        <v>143</v>
      </c>
      <c r="Y588" s="35" t="s">
        <v>943</v>
      </c>
      <c r="Z588" s="133">
        <v>1</v>
      </c>
      <c r="AA588" s="133">
        <f t="shared" si="29"/>
        <v>1</v>
      </c>
    </row>
    <row r="589" spans="1:27" s="3" customFormat="1" x14ac:dyDescent="0.2">
      <c r="A589" s="100">
        <v>588</v>
      </c>
      <c r="B589" s="101">
        <v>559</v>
      </c>
      <c r="C589" s="101">
        <v>144</v>
      </c>
      <c r="D589" s="100">
        <v>144</v>
      </c>
      <c r="E589" s="102" t="str">
        <f t="shared" si="27"/>
        <v xml:space="preserve">1922-25 - Fourth Bureau Issues - 7c  Black,  McKinley, Perf 11   </v>
      </c>
      <c r="F589" s="106" t="s">
        <v>2512</v>
      </c>
      <c r="G589" s="104">
        <v>0.75</v>
      </c>
      <c r="H589" s="105">
        <v>0.75</v>
      </c>
      <c r="I589" s="105">
        <v>0</v>
      </c>
      <c r="J589" s="105">
        <v>7.75</v>
      </c>
      <c r="K589" s="104">
        <v>0.75</v>
      </c>
      <c r="L589" s="100">
        <v>569</v>
      </c>
      <c r="M589" s="112" t="s">
        <v>590</v>
      </c>
      <c r="N589" s="32" t="s">
        <v>2279</v>
      </c>
      <c r="O589" s="111" t="s">
        <v>270</v>
      </c>
      <c r="P589" s="80" t="s">
        <v>1963</v>
      </c>
      <c r="Q589" s="80" t="s">
        <v>1691</v>
      </c>
      <c r="R589" s="36" t="s">
        <v>2014</v>
      </c>
      <c r="S589" s="80" t="s">
        <v>2190</v>
      </c>
      <c r="T589" s="80"/>
      <c r="U589" s="80"/>
      <c r="V589" s="80" t="str">
        <f t="shared" si="28"/>
        <v/>
      </c>
      <c r="W589" s="32" t="s">
        <v>590</v>
      </c>
      <c r="X589" s="110">
        <v>144</v>
      </c>
      <c r="Y589" s="35" t="s">
        <v>944</v>
      </c>
      <c r="Z589" s="133">
        <v>1</v>
      </c>
      <c r="AA589" s="133">
        <f t="shared" si="29"/>
        <v>1</v>
      </c>
    </row>
    <row r="590" spans="1:27" s="3" customFormat="1" x14ac:dyDescent="0.2">
      <c r="A590" s="100">
        <v>589</v>
      </c>
      <c r="B590" s="101">
        <v>560</v>
      </c>
      <c r="C590" s="101">
        <v>145</v>
      </c>
      <c r="D590" s="100">
        <v>145</v>
      </c>
      <c r="E590" s="102" t="str">
        <f t="shared" si="27"/>
        <v xml:space="preserve">1922-25 - Fourth Bureau Issues - 8c  Olive Green,  Grant, Perf 11   </v>
      </c>
      <c r="F590" s="106" t="s">
        <v>2512</v>
      </c>
      <c r="G590" s="104">
        <v>1</v>
      </c>
      <c r="H590" s="105">
        <v>1</v>
      </c>
      <c r="I590" s="105">
        <v>0</v>
      </c>
      <c r="J590" s="105">
        <v>40</v>
      </c>
      <c r="K590" s="104">
        <v>1</v>
      </c>
      <c r="L590" s="100">
        <v>572</v>
      </c>
      <c r="M590" s="112" t="s">
        <v>590</v>
      </c>
      <c r="N590" s="32" t="s">
        <v>2279</v>
      </c>
      <c r="O590" s="111" t="s">
        <v>270</v>
      </c>
      <c r="P590" s="80" t="s">
        <v>1965</v>
      </c>
      <c r="Q590" s="80" t="s">
        <v>1654</v>
      </c>
      <c r="R590" s="36" t="s">
        <v>2123</v>
      </c>
      <c r="S590" s="80" t="s">
        <v>2190</v>
      </c>
      <c r="T590" s="80"/>
      <c r="U590" s="80"/>
      <c r="V590" s="80" t="str">
        <f t="shared" si="28"/>
        <v/>
      </c>
      <c r="W590" s="32" t="s">
        <v>590</v>
      </c>
      <c r="X590" s="110">
        <v>145</v>
      </c>
      <c r="Y590" s="35" t="s">
        <v>945</v>
      </c>
      <c r="Z590" s="133">
        <v>1</v>
      </c>
      <c r="AA590" s="133">
        <f t="shared" si="29"/>
        <v>1</v>
      </c>
    </row>
    <row r="591" spans="1:27" s="3" customFormat="1" x14ac:dyDescent="0.2">
      <c r="A591" s="100">
        <v>590</v>
      </c>
      <c r="B591" s="101">
        <v>561</v>
      </c>
      <c r="C591" s="101">
        <v>146</v>
      </c>
      <c r="D591" s="100">
        <v>146</v>
      </c>
      <c r="E591" s="102" t="str">
        <f t="shared" si="27"/>
        <v xml:space="preserve">1922-25 - Fourth Bureau Issues - 9c  Rose,  Jefferson, Perf 11   </v>
      </c>
      <c r="F591" s="106" t="s">
        <v>2512</v>
      </c>
      <c r="G591" s="104">
        <v>1.25</v>
      </c>
      <c r="H591" s="105">
        <v>1.25</v>
      </c>
      <c r="I591" s="105">
        <v>0</v>
      </c>
      <c r="J591" s="105">
        <v>12.5</v>
      </c>
      <c r="K591" s="104">
        <v>1.25</v>
      </c>
      <c r="L591" s="100">
        <v>575</v>
      </c>
      <c r="M591" s="112" t="s">
        <v>590</v>
      </c>
      <c r="N591" s="32" t="s">
        <v>2279</v>
      </c>
      <c r="O591" s="111" t="s">
        <v>270</v>
      </c>
      <c r="P591" s="80" t="s">
        <v>1968</v>
      </c>
      <c r="Q591" s="80" t="s">
        <v>1636</v>
      </c>
      <c r="R591" s="36" t="s">
        <v>2023</v>
      </c>
      <c r="S591" s="80" t="s">
        <v>2190</v>
      </c>
      <c r="T591" s="80"/>
      <c r="U591" s="80"/>
      <c r="V591" s="80" t="str">
        <f t="shared" si="28"/>
        <v/>
      </c>
      <c r="W591" s="32" t="s">
        <v>590</v>
      </c>
      <c r="X591" s="110">
        <v>146</v>
      </c>
      <c r="Y591" s="35" t="s">
        <v>946</v>
      </c>
      <c r="Z591" s="133">
        <v>1</v>
      </c>
      <c r="AA591" s="133">
        <f t="shared" si="29"/>
        <v>1</v>
      </c>
    </row>
    <row r="592" spans="1:27" s="3" customFormat="1" x14ac:dyDescent="0.2">
      <c r="A592" s="100">
        <v>591</v>
      </c>
      <c r="B592" s="101">
        <v>562</v>
      </c>
      <c r="C592" s="101">
        <v>147</v>
      </c>
      <c r="D592" s="100">
        <v>147</v>
      </c>
      <c r="E592" s="102" t="str">
        <f t="shared" si="27"/>
        <v xml:space="preserve">1922-25 - Fourth Bureau Issues - 10c  Orange,  Monroe, Perf 11   </v>
      </c>
      <c r="F592" s="106" t="s">
        <v>2512</v>
      </c>
      <c r="G592" s="104">
        <v>0.35</v>
      </c>
      <c r="H592" s="105">
        <v>0.35</v>
      </c>
      <c r="I592" s="105">
        <v>0</v>
      </c>
      <c r="J592" s="105">
        <v>15</v>
      </c>
      <c r="K592" s="104">
        <v>0.35</v>
      </c>
      <c r="L592" s="100">
        <v>578</v>
      </c>
      <c r="M592" s="112" t="s">
        <v>590</v>
      </c>
      <c r="N592" s="32" t="s">
        <v>2279</v>
      </c>
      <c r="O592" s="111" t="s">
        <v>270</v>
      </c>
      <c r="P592" s="80" t="s">
        <v>1953</v>
      </c>
      <c r="Q592" s="80" t="s">
        <v>1690</v>
      </c>
      <c r="R592" s="36" t="s">
        <v>2031</v>
      </c>
      <c r="S592" s="80" t="s">
        <v>2190</v>
      </c>
      <c r="T592" s="80"/>
      <c r="U592" s="80"/>
      <c r="V592" s="80" t="str">
        <f t="shared" si="28"/>
        <v/>
      </c>
      <c r="W592" s="32" t="s">
        <v>590</v>
      </c>
      <c r="X592" s="110">
        <v>147</v>
      </c>
      <c r="Y592" s="35" t="s">
        <v>947</v>
      </c>
      <c r="Z592" s="133">
        <v>1</v>
      </c>
      <c r="AA592" s="133">
        <f t="shared" si="29"/>
        <v>1</v>
      </c>
    </row>
    <row r="593" spans="1:27" s="3" customFormat="1" x14ac:dyDescent="0.2">
      <c r="A593" s="100">
        <v>592</v>
      </c>
      <c r="B593" s="101">
        <v>563</v>
      </c>
      <c r="C593" s="101">
        <v>148</v>
      </c>
      <c r="D593" s="100">
        <v>148</v>
      </c>
      <c r="E593" s="102" t="str">
        <f t="shared" si="27"/>
        <v xml:space="preserve">1922-25 - Fourth Bureau Issues - 11c  Greenish Blue,  Rutherford B. Hayes, Perf 11   </v>
      </c>
      <c r="F593" s="106" t="s">
        <v>2512</v>
      </c>
      <c r="G593" s="104">
        <v>0.6</v>
      </c>
      <c r="H593" s="105">
        <v>0.6</v>
      </c>
      <c r="I593" s="105">
        <v>0</v>
      </c>
      <c r="J593" s="105">
        <v>1.4</v>
      </c>
      <c r="K593" s="104">
        <v>0.6</v>
      </c>
      <c r="L593" s="100">
        <v>582</v>
      </c>
      <c r="M593" s="112" t="s">
        <v>590</v>
      </c>
      <c r="N593" s="32" t="s">
        <v>2279</v>
      </c>
      <c r="O593" s="111" t="s">
        <v>270</v>
      </c>
      <c r="P593" s="80" t="s">
        <v>1970</v>
      </c>
      <c r="Q593" s="80" t="s">
        <v>1813</v>
      </c>
      <c r="R593" s="36" t="s">
        <v>2280</v>
      </c>
      <c r="S593" s="80" t="s">
        <v>2190</v>
      </c>
      <c r="T593" s="80"/>
      <c r="U593" s="80"/>
      <c r="V593" s="80" t="str">
        <f t="shared" si="28"/>
        <v/>
      </c>
      <c r="W593" s="32" t="s">
        <v>590</v>
      </c>
      <c r="X593" s="110">
        <v>148</v>
      </c>
      <c r="Y593" s="35" t="s">
        <v>948</v>
      </c>
      <c r="Z593" s="133">
        <v>1</v>
      </c>
      <c r="AA593" s="133">
        <f t="shared" si="29"/>
        <v>1</v>
      </c>
    </row>
    <row r="594" spans="1:27" s="3" customFormat="1" x14ac:dyDescent="0.2">
      <c r="A594" s="100">
        <v>593</v>
      </c>
      <c r="B594" s="101">
        <v>564</v>
      </c>
      <c r="C594" s="101">
        <v>149</v>
      </c>
      <c r="D594" s="100">
        <v>149</v>
      </c>
      <c r="E594" s="102" t="str">
        <f t="shared" si="27"/>
        <v xml:space="preserve">1922-25 - Fourth Bureau Issues - 12c  Brown Violet,  Grover Cleveland, Perf 11   </v>
      </c>
      <c r="F594" s="106" t="s">
        <v>2512</v>
      </c>
      <c r="G594" s="104">
        <v>0.35</v>
      </c>
      <c r="H594" s="105">
        <v>0.35</v>
      </c>
      <c r="I594" s="105">
        <v>0</v>
      </c>
      <c r="J594" s="105">
        <v>5.25</v>
      </c>
      <c r="K594" s="104">
        <v>0.35</v>
      </c>
      <c r="L594" s="100">
        <v>584</v>
      </c>
      <c r="M594" s="112" t="s">
        <v>590</v>
      </c>
      <c r="N594" s="32" t="s">
        <v>2279</v>
      </c>
      <c r="O594" s="111" t="s">
        <v>270</v>
      </c>
      <c r="P594" s="80" t="s">
        <v>1956</v>
      </c>
      <c r="Q594" s="80" t="s">
        <v>1816</v>
      </c>
      <c r="R594" s="36" t="s">
        <v>2103</v>
      </c>
      <c r="S594" s="80" t="s">
        <v>2190</v>
      </c>
      <c r="T594" s="80"/>
      <c r="U594" s="80"/>
      <c r="V594" s="80" t="str">
        <f t="shared" si="28"/>
        <v/>
      </c>
      <c r="W594" s="32" t="s">
        <v>590</v>
      </c>
      <c r="X594" s="110">
        <v>149</v>
      </c>
      <c r="Y594" s="35" t="s">
        <v>949</v>
      </c>
      <c r="Z594" s="133">
        <v>1</v>
      </c>
      <c r="AA594" s="133">
        <f t="shared" si="29"/>
        <v>1</v>
      </c>
    </row>
    <row r="595" spans="1:27" s="3" customFormat="1" x14ac:dyDescent="0.2">
      <c r="A595" s="100">
        <v>594</v>
      </c>
      <c r="B595" s="101">
        <v>565</v>
      </c>
      <c r="C595" s="101">
        <v>151</v>
      </c>
      <c r="D595" s="100">
        <v>151</v>
      </c>
      <c r="E595" s="102" t="str">
        <f t="shared" si="27"/>
        <v xml:space="preserve">1922-25 - Fourth Bureau Issues - 14c  Blue,  American Indian, Perf 11   </v>
      </c>
      <c r="F595" s="106" t="s">
        <v>2512</v>
      </c>
      <c r="G595" s="104">
        <v>0.9</v>
      </c>
      <c r="H595" s="105">
        <v>0.9</v>
      </c>
      <c r="I595" s="105">
        <v>0</v>
      </c>
      <c r="J595" s="105">
        <v>4.75</v>
      </c>
      <c r="K595" s="104">
        <v>0.9</v>
      </c>
      <c r="L595" s="100">
        <v>588</v>
      </c>
      <c r="M595" s="112" t="s">
        <v>590</v>
      </c>
      <c r="N595" s="32" t="s">
        <v>2279</v>
      </c>
      <c r="O595" s="111" t="s">
        <v>270</v>
      </c>
      <c r="P595" s="80" t="s">
        <v>1973</v>
      </c>
      <c r="Q595" s="80" t="s">
        <v>2502</v>
      </c>
      <c r="R595" s="36" t="s">
        <v>2018</v>
      </c>
      <c r="S595" s="80" t="s">
        <v>2190</v>
      </c>
      <c r="T595" s="80"/>
      <c r="U595" s="80"/>
      <c r="V595" s="80" t="str">
        <f t="shared" si="28"/>
        <v/>
      </c>
      <c r="W595" s="32" t="s">
        <v>590</v>
      </c>
      <c r="X595" s="110">
        <v>151</v>
      </c>
      <c r="Y595" s="35" t="s">
        <v>950</v>
      </c>
      <c r="Z595" s="133">
        <v>1</v>
      </c>
      <c r="AA595" s="133">
        <f t="shared" si="29"/>
        <v>1</v>
      </c>
    </row>
    <row r="596" spans="1:27" s="3" customFormat="1" x14ac:dyDescent="0.2">
      <c r="A596" s="100">
        <v>595</v>
      </c>
      <c r="B596" s="101">
        <v>566</v>
      </c>
      <c r="C596" s="101">
        <v>152</v>
      </c>
      <c r="D596" s="100">
        <v>152</v>
      </c>
      <c r="E596" s="102" t="str">
        <f t="shared" si="27"/>
        <v xml:space="preserve">1922-25 - Fourth Bureau Issues - 15c  Gray,  Statue of Liberty, Perf 11   </v>
      </c>
      <c r="F596" s="106" t="s">
        <v>2512</v>
      </c>
      <c r="G596" s="104">
        <v>0.3</v>
      </c>
      <c r="H596" s="105">
        <v>0.3</v>
      </c>
      <c r="I596" s="105">
        <v>0</v>
      </c>
      <c r="J596" s="105">
        <v>17.5</v>
      </c>
      <c r="K596" s="104">
        <v>0.3</v>
      </c>
      <c r="L596" s="100">
        <v>590</v>
      </c>
      <c r="M596" s="112" t="s">
        <v>590</v>
      </c>
      <c r="N596" s="32" t="s">
        <v>2279</v>
      </c>
      <c r="O596" s="111" t="s">
        <v>270</v>
      </c>
      <c r="P596" s="80" t="s">
        <v>1961</v>
      </c>
      <c r="Q596" s="80" t="s">
        <v>1711</v>
      </c>
      <c r="R596" s="36" t="s">
        <v>2029</v>
      </c>
      <c r="S596" s="80" t="s">
        <v>2190</v>
      </c>
      <c r="T596" s="80"/>
      <c r="U596" s="80"/>
      <c r="V596" s="80" t="str">
        <f t="shared" si="28"/>
        <v/>
      </c>
      <c r="W596" s="32" t="s">
        <v>590</v>
      </c>
      <c r="X596" s="110">
        <v>152</v>
      </c>
      <c r="Y596" s="35" t="s">
        <v>951</v>
      </c>
      <c r="Z596" s="133">
        <v>1</v>
      </c>
      <c r="AA596" s="133">
        <f t="shared" si="29"/>
        <v>1</v>
      </c>
    </row>
    <row r="597" spans="1:27" s="3" customFormat="1" x14ac:dyDescent="0.2">
      <c r="A597" s="100">
        <v>596</v>
      </c>
      <c r="B597" s="101">
        <v>567</v>
      </c>
      <c r="C597" s="101">
        <v>154</v>
      </c>
      <c r="D597" s="100">
        <v>154</v>
      </c>
      <c r="E597" s="102" t="str">
        <f t="shared" si="27"/>
        <v xml:space="preserve">1922-25 - Fourth Bureau Issues - 20c  Carmine Raose,  Golden Gate, Perf 11   </v>
      </c>
      <c r="F597" s="106" t="s">
        <v>2512</v>
      </c>
      <c r="G597" s="104">
        <v>0.3</v>
      </c>
      <c r="H597" s="105">
        <v>0.3</v>
      </c>
      <c r="I597" s="105">
        <v>0</v>
      </c>
      <c r="J597" s="105">
        <v>17.5</v>
      </c>
      <c r="K597" s="104">
        <v>0.3</v>
      </c>
      <c r="L597" s="100">
        <v>594</v>
      </c>
      <c r="M597" s="112" t="s">
        <v>590</v>
      </c>
      <c r="N597" s="32" t="s">
        <v>2279</v>
      </c>
      <c r="O597" s="111" t="s">
        <v>270</v>
      </c>
      <c r="P597" s="80" t="s">
        <v>1969</v>
      </c>
      <c r="Q597" s="80" t="s">
        <v>1700</v>
      </c>
      <c r="R597" s="36" t="s">
        <v>2281</v>
      </c>
      <c r="S597" s="80" t="s">
        <v>2190</v>
      </c>
      <c r="T597" s="80"/>
      <c r="U597" s="80"/>
      <c r="V597" s="80" t="str">
        <f t="shared" si="28"/>
        <v/>
      </c>
      <c r="W597" s="32" t="s">
        <v>590</v>
      </c>
      <c r="X597" s="110">
        <v>154</v>
      </c>
      <c r="Y597" s="35" t="s">
        <v>952</v>
      </c>
      <c r="Z597" s="133">
        <v>1</v>
      </c>
      <c r="AA597" s="133">
        <f t="shared" si="29"/>
        <v>1</v>
      </c>
    </row>
    <row r="598" spans="1:27" s="3" customFormat="1" x14ac:dyDescent="0.2">
      <c r="A598" s="100">
        <v>597</v>
      </c>
      <c r="B598" s="101">
        <v>568</v>
      </c>
      <c r="C598" s="101">
        <v>155</v>
      </c>
      <c r="D598" s="100">
        <v>155</v>
      </c>
      <c r="E598" s="102" t="str">
        <f t="shared" si="27"/>
        <v xml:space="preserve">1922-25 - Fourth Bureau Issues - 25c  Yellow Green,  Niagara Falls, Perf 11   </v>
      </c>
      <c r="F598" s="106" t="s">
        <v>2512</v>
      </c>
      <c r="G598" s="104">
        <v>0.75</v>
      </c>
      <c r="H598" s="105">
        <v>0.75</v>
      </c>
      <c r="I598" s="105">
        <v>0</v>
      </c>
      <c r="J598" s="105">
        <v>15</v>
      </c>
      <c r="K598" s="104">
        <v>0.75</v>
      </c>
      <c r="L598" s="100">
        <v>596</v>
      </c>
      <c r="M598" s="112" t="s">
        <v>590</v>
      </c>
      <c r="N598" s="32" t="s">
        <v>2279</v>
      </c>
      <c r="O598" s="111" t="s">
        <v>270</v>
      </c>
      <c r="P598" s="80" t="s">
        <v>1974</v>
      </c>
      <c r="Q598" s="80" t="s">
        <v>2503</v>
      </c>
      <c r="R598" s="36" t="s">
        <v>2107</v>
      </c>
      <c r="S598" s="80" t="s">
        <v>2190</v>
      </c>
      <c r="T598" s="80"/>
      <c r="U598" s="80"/>
      <c r="V598" s="80" t="str">
        <f t="shared" si="28"/>
        <v/>
      </c>
      <c r="W598" s="32" t="s">
        <v>590</v>
      </c>
      <c r="X598" s="110">
        <v>155</v>
      </c>
      <c r="Y598" s="35" t="s">
        <v>953</v>
      </c>
      <c r="Z598" s="133">
        <v>1</v>
      </c>
      <c r="AA598" s="133">
        <f t="shared" si="29"/>
        <v>1</v>
      </c>
    </row>
    <row r="599" spans="1:27" s="3" customFormat="1" x14ac:dyDescent="0.2">
      <c r="A599" s="100">
        <v>598</v>
      </c>
      <c r="B599" s="101">
        <v>569</v>
      </c>
      <c r="C599" s="101">
        <v>156</v>
      </c>
      <c r="D599" s="100">
        <v>156</v>
      </c>
      <c r="E599" s="102" t="str">
        <f t="shared" si="27"/>
        <v xml:space="preserve">1922-25 - Fourth Bureau Issues - 30c  Olive Brown,  American Bison, Perf 11   </v>
      </c>
      <c r="F599" s="106" t="s">
        <v>2512</v>
      </c>
      <c r="G599" s="104">
        <v>0.6</v>
      </c>
      <c r="H599" s="105">
        <v>0.6</v>
      </c>
      <c r="I599" s="105">
        <v>0</v>
      </c>
      <c r="J599" s="105">
        <v>25</v>
      </c>
      <c r="K599" s="104">
        <v>0.6</v>
      </c>
      <c r="L599" s="100">
        <v>598</v>
      </c>
      <c r="M599" s="112" t="s">
        <v>590</v>
      </c>
      <c r="N599" s="32" t="s">
        <v>2279</v>
      </c>
      <c r="O599" s="111" t="s">
        <v>270</v>
      </c>
      <c r="P599" s="80" t="s">
        <v>1958</v>
      </c>
      <c r="Q599" s="80" t="s">
        <v>2504</v>
      </c>
      <c r="R599" s="36" t="s">
        <v>2197</v>
      </c>
      <c r="S599" s="80" t="s">
        <v>2190</v>
      </c>
      <c r="T599" s="80"/>
      <c r="U599" s="80"/>
      <c r="V599" s="80" t="str">
        <f t="shared" si="28"/>
        <v/>
      </c>
      <c r="W599" s="32" t="s">
        <v>590</v>
      </c>
      <c r="X599" s="110">
        <v>156</v>
      </c>
      <c r="Y599" s="35" t="s">
        <v>954</v>
      </c>
      <c r="Z599" s="133">
        <v>1</v>
      </c>
      <c r="AA599" s="133">
        <f t="shared" si="29"/>
        <v>1</v>
      </c>
    </row>
    <row r="600" spans="1:27" s="3" customFormat="1" x14ac:dyDescent="0.2">
      <c r="A600" s="100">
        <v>599</v>
      </c>
      <c r="B600" s="101">
        <v>570</v>
      </c>
      <c r="C600" s="101">
        <v>157</v>
      </c>
      <c r="D600" s="100">
        <v>157</v>
      </c>
      <c r="E600" s="102" t="str">
        <f t="shared" si="27"/>
        <v xml:space="preserve">1922-25 - Fourth Bureau Issues - 50c  Lilac,  Arlington Amphitheater, Perf 11   </v>
      </c>
      <c r="F600" s="106" t="s">
        <v>2512</v>
      </c>
      <c r="G600" s="104">
        <v>0.4</v>
      </c>
      <c r="H600" s="105">
        <v>0.4</v>
      </c>
      <c r="I600" s="105">
        <v>0</v>
      </c>
      <c r="J600" s="105">
        <v>35</v>
      </c>
      <c r="K600" s="104">
        <v>0.4</v>
      </c>
      <c r="L600" s="100">
        <v>600</v>
      </c>
      <c r="M600" s="112" t="s">
        <v>590</v>
      </c>
      <c r="N600" s="32" t="s">
        <v>2279</v>
      </c>
      <c r="O600" s="111" t="s">
        <v>270</v>
      </c>
      <c r="P600" s="80" t="s">
        <v>1966</v>
      </c>
      <c r="Q600" s="80" t="s">
        <v>2505</v>
      </c>
      <c r="R600" s="36" t="s">
        <v>2039</v>
      </c>
      <c r="S600" s="80" t="s">
        <v>2190</v>
      </c>
      <c r="T600" s="80"/>
      <c r="U600" s="80"/>
      <c r="V600" s="80" t="str">
        <f t="shared" si="28"/>
        <v/>
      </c>
      <c r="W600" s="32" t="s">
        <v>590</v>
      </c>
      <c r="X600" s="110">
        <v>157</v>
      </c>
      <c r="Y600" s="35" t="s">
        <v>955</v>
      </c>
      <c r="Z600" s="133">
        <v>1</v>
      </c>
      <c r="AA600" s="133">
        <f t="shared" si="29"/>
        <v>1</v>
      </c>
    </row>
    <row r="601" spans="1:27" s="3" customFormat="1" x14ac:dyDescent="0.2">
      <c r="A601" s="100">
        <v>600</v>
      </c>
      <c r="B601" s="101">
        <v>571</v>
      </c>
      <c r="C601" s="101">
        <v>158</v>
      </c>
      <c r="D601" s="100">
        <v>158</v>
      </c>
      <c r="E601" s="102" t="str">
        <f t="shared" si="27"/>
        <v xml:space="preserve">1922-25 - Fourth Bureau Issues - 1 Violet Brown,  Lincoln Memorial, Perf 11   </v>
      </c>
      <c r="F601" s="106" t="s">
        <v>2512</v>
      </c>
      <c r="G601" s="104">
        <v>0.8</v>
      </c>
      <c r="H601" s="105">
        <v>0.8</v>
      </c>
      <c r="I601" s="105">
        <v>0</v>
      </c>
      <c r="J601" s="105">
        <v>37.5</v>
      </c>
      <c r="K601" s="104">
        <v>0.8</v>
      </c>
      <c r="L601" s="100">
        <v>602</v>
      </c>
      <c r="M601" s="112" t="s">
        <v>590</v>
      </c>
      <c r="N601" s="32" t="s">
        <v>2279</v>
      </c>
      <c r="O601" s="111" t="s">
        <v>270</v>
      </c>
      <c r="P601" s="80">
        <v>1</v>
      </c>
      <c r="Q601" s="80" t="s">
        <v>1712</v>
      </c>
      <c r="R601" s="36" t="s">
        <v>2116</v>
      </c>
      <c r="S601" s="80" t="s">
        <v>2190</v>
      </c>
      <c r="T601" s="80"/>
      <c r="U601" s="80"/>
      <c r="V601" s="80" t="str">
        <f t="shared" si="28"/>
        <v/>
      </c>
      <c r="W601" s="32" t="s">
        <v>590</v>
      </c>
      <c r="X601" s="110">
        <v>158</v>
      </c>
      <c r="Y601" s="35" t="s">
        <v>956</v>
      </c>
      <c r="Z601" s="133">
        <v>1</v>
      </c>
      <c r="AA601" s="133">
        <f t="shared" si="29"/>
        <v>1</v>
      </c>
    </row>
    <row r="602" spans="1:27" s="3" customFormat="1" x14ac:dyDescent="0.2">
      <c r="A602" s="100">
        <v>601</v>
      </c>
      <c r="B602" s="101">
        <v>572</v>
      </c>
      <c r="C602" s="101">
        <v>159</v>
      </c>
      <c r="D602" s="100">
        <v>159</v>
      </c>
      <c r="E602" s="102" t="str">
        <f t="shared" si="27"/>
        <v xml:space="preserve">1922-25 - Fourth Bureau Issues - 2 Deep Blue,  U.S. Capitol, Perf 11   </v>
      </c>
      <c r="F602" s="106" t="s">
        <v>2512</v>
      </c>
      <c r="G602" s="104">
        <v>9</v>
      </c>
      <c r="H602" s="105">
        <v>9</v>
      </c>
      <c r="I602" s="105">
        <v>0</v>
      </c>
      <c r="J602" s="105">
        <v>60</v>
      </c>
      <c r="K602" s="104">
        <v>9</v>
      </c>
      <c r="L602" s="100">
        <v>603</v>
      </c>
      <c r="M602" s="112" t="s">
        <v>590</v>
      </c>
      <c r="N602" s="32" t="s">
        <v>2279</v>
      </c>
      <c r="O602" s="111" t="s">
        <v>270</v>
      </c>
      <c r="P602" s="80">
        <v>2</v>
      </c>
      <c r="Q602" s="80" t="s">
        <v>1713</v>
      </c>
      <c r="R602" s="36" t="s">
        <v>2077</v>
      </c>
      <c r="S602" s="80" t="s">
        <v>2190</v>
      </c>
      <c r="T602" s="80"/>
      <c r="U602" s="80"/>
      <c r="V602" s="80" t="str">
        <f t="shared" si="28"/>
        <v/>
      </c>
      <c r="W602" s="32" t="s">
        <v>590</v>
      </c>
      <c r="X602" s="110">
        <v>159</v>
      </c>
      <c r="Y602" s="35" t="s">
        <v>957</v>
      </c>
      <c r="Z602" s="133">
        <v>1</v>
      </c>
      <c r="AA602" s="133">
        <f t="shared" si="29"/>
        <v>1</v>
      </c>
    </row>
    <row r="603" spans="1:27" s="3" customFormat="1" x14ac:dyDescent="0.2">
      <c r="A603" s="100">
        <v>602</v>
      </c>
      <c r="B603" s="101">
        <v>573</v>
      </c>
      <c r="C603" s="101">
        <v>160</v>
      </c>
      <c r="D603" s="100">
        <v>160</v>
      </c>
      <c r="E603" s="102" t="str">
        <f t="shared" si="27"/>
        <v xml:space="preserve">1922-25 - Fourth Bureau Issues - 5 Carmine &amp; Blue,  Freedom Statue "America", Perf 11   </v>
      </c>
      <c r="F603" s="106" t="s">
        <v>2512</v>
      </c>
      <c r="G603" s="104">
        <v>15</v>
      </c>
      <c r="H603" s="105">
        <v>15</v>
      </c>
      <c r="I603" s="105">
        <v>0</v>
      </c>
      <c r="J603" s="105">
        <v>90</v>
      </c>
      <c r="K603" s="104">
        <v>15</v>
      </c>
      <c r="L603" s="100">
        <v>604</v>
      </c>
      <c r="M603" s="112" t="s">
        <v>590</v>
      </c>
      <c r="N603" s="32" t="s">
        <v>2279</v>
      </c>
      <c r="O603" s="111" t="s">
        <v>270</v>
      </c>
      <c r="P603" s="80">
        <v>5</v>
      </c>
      <c r="Q603" s="80" t="s">
        <v>2506</v>
      </c>
      <c r="R603" s="36" t="s">
        <v>2200</v>
      </c>
      <c r="S603" s="80" t="s">
        <v>2190</v>
      </c>
      <c r="T603" s="80"/>
      <c r="U603" s="80"/>
      <c r="V603" s="80" t="str">
        <f t="shared" si="28"/>
        <v/>
      </c>
      <c r="W603" s="32" t="s">
        <v>590</v>
      </c>
      <c r="X603" s="110">
        <v>160</v>
      </c>
      <c r="Y603" s="35" t="s">
        <v>958</v>
      </c>
      <c r="Z603" s="133">
        <v>1</v>
      </c>
      <c r="AA603" s="133">
        <f t="shared" si="29"/>
        <v>1</v>
      </c>
    </row>
    <row r="604" spans="1:27" s="3" customFormat="1" x14ac:dyDescent="0.2">
      <c r="A604" s="100">
        <v>603</v>
      </c>
      <c r="B604" s="101">
        <v>575</v>
      </c>
      <c r="C604" s="101" t="s">
        <v>1593</v>
      </c>
      <c r="D604" s="100">
        <v>135</v>
      </c>
      <c r="E604" s="102" t="str">
        <f t="shared" si="27"/>
        <v xml:space="preserve">1923-25 - Fourth Bureau Issues - 1c  Green,  Franklin, Imperf   </v>
      </c>
      <c r="F604" s="106" t="s">
        <v>2512</v>
      </c>
      <c r="G604" s="104"/>
      <c r="H604" s="105">
        <v>5</v>
      </c>
      <c r="I604" s="105">
        <v>0</v>
      </c>
      <c r="J604" s="105">
        <v>5</v>
      </c>
      <c r="K604" s="104">
        <v>5</v>
      </c>
      <c r="L604" s="100">
        <v>524</v>
      </c>
      <c r="M604" s="112" t="s">
        <v>590</v>
      </c>
      <c r="N604" s="32" t="s">
        <v>2282</v>
      </c>
      <c r="O604" s="111" t="s">
        <v>270</v>
      </c>
      <c r="P604" s="80" t="s">
        <v>1954</v>
      </c>
      <c r="Q604" s="80" t="s">
        <v>1634</v>
      </c>
      <c r="R604" s="36" t="s">
        <v>2022</v>
      </c>
      <c r="S604" s="80" t="s">
        <v>2138</v>
      </c>
      <c r="T604" s="80"/>
      <c r="U604" s="80"/>
      <c r="V604" s="80" t="str">
        <f t="shared" si="28"/>
        <v/>
      </c>
      <c r="W604" s="32" t="s">
        <v>1593</v>
      </c>
      <c r="X604" s="110">
        <v>135</v>
      </c>
      <c r="Y604" s="35"/>
      <c r="Z604" s="133">
        <v>1</v>
      </c>
      <c r="AA604" s="133">
        <f t="shared" si="29"/>
        <v>0</v>
      </c>
    </row>
    <row r="605" spans="1:27" s="3" customFormat="1" x14ac:dyDescent="0.2">
      <c r="A605" s="100">
        <v>604</v>
      </c>
      <c r="B605" s="101">
        <v>576</v>
      </c>
      <c r="C605" s="101" t="s">
        <v>1593</v>
      </c>
      <c r="D605" s="100">
        <v>136</v>
      </c>
      <c r="E605" s="102" t="str">
        <f t="shared" si="27"/>
        <v xml:space="preserve">1923-25 - Fourth Bureau Issues - 1½c  Yellow Brown,  Harding, Imperf   </v>
      </c>
      <c r="F605" s="106" t="s">
        <v>2512</v>
      </c>
      <c r="G605" s="104"/>
      <c r="H605" s="105">
        <v>1.5</v>
      </c>
      <c r="I605" s="105">
        <v>0</v>
      </c>
      <c r="J605" s="105">
        <v>1.25</v>
      </c>
      <c r="K605" s="104">
        <v>1.5</v>
      </c>
      <c r="L605" s="100">
        <v>533</v>
      </c>
      <c r="M605" s="112" t="s">
        <v>590</v>
      </c>
      <c r="N605" s="32" t="s">
        <v>2282</v>
      </c>
      <c r="O605" s="111" t="s">
        <v>270</v>
      </c>
      <c r="P605" s="80" t="s">
        <v>1972</v>
      </c>
      <c r="Q605" s="80" t="s">
        <v>1707</v>
      </c>
      <c r="R605" s="36" t="s">
        <v>2089</v>
      </c>
      <c r="S605" s="80" t="s">
        <v>2138</v>
      </c>
      <c r="T605" s="80"/>
      <c r="U605" s="80"/>
      <c r="V605" s="80" t="str">
        <f t="shared" si="28"/>
        <v/>
      </c>
      <c r="W605" s="32" t="s">
        <v>1593</v>
      </c>
      <c r="X605" s="110">
        <v>136</v>
      </c>
      <c r="Y605" s="35"/>
      <c r="Z605" s="133">
        <v>1</v>
      </c>
      <c r="AA605" s="133">
        <f t="shared" si="29"/>
        <v>0</v>
      </c>
    </row>
    <row r="606" spans="1:27" s="3" customFormat="1" x14ac:dyDescent="0.2">
      <c r="A606" s="100">
        <v>605</v>
      </c>
      <c r="B606" s="101">
        <v>577</v>
      </c>
      <c r="C606" s="101" t="s">
        <v>1593</v>
      </c>
      <c r="D606" s="100">
        <v>138</v>
      </c>
      <c r="E606" s="102" t="str">
        <f t="shared" si="27"/>
        <v xml:space="preserve">1923-25 - Fourth Bureau Issues - 2c  Carmine,  Washington, Imperf   </v>
      </c>
      <c r="F606" s="106" t="s">
        <v>2512</v>
      </c>
      <c r="G606" s="104"/>
      <c r="H606" s="105">
        <v>1.25</v>
      </c>
      <c r="I606" s="105">
        <v>0</v>
      </c>
      <c r="J606" s="105">
        <v>1.3</v>
      </c>
      <c r="K606" s="104">
        <v>1.25</v>
      </c>
      <c r="L606" s="100">
        <v>542</v>
      </c>
      <c r="M606" s="112" t="s">
        <v>590</v>
      </c>
      <c r="N606" s="32" t="s">
        <v>2282</v>
      </c>
      <c r="O606" s="111" t="s">
        <v>270</v>
      </c>
      <c r="P606" s="80" t="s">
        <v>1960</v>
      </c>
      <c r="Q606" s="80" t="s">
        <v>1635</v>
      </c>
      <c r="R606" s="36" t="s">
        <v>2057</v>
      </c>
      <c r="S606" s="80" t="s">
        <v>2138</v>
      </c>
      <c r="T606" s="80"/>
      <c r="U606" s="80"/>
      <c r="V606" s="80" t="str">
        <f t="shared" si="28"/>
        <v/>
      </c>
      <c r="W606" s="32" t="s">
        <v>1593</v>
      </c>
      <c r="X606" s="110">
        <v>138</v>
      </c>
      <c r="Y606" s="35"/>
      <c r="Z606" s="133">
        <v>1</v>
      </c>
      <c r="AA606" s="133">
        <f t="shared" si="29"/>
        <v>0</v>
      </c>
    </row>
    <row r="607" spans="1:27" s="3" customFormat="1" x14ac:dyDescent="0.2">
      <c r="A607" s="100">
        <v>606</v>
      </c>
      <c r="B607" s="101">
        <v>578</v>
      </c>
      <c r="C607" s="101" t="s">
        <v>1593</v>
      </c>
      <c r="D607" s="100">
        <v>135</v>
      </c>
      <c r="E607" s="102" t="str">
        <f t="shared" si="27"/>
        <v xml:space="preserve">1923 - Fourth Bureau Issues - 1c  Green,  Franklin, Rotary Press, Perf 11x10   </v>
      </c>
      <c r="F607" s="106" t="s">
        <v>2512</v>
      </c>
      <c r="G607" s="104"/>
      <c r="H607" s="105">
        <v>160</v>
      </c>
      <c r="I607" s="105">
        <v>0</v>
      </c>
      <c r="J607" s="105">
        <v>75</v>
      </c>
      <c r="K607" s="104">
        <v>160</v>
      </c>
      <c r="L607" s="100">
        <v>525</v>
      </c>
      <c r="M607" s="112" t="s">
        <v>590</v>
      </c>
      <c r="N607" s="32">
        <v>1923</v>
      </c>
      <c r="O607" s="111" t="s">
        <v>270</v>
      </c>
      <c r="P607" s="80" t="s">
        <v>1954</v>
      </c>
      <c r="Q607" s="80" t="s">
        <v>1634</v>
      </c>
      <c r="R607" s="36" t="s">
        <v>2022</v>
      </c>
      <c r="S607" s="80" t="s">
        <v>2274</v>
      </c>
      <c r="T607" s="80"/>
      <c r="U607" s="80" t="s">
        <v>2167</v>
      </c>
      <c r="V607" s="80" t="str">
        <f t="shared" si="28"/>
        <v>, Rotary Press</v>
      </c>
      <c r="W607" s="32" t="s">
        <v>1593</v>
      </c>
      <c r="X607" s="110">
        <v>135</v>
      </c>
      <c r="Y607" s="35"/>
      <c r="Z607" s="133">
        <v>1</v>
      </c>
      <c r="AA607" s="133">
        <f t="shared" si="29"/>
        <v>0</v>
      </c>
    </row>
    <row r="608" spans="1:27" s="3" customFormat="1" x14ac:dyDescent="0.2">
      <c r="A608" s="100">
        <v>607</v>
      </c>
      <c r="B608" s="101">
        <v>579</v>
      </c>
      <c r="C608" s="101" t="s">
        <v>1593</v>
      </c>
      <c r="D608" s="100">
        <v>138</v>
      </c>
      <c r="E608" s="102" t="str">
        <f t="shared" si="27"/>
        <v xml:space="preserve">1923 - Fourth Bureau Issues - 2c  Carmine,  Washington, Rotary Press, Perf 11x10   </v>
      </c>
      <c r="F608" s="106" t="s">
        <v>2512</v>
      </c>
      <c r="G608" s="104"/>
      <c r="H608" s="105">
        <v>140</v>
      </c>
      <c r="I608" s="105">
        <v>0</v>
      </c>
      <c r="J608" s="105">
        <v>70</v>
      </c>
      <c r="K608" s="104">
        <v>140</v>
      </c>
      <c r="L608" s="100">
        <v>543</v>
      </c>
      <c r="M608" s="112" t="s">
        <v>590</v>
      </c>
      <c r="N608" s="32">
        <v>1923</v>
      </c>
      <c r="O608" s="111" t="s">
        <v>270</v>
      </c>
      <c r="P608" s="80" t="s">
        <v>1960</v>
      </c>
      <c r="Q608" s="80" t="s">
        <v>1635</v>
      </c>
      <c r="R608" s="36" t="s">
        <v>2057</v>
      </c>
      <c r="S608" s="80" t="s">
        <v>2274</v>
      </c>
      <c r="T608" s="80"/>
      <c r="U608" s="80" t="s">
        <v>2167</v>
      </c>
      <c r="V608" s="80" t="str">
        <f t="shared" si="28"/>
        <v>, Rotary Press</v>
      </c>
      <c r="W608" s="32" t="s">
        <v>1593</v>
      </c>
      <c r="X608" s="110">
        <v>138</v>
      </c>
      <c r="Y608" s="35"/>
      <c r="Z608" s="133">
        <v>1</v>
      </c>
      <c r="AA608" s="133">
        <f t="shared" si="29"/>
        <v>0</v>
      </c>
    </row>
    <row r="609" spans="1:27" s="3" customFormat="1" x14ac:dyDescent="0.2">
      <c r="A609" s="100">
        <v>608</v>
      </c>
      <c r="B609" s="101">
        <v>581</v>
      </c>
      <c r="C609" s="101" t="s">
        <v>1593</v>
      </c>
      <c r="D609" s="100">
        <v>135</v>
      </c>
      <c r="E609" s="102" t="str">
        <f t="shared" si="27"/>
        <v xml:space="preserve">1923 - Fourth Bureau Issues - 1c  Green,  Franklin, Rotary Press, Perf 10   </v>
      </c>
      <c r="F609" s="106" t="s">
        <v>2512</v>
      </c>
      <c r="G609" s="104"/>
      <c r="H609" s="105">
        <v>0.75</v>
      </c>
      <c r="I609" s="105">
        <v>0</v>
      </c>
      <c r="J609" s="105">
        <v>10</v>
      </c>
      <c r="K609" s="104">
        <v>0.75</v>
      </c>
      <c r="L609" s="100">
        <v>526</v>
      </c>
      <c r="M609" s="112" t="s">
        <v>590</v>
      </c>
      <c r="N609" s="32">
        <v>1923</v>
      </c>
      <c r="O609" s="111" t="s">
        <v>270</v>
      </c>
      <c r="P609" s="80" t="s">
        <v>1954</v>
      </c>
      <c r="Q609" s="80" t="s">
        <v>1634</v>
      </c>
      <c r="R609" s="36" t="s">
        <v>2022</v>
      </c>
      <c r="S609" s="80" t="s">
        <v>2156</v>
      </c>
      <c r="T609" s="80"/>
      <c r="U609" s="80" t="s">
        <v>2167</v>
      </c>
      <c r="V609" s="80" t="str">
        <f t="shared" si="28"/>
        <v>, Rotary Press</v>
      </c>
      <c r="W609" s="32" t="s">
        <v>1593</v>
      </c>
      <c r="X609" s="110">
        <v>135</v>
      </c>
      <c r="Y609" s="35"/>
      <c r="Z609" s="133">
        <v>1</v>
      </c>
      <c r="AA609" s="133">
        <f t="shared" si="29"/>
        <v>0</v>
      </c>
    </row>
    <row r="610" spans="1:27" s="3" customFormat="1" x14ac:dyDescent="0.2">
      <c r="A610" s="100">
        <v>609</v>
      </c>
      <c r="B610" s="101">
        <v>582</v>
      </c>
      <c r="C610" s="101" t="s">
        <v>1593</v>
      </c>
      <c r="D610" s="100">
        <v>136</v>
      </c>
      <c r="E610" s="102" t="str">
        <f t="shared" si="27"/>
        <v xml:space="preserve">1923 - Fourth Bureau Issues - 1½c  Brown,  Harding, Rotary Press, Perf 10   </v>
      </c>
      <c r="F610" s="106" t="s">
        <v>2512</v>
      </c>
      <c r="G610" s="104"/>
      <c r="H610" s="105">
        <v>0.65</v>
      </c>
      <c r="I610" s="105">
        <v>0</v>
      </c>
      <c r="J610" s="105">
        <v>6</v>
      </c>
      <c r="K610" s="104">
        <v>0.65</v>
      </c>
      <c r="L610" s="100">
        <v>534</v>
      </c>
      <c r="M610" s="112" t="s">
        <v>590</v>
      </c>
      <c r="N610" s="32">
        <v>1923</v>
      </c>
      <c r="O610" s="111" t="s">
        <v>270</v>
      </c>
      <c r="P610" s="80" t="s">
        <v>1972</v>
      </c>
      <c r="Q610" s="80" t="s">
        <v>1707</v>
      </c>
      <c r="R610" s="36" t="s">
        <v>2021</v>
      </c>
      <c r="S610" s="80" t="s">
        <v>2156</v>
      </c>
      <c r="T610" s="80"/>
      <c r="U610" s="80" t="s">
        <v>2167</v>
      </c>
      <c r="V610" s="80" t="str">
        <f t="shared" si="28"/>
        <v>, Rotary Press</v>
      </c>
      <c r="W610" s="32" t="s">
        <v>1593</v>
      </c>
      <c r="X610" s="110">
        <v>136</v>
      </c>
      <c r="Y610" s="35"/>
      <c r="Z610" s="133">
        <v>1</v>
      </c>
      <c r="AA610" s="133">
        <f t="shared" si="29"/>
        <v>0</v>
      </c>
    </row>
    <row r="611" spans="1:27" s="3" customFormat="1" x14ac:dyDescent="0.2">
      <c r="A611" s="100">
        <v>610</v>
      </c>
      <c r="B611" s="101">
        <v>583</v>
      </c>
      <c r="C611" s="101" t="s">
        <v>1593</v>
      </c>
      <c r="D611" s="100">
        <v>138</v>
      </c>
      <c r="E611" s="102" t="str">
        <f t="shared" si="27"/>
        <v xml:space="preserve">1923 - Fourth Bureau Issues - 2c  Carmine,  Washington, Rotary Press, Perf 10   </v>
      </c>
      <c r="F611" s="106" t="s">
        <v>2512</v>
      </c>
      <c r="G611" s="104"/>
      <c r="H611" s="105">
        <v>0.3</v>
      </c>
      <c r="I611" s="105">
        <v>0</v>
      </c>
      <c r="J611" s="105">
        <v>3</v>
      </c>
      <c r="K611" s="104">
        <v>0.3</v>
      </c>
      <c r="L611" s="100">
        <v>544</v>
      </c>
      <c r="M611" s="112" t="s">
        <v>590</v>
      </c>
      <c r="N611" s="32">
        <v>1923</v>
      </c>
      <c r="O611" s="111" t="s">
        <v>270</v>
      </c>
      <c r="P611" s="80" t="s">
        <v>1960</v>
      </c>
      <c r="Q611" s="80" t="s">
        <v>1635</v>
      </c>
      <c r="R611" s="36" t="s">
        <v>2057</v>
      </c>
      <c r="S611" s="80" t="s">
        <v>2156</v>
      </c>
      <c r="T611" s="80"/>
      <c r="U611" s="80" t="s">
        <v>2167</v>
      </c>
      <c r="V611" s="80" t="str">
        <f t="shared" si="28"/>
        <v>, Rotary Press</v>
      </c>
      <c r="W611" s="32" t="s">
        <v>1593</v>
      </c>
      <c r="X611" s="110">
        <v>138</v>
      </c>
      <c r="Y611" s="35"/>
      <c r="Z611" s="133">
        <v>1</v>
      </c>
      <c r="AA611" s="133">
        <f t="shared" si="29"/>
        <v>0</v>
      </c>
    </row>
    <row r="612" spans="1:27" s="3" customFormat="1" x14ac:dyDescent="0.2">
      <c r="A612" s="100">
        <v>611</v>
      </c>
      <c r="B612" s="101">
        <v>584</v>
      </c>
      <c r="C612" s="101" t="s">
        <v>1593</v>
      </c>
      <c r="D612" s="100">
        <v>139</v>
      </c>
      <c r="E612" s="102" t="str">
        <f t="shared" si="27"/>
        <v xml:space="preserve">1923 - Fourth Bureau Issues - 3c  Violet,  Lincoln, Rotary Press, Perf 10   </v>
      </c>
      <c r="F612" s="106" t="s">
        <v>2512</v>
      </c>
      <c r="G612" s="104"/>
      <c r="H612" s="105">
        <v>3</v>
      </c>
      <c r="I612" s="105">
        <v>0</v>
      </c>
      <c r="J612" s="105">
        <v>27.5</v>
      </c>
      <c r="K612" s="104">
        <v>3</v>
      </c>
      <c r="L612" s="100">
        <v>552</v>
      </c>
      <c r="M612" s="112" t="s">
        <v>590</v>
      </c>
      <c r="N612" s="32">
        <v>1923</v>
      </c>
      <c r="O612" s="111" t="s">
        <v>270</v>
      </c>
      <c r="P612" s="80" t="s">
        <v>1955</v>
      </c>
      <c r="Q612" s="80" t="s">
        <v>1638</v>
      </c>
      <c r="R612" s="36" t="s">
        <v>2141</v>
      </c>
      <c r="S612" s="80" t="s">
        <v>2156</v>
      </c>
      <c r="T612" s="80"/>
      <c r="U612" s="80" t="s">
        <v>2167</v>
      </c>
      <c r="V612" s="80" t="str">
        <f t="shared" si="28"/>
        <v>, Rotary Press</v>
      </c>
      <c r="W612" s="32" t="s">
        <v>1593</v>
      </c>
      <c r="X612" s="110">
        <v>139</v>
      </c>
      <c r="Y612" s="35"/>
      <c r="Z612" s="133">
        <v>1</v>
      </c>
      <c r="AA612" s="133">
        <f t="shared" si="29"/>
        <v>0</v>
      </c>
    </row>
    <row r="613" spans="1:27" s="3" customFormat="1" x14ac:dyDescent="0.2">
      <c r="A613" s="100">
        <v>612</v>
      </c>
      <c r="B613" s="101">
        <v>585</v>
      </c>
      <c r="C613" s="101" t="s">
        <v>1593</v>
      </c>
      <c r="D613" s="100">
        <v>140</v>
      </c>
      <c r="E613" s="102" t="str">
        <f t="shared" si="27"/>
        <v xml:space="preserve">1923 - Fourth Bureau Issues - 4c  Yellow Brown,  Martha Washington, Rotary Press, Perf 10   </v>
      </c>
      <c r="F613" s="106" t="s">
        <v>2512</v>
      </c>
      <c r="G613" s="104"/>
      <c r="H613" s="105">
        <v>0.65</v>
      </c>
      <c r="I613" s="105">
        <v>0</v>
      </c>
      <c r="J613" s="105">
        <v>17.5</v>
      </c>
      <c r="K613" s="104">
        <v>0.65</v>
      </c>
      <c r="L613" s="100">
        <v>556</v>
      </c>
      <c r="M613" s="112" t="s">
        <v>590</v>
      </c>
      <c r="N613" s="32">
        <v>1923</v>
      </c>
      <c r="O613" s="111" t="s">
        <v>270</v>
      </c>
      <c r="P613" s="80" t="s">
        <v>1964</v>
      </c>
      <c r="Q613" s="80" t="s">
        <v>1688</v>
      </c>
      <c r="R613" s="36" t="s">
        <v>2089</v>
      </c>
      <c r="S613" s="80" t="s">
        <v>2156</v>
      </c>
      <c r="T613" s="80"/>
      <c r="U613" s="80" t="s">
        <v>2167</v>
      </c>
      <c r="V613" s="80" t="str">
        <f t="shared" si="28"/>
        <v>, Rotary Press</v>
      </c>
      <c r="W613" s="32" t="s">
        <v>1593</v>
      </c>
      <c r="X613" s="110">
        <v>140</v>
      </c>
      <c r="Y613" s="35"/>
      <c r="Z613" s="133">
        <v>1</v>
      </c>
      <c r="AA613" s="133">
        <f t="shared" si="29"/>
        <v>0</v>
      </c>
    </row>
    <row r="614" spans="1:27" s="3" customFormat="1" x14ac:dyDescent="0.2">
      <c r="A614" s="100">
        <v>613</v>
      </c>
      <c r="B614" s="101">
        <v>586</v>
      </c>
      <c r="C614" s="101" t="s">
        <v>1593</v>
      </c>
      <c r="D614" s="100">
        <v>142</v>
      </c>
      <c r="E614" s="102" t="str">
        <f t="shared" si="27"/>
        <v xml:space="preserve">1923 - Fourth Bureau Issues - 5c  Blue,  Roosevelt, Rotary Press, Perf 10   </v>
      </c>
      <c r="F614" s="106" t="s">
        <v>2512</v>
      </c>
      <c r="G614" s="104"/>
      <c r="H614" s="105">
        <v>0.4</v>
      </c>
      <c r="I614" s="105">
        <v>0</v>
      </c>
      <c r="J614" s="105">
        <v>17.5</v>
      </c>
      <c r="K614" s="104">
        <v>0.4</v>
      </c>
      <c r="L614" s="100">
        <v>562</v>
      </c>
      <c r="M614" s="112" t="s">
        <v>590</v>
      </c>
      <c r="N614" s="32">
        <v>1923</v>
      </c>
      <c r="O614" s="111" t="s">
        <v>270</v>
      </c>
      <c r="P614" s="80" t="s">
        <v>1952</v>
      </c>
      <c r="Q614" s="80" t="s">
        <v>1708</v>
      </c>
      <c r="R614" s="36" t="s">
        <v>2018</v>
      </c>
      <c r="S614" s="80" t="s">
        <v>2156</v>
      </c>
      <c r="T614" s="80"/>
      <c r="U614" s="80" t="s">
        <v>2167</v>
      </c>
      <c r="V614" s="80" t="str">
        <f t="shared" si="28"/>
        <v>, Rotary Press</v>
      </c>
      <c r="W614" s="32" t="s">
        <v>1593</v>
      </c>
      <c r="X614" s="110">
        <v>142</v>
      </c>
      <c r="Y614" s="35"/>
      <c r="Z614" s="133">
        <v>1</v>
      </c>
      <c r="AA614" s="133">
        <f t="shared" si="29"/>
        <v>0</v>
      </c>
    </row>
    <row r="615" spans="1:27" s="3" customFormat="1" x14ac:dyDescent="0.2">
      <c r="A615" s="100">
        <v>614</v>
      </c>
      <c r="B615" s="101">
        <v>587</v>
      </c>
      <c r="C615" s="101" t="s">
        <v>1593</v>
      </c>
      <c r="D615" s="100">
        <v>143</v>
      </c>
      <c r="E615" s="102" t="str">
        <f t="shared" si="27"/>
        <v xml:space="preserve">1923 - Fourth Bureau Issues - 6c  Red Orange,  Garfield, Rotary Press, Perf 10   </v>
      </c>
      <c r="F615" s="106" t="s">
        <v>2512</v>
      </c>
      <c r="G615" s="104"/>
      <c r="H615" s="105">
        <v>0.6</v>
      </c>
      <c r="I615" s="105">
        <v>0</v>
      </c>
      <c r="J615" s="105">
        <v>9.25</v>
      </c>
      <c r="K615" s="104">
        <v>0.6</v>
      </c>
      <c r="L615" s="100">
        <v>566</v>
      </c>
      <c r="M615" s="112" t="s">
        <v>590</v>
      </c>
      <c r="N615" s="32">
        <v>1923</v>
      </c>
      <c r="O615" s="111" t="s">
        <v>270</v>
      </c>
      <c r="P615" s="80" t="s">
        <v>1962</v>
      </c>
      <c r="Q615" s="80" t="s">
        <v>1653</v>
      </c>
      <c r="R615" s="36" t="s">
        <v>2143</v>
      </c>
      <c r="S615" s="80" t="s">
        <v>2156</v>
      </c>
      <c r="T615" s="80"/>
      <c r="U615" s="80" t="s">
        <v>2167</v>
      </c>
      <c r="V615" s="80" t="str">
        <f t="shared" si="28"/>
        <v>, Rotary Press</v>
      </c>
      <c r="W615" s="32" t="s">
        <v>1593</v>
      </c>
      <c r="X615" s="110">
        <v>143</v>
      </c>
      <c r="Y615" s="35"/>
      <c r="Z615" s="133">
        <v>1</v>
      </c>
      <c r="AA615" s="133">
        <f t="shared" si="29"/>
        <v>0</v>
      </c>
    </row>
    <row r="616" spans="1:27" s="3" customFormat="1" x14ac:dyDescent="0.2">
      <c r="A616" s="100">
        <v>615</v>
      </c>
      <c r="B616" s="101">
        <v>588</v>
      </c>
      <c r="C616" s="101" t="s">
        <v>1593</v>
      </c>
      <c r="D616" s="100">
        <v>144</v>
      </c>
      <c r="E616" s="102" t="str">
        <f t="shared" si="27"/>
        <v xml:space="preserve">1923 - Fourth Bureau Issues - 7c  Black,  McKinley, Rotary Press, Perf 10   </v>
      </c>
      <c r="F616" s="106" t="s">
        <v>2512</v>
      </c>
      <c r="G616" s="104"/>
      <c r="H616" s="105">
        <v>6.25</v>
      </c>
      <c r="I616" s="105">
        <v>0</v>
      </c>
      <c r="J616" s="105">
        <v>12.5</v>
      </c>
      <c r="K616" s="104">
        <v>6.25</v>
      </c>
      <c r="L616" s="100">
        <v>570</v>
      </c>
      <c r="M616" s="112" t="s">
        <v>590</v>
      </c>
      <c r="N616" s="32">
        <v>1923</v>
      </c>
      <c r="O616" s="111" t="s">
        <v>270</v>
      </c>
      <c r="P616" s="80" t="s">
        <v>1963</v>
      </c>
      <c r="Q616" s="80" t="s">
        <v>1691</v>
      </c>
      <c r="R616" s="36" t="s">
        <v>2014</v>
      </c>
      <c r="S616" s="80" t="s">
        <v>2156</v>
      </c>
      <c r="T616" s="80"/>
      <c r="U616" s="80" t="s">
        <v>2167</v>
      </c>
      <c r="V616" s="80" t="str">
        <f t="shared" si="28"/>
        <v>, Rotary Press</v>
      </c>
      <c r="W616" s="32" t="s">
        <v>1593</v>
      </c>
      <c r="X616" s="110">
        <v>144</v>
      </c>
      <c r="Y616" s="35"/>
      <c r="Z616" s="133">
        <v>1</v>
      </c>
      <c r="AA616" s="133">
        <f t="shared" si="29"/>
        <v>0</v>
      </c>
    </row>
    <row r="617" spans="1:27" s="3" customFormat="1" x14ac:dyDescent="0.2">
      <c r="A617" s="100">
        <v>616</v>
      </c>
      <c r="B617" s="101">
        <v>589</v>
      </c>
      <c r="C617" s="101" t="s">
        <v>1593</v>
      </c>
      <c r="D617" s="100">
        <v>145</v>
      </c>
      <c r="E617" s="102" t="str">
        <f t="shared" si="27"/>
        <v xml:space="preserve">1923 - Fourth Bureau Issues - 8c  Olive Green,  Grant, Rotary Press, Perf 10   </v>
      </c>
      <c r="F617" s="106" t="s">
        <v>2512</v>
      </c>
      <c r="G617" s="104"/>
      <c r="H617" s="105">
        <v>4.5</v>
      </c>
      <c r="I617" s="105">
        <v>0</v>
      </c>
      <c r="J617" s="105">
        <v>27.5</v>
      </c>
      <c r="K617" s="104">
        <v>4.5</v>
      </c>
      <c r="L617" s="100">
        <v>573</v>
      </c>
      <c r="M617" s="112" t="s">
        <v>590</v>
      </c>
      <c r="N617" s="32">
        <v>1923</v>
      </c>
      <c r="O617" s="111" t="s">
        <v>270</v>
      </c>
      <c r="P617" s="80" t="s">
        <v>1965</v>
      </c>
      <c r="Q617" s="80" t="s">
        <v>1654</v>
      </c>
      <c r="R617" s="36" t="s">
        <v>2123</v>
      </c>
      <c r="S617" s="80" t="s">
        <v>2156</v>
      </c>
      <c r="T617" s="80"/>
      <c r="U617" s="80" t="s">
        <v>2167</v>
      </c>
      <c r="V617" s="80" t="str">
        <f t="shared" si="28"/>
        <v>, Rotary Press</v>
      </c>
      <c r="W617" s="32" t="s">
        <v>1593</v>
      </c>
      <c r="X617" s="110">
        <v>145</v>
      </c>
      <c r="Y617" s="35"/>
      <c r="Z617" s="133">
        <v>1</v>
      </c>
      <c r="AA617" s="133">
        <f t="shared" si="29"/>
        <v>0</v>
      </c>
    </row>
    <row r="618" spans="1:27" s="3" customFormat="1" x14ac:dyDescent="0.2">
      <c r="A618" s="100">
        <v>617</v>
      </c>
      <c r="B618" s="101">
        <v>590</v>
      </c>
      <c r="C618" s="101" t="s">
        <v>1593</v>
      </c>
      <c r="D618" s="100">
        <v>146</v>
      </c>
      <c r="E618" s="102" t="str">
        <f t="shared" si="27"/>
        <v xml:space="preserve">1923 - Fourth Bureau Issues - 9c  Raose,  Jefferson, Rotary Press, Perf 10   </v>
      </c>
      <c r="F618" s="106" t="s">
        <v>2512</v>
      </c>
      <c r="G618" s="104"/>
      <c r="H618" s="105">
        <v>2.5</v>
      </c>
      <c r="I618" s="105">
        <v>0</v>
      </c>
      <c r="J618" s="105">
        <v>6</v>
      </c>
      <c r="K618" s="104">
        <v>2.5</v>
      </c>
      <c r="L618" s="100">
        <v>576</v>
      </c>
      <c r="M618" s="112" t="s">
        <v>590</v>
      </c>
      <c r="N618" s="32">
        <v>1923</v>
      </c>
      <c r="O618" s="111" t="s">
        <v>270</v>
      </c>
      <c r="P618" s="80" t="s">
        <v>1968</v>
      </c>
      <c r="Q618" s="80" t="s">
        <v>1636</v>
      </c>
      <c r="R618" s="36" t="s">
        <v>2283</v>
      </c>
      <c r="S618" s="80" t="s">
        <v>2156</v>
      </c>
      <c r="T618" s="80"/>
      <c r="U618" s="80" t="s">
        <v>2167</v>
      </c>
      <c r="V618" s="80" t="str">
        <f t="shared" si="28"/>
        <v>, Rotary Press</v>
      </c>
      <c r="W618" s="32" t="s">
        <v>1593</v>
      </c>
      <c r="X618" s="110">
        <v>146</v>
      </c>
      <c r="Y618" s="35"/>
      <c r="Z618" s="133">
        <v>1</v>
      </c>
      <c r="AA618" s="133">
        <f t="shared" si="29"/>
        <v>0</v>
      </c>
    </row>
    <row r="619" spans="1:27" s="3" customFormat="1" x14ac:dyDescent="0.2">
      <c r="A619" s="100">
        <v>618</v>
      </c>
      <c r="B619" s="101">
        <v>591</v>
      </c>
      <c r="C619" s="101" t="s">
        <v>1593</v>
      </c>
      <c r="D619" s="100">
        <v>147</v>
      </c>
      <c r="E619" s="102" t="str">
        <f t="shared" si="27"/>
        <v xml:space="preserve">1923 - Fourth Bureau Issues - 10c  Orange,  Monroe, Rotary Press, Perf 10   </v>
      </c>
      <c r="F619" s="106" t="s">
        <v>2512</v>
      </c>
      <c r="G619" s="104"/>
      <c r="H619" s="105">
        <v>0.5</v>
      </c>
      <c r="I619" s="105">
        <v>0</v>
      </c>
      <c r="J619" s="105">
        <v>45</v>
      </c>
      <c r="K619" s="104">
        <v>0.5</v>
      </c>
      <c r="L619" s="100">
        <v>579</v>
      </c>
      <c r="M619" s="112" t="s">
        <v>590</v>
      </c>
      <c r="N619" s="32">
        <v>1923</v>
      </c>
      <c r="O619" s="111" t="s">
        <v>270</v>
      </c>
      <c r="P619" s="80" t="s">
        <v>1953</v>
      </c>
      <c r="Q619" s="80" t="s">
        <v>1690</v>
      </c>
      <c r="R619" s="36" t="s">
        <v>2031</v>
      </c>
      <c r="S619" s="80" t="s">
        <v>2156</v>
      </c>
      <c r="T619" s="80"/>
      <c r="U619" s="80" t="s">
        <v>2167</v>
      </c>
      <c r="V619" s="80" t="str">
        <f t="shared" si="28"/>
        <v>, Rotary Press</v>
      </c>
      <c r="W619" s="32" t="s">
        <v>1593</v>
      </c>
      <c r="X619" s="110">
        <v>147</v>
      </c>
      <c r="Y619" s="35"/>
      <c r="Z619" s="133">
        <v>1</v>
      </c>
      <c r="AA619" s="133">
        <f t="shared" si="29"/>
        <v>0</v>
      </c>
    </row>
    <row r="620" spans="1:27" s="3" customFormat="1" x14ac:dyDescent="0.2">
      <c r="A620" s="100">
        <v>619</v>
      </c>
      <c r="B620" s="101">
        <v>594</v>
      </c>
      <c r="C620" s="101" t="s">
        <v>1593</v>
      </c>
      <c r="D620" s="100">
        <v>135</v>
      </c>
      <c r="E620" s="102" t="str">
        <f t="shared" si="27"/>
        <v xml:space="preserve">1923 - Fourth Bureau Issues - 1c  Green,  Franklin, Rotary Press, Perf 11   </v>
      </c>
      <c r="F620" s="106" t="s">
        <v>2512</v>
      </c>
      <c r="G620" s="104"/>
      <c r="H620" s="105">
        <v>22500</v>
      </c>
      <c r="I620" s="105">
        <v>0</v>
      </c>
      <c r="J620" s="105">
        <v>0</v>
      </c>
      <c r="K620" s="104">
        <v>22500</v>
      </c>
      <c r="L620" s="100">
        <v>527</v>
      </c>
      <c r="M620" s="112" t="s">
        <v>590</v>
      </c>
      <c r="N620" s="32">
        <v>1923</v>
      </c>
      <c r="O620" s="111" t="s">
        <v>270</v>
      </c>
      <c r="P620" s="80" t="s">
        <v>1954</v>
      </c>
      <c r="Q620" s="80" t="s">
        <v>1634</v>
      </c>
      <c r="R620" s="36" t="s">
        <v>2022</v>
      </c>
      <c r="S620" s="80" t="s">
        <v>2190</v>
      </c>
      <c r="T620" s="80"/>
      <c r="U620" s="80" t="s">
        <v>2167</v>
      </c>
      <c r="V620" s="80" t="str">
        <f t="shared" si="28"/>
        <v>, Rotary Press</v>
      </c>
      <c r="W620" s="32" t="s">
        <v>1593</v>
      </c>
      <c r="X620" s="110">
        <v>135</v>
      </c>
      <c r="Y620" s="35"/>
      <c r="Z620" s="133">
        <v>1</v>
      </c>
      <c r="AA620" s="133">
        <f t="shared" si="29"/>
        <v>0</v>
      </c>
    </row>
    <row r="621" spans="1:27" s="3" customFormat="1" x14ac:dyDescent="0.2">
      <c r="A621" s="100">
        <v>620</v>
      </c>
      <c r="B621" s="101">
        <v>595</v>
      </c>
      <c r="C621" s="101" t="s">
        <v>1593</v>
      </c>
      <c r="D621" s="100">
        <v>138</v>
      </c>
      <c r="E621" s="102" t="str">
        <f t="shared" si="27"/>
        <v xml:space="preserve">1923 - Fourth Bureau Issues - 2c  Carmine,  Washington, Rotary Press, Perf 11   </v>
      </c>
      <c r="F621" s="106" t="s">
        <v>2512</v>
      </c>
      <c r="G621" s="104"/>
      <c r="H621" s="105">
        <v>375</v>
      </c>
      <c r="I621" s="105">
        <v>0</v>
      </c>
      <c r="J621" s="105">
        <v>0</v>
      </c>
      <c r="K621" s="104">
        <v>375</v>
      </c>
      <c r="L621" s="100">
        <v>545</v>
      </c>
      <c r="M621" s="112" t="s">
        <v>590</v>
      </c>
      <c r="N621" s="32">
        <v>1923</v>
      </c>
      <c r="O621" s="111" t="s">
        <v>270</v>
      </c>
      <c r="P621" s="80" t="s">
        <v>1960</v>
      </c>
      <c r="Q621" s="80" t="s">
        <v>1635</v>
      </c>
      <c r="R621" s="36" t="s">
        <v>2057</v>
      </c>
      <c r="S621" s="80" t="s">
        <v>2190</v>
      </c>
      <c r="T621" s="80"/>
      <c r="U621" s="80" t="s">
        <v>2167</v>
      </c>
      <c r="V621" s="80" t="str">
        <f t="shared" si="28"/>
        <v>, Rotary Press</v>
      </c>
      <c r="W621" s="32" t="s">
        <v>1593</v>
      </c>
      <c r="X621" s="110">
        <v>138</v>
      </c>
      <c r="Y621" s="35"/>
      <c r="Z621" s="133">
        <v>1</v>
      </c>
      <c r="AA621" s="133">
        <f t="shared" si="29"/>
        <v>0</v>
      </c>
    </row>
    <row r="622" spans="1:27" s="3" customFormat="1" x14ac:dyDescent="0.2">
      <c r="A622" s="100">
        <v>621</v>
      </c>
      <c r="B622" s="101">
        <v>596</v>
      </c>
      <c r="C622" s="101" t="s">
        <v>1593</v>
      </c>
      <c r="D622" s="100">
        <v>135</v>
      </c>
      <c r="E622" s="102" t="str">
        <f t="shared" si="27"/>
        <v xml:space="preserve">1923 - Fourth Bureau Issues - 1c  Green,  Franklin, Rotary Press Sheet Waste, Perf 11   </v>
      </c>
      <c r="F622" s="106" t="s">
        <v>2512</v>
      </c>
      <c r="G622" s="104"/>
      <c r="H622" s="105">
        <v>190000</v>
      </c>
      <c r="I622" s="105">
        <v>0</v>
      </c>
      <c r="J622" s="105">
        <v>0</v>
      </c>
      <c r="K622" s="104">
        <v>190000</v>
      </c>
      <c r="L622" s="100">
        <v>528</v>
      </c>
      <c r="M622" s="112" t="s">
        <v>590</v>
      </c>
      <c r="N622" s="32">
        <v>1923</v>
      </c>
      <c r="O622" s="111" t="s">
        <v>270</v>
      </c>
      <c r="P622" s="80" t="s">
        <v>1954</v>
      </c>
      <c r="Q622" s="80" t="s">
        <v>1634</v>
      </c>
      <c r="R622" s="36" t="s">
        <v>2022</v>
      </c>
      <c r="S622" s="80" t="s">
        <v>2190</v>
      </c>
      <c r="T622" s="80"/>
      <c r="U622" s="80" t="s">
        <v>2284</v>
      </c>
      <c r="V622" s="80" t="str">
        <f t="shared" si="28"/>
        <v>, Rotary Press Sheet Waste</v>
      </c>
      <c r="W622" s="32" t="s">
        <v>1593</v>
      </c>
      <c r="X622" s="110">
        <v>135</v>
      </c>
      <c r="Y622" s="35"/>
      <c r="Z622" s="133">
        <v>1</v>
      </c>
      <c r="AA622" s="133">
        <f t="shared" si="29"/>
        <v>0</v>
      </c>
    </row>
    <row r="623" spans="1:27" s="3" customFormat="1" x14ac:dyDescent="0.2">
      <c r="A623" s="100">
        <v>622</v>
      </c>
      <c r="B623" s="101">
        <v>597</v>
      </c>
      <c r="C623" s="101" t="s">
        <v>1593</v>
      </c>
      <c r="D623" s="100">
        <v>135</v>
      </c>
      <c r="E623" s="102" t="str">
        <f t="shared" si="27"/>
        <v xml:space="preserve">1923-29 - Fourth Bureau Issues - 1c  Green,  Franklin, Rotary Press, Perf 10 Vert Coil   </v>
      </c>
      <c r="F623" s="106" t="s">
        <v>2512</v>
      </c>
      <c r="G623" s="104"/>
      <c r="H623" s="105">
        <v>0.25</v>
      </c>
      <c r="I623" s="105">
        <v>0</v>
      </c>
      <c r="J623" s="105">
        <v>0</v>
      </c>
      <c r="K623" s="104">
        <v>0.25</v>
      </c>
      <c r="L623" s="100">
        <v>529</v>
      </c>
      <c r="M623" s="112" t="s">
        <v>590</v>
      </c>
      <c r="N623" s="32" t="s">
        <v>2285</v>
      </c>
      <c r="O623" s="111" t="s">
        <v>270</v>
      </c>
      <c r="P623" s="80" t="s">
        <v>1954</v>
      </c>
      <c r="Q623" s="80" t="s">
        <v>1634</v>
      </c>
      <c r="R623" s="36" t="s">
        <v>2022</v>
      </c>
      <c r="S623" s="80" t="s">
        <v>2166</v>
      </c>
      <c r="T623" s="80"/>
      <c r="U623" s="80" t="s">
        <v>2167</v>
      </c>
      <c r="V623" s="80" t="str">
        <f t="shared" si="28"/>
        <v>, Rotary Press</v>
      </c>
      <c r="W623" s="32" t="s">
        <v>1593</v>
      </c>
      <c r="X623" s="110">
        <v>135</v>
      </c>
      <c r="Y623" s="35"/>
      <c r="Z623" s="133">
        <v>1</v>
      </c>
      <c r="AA623" s="133">
        <f t="shared" si="29"/>
        <v>0</v>
      </c>
    </row>
    <row r="624" spans="1:27" s="3" customFormat="1" x14ac:dyDescent="0.2">
      <c r="A624" s="100">
        <v>623</v>
      </c>
      <c r="B624" s="101">
        <v>598</v>
      </c>
      <c r="C624" s="101" t="s">
        <v>1593</v>
      </c>
      <c r="D624" s="100">
        <v>136</v>
      </c>
      <c r="E624" s="102" t="str">
        <f t="shared" si="27"/>
        <v xml:space="preserve">1923-29 - Fourth Bureau Issues - 1½c  Brown,  Harding, Rotary Press, Perf 10 Vert Coil   </v>
      </c>
      <c r="F624" s="106" t="s">
        <v>2512</v>
      </c>
      <c r="G624" s="104"/>
      <c r="H624" s="105">
        <v>0.25</v>
      </c>
      <c r="I624" s="105">
        <v>0</v>
      </c>
      <c r="J624" s="105">
        <v>0</v>
      </c>
      <c r="K624" s="104">
        <v>0.25</v>
      </c>
      <c r="L624" s="100">
        <v>535</v>
      </c>
      <c r="M624" s="112" t="s">
        <v>590</v>
      </c>
      <c r="N624" s="32" t="s">
        <v>2285</v>
      </c>
      <c r="O624" s="111" t="s">
        <v>270</v>
      </c>
      <c r="P624" s="80" t="s">
        <v>1972</v>
      </c>
      <c r="Q624" s="80" t="s">
        <v>1707</v>
      </c>
      <c r="R624" s="36" t="s">
        <v>2021</v>
      </c>
      <c r="S624" s="80" t="s">
        <v>2166</v>
      </c>
      <c r="T624" s="80"/>
      <c r="U624" s="80" t="s">
        <v>2167</v>
      </c>
      <c r="V624" s="80" t="str">
        <f t="shared" si="28"/>
        <v>, Rotary Press</v>
      </c>
      <c r="W624" s="32" t="s">
        <v>1593</v>
      </c>
      <c r="X624" s="110">
        <v>136</v>
      </c>
      <c r="Y624" s="35"/>
      <c r="Z624" s="133">
        <v>1</v>
      </c>
      <c r="AA624" s="133">
        <f t="shared" si="29"/>
        <v>0</v>
      </c>
    </row>
    <row r="625" spans="1:27" s="3" customFormat="1" x14ac:dyDescent="0.2">
      <c r="A625" s="100">
        <v>624</v>
      </c>
      <c r="B625" s="101">
        <v>599</v>
      </c>
      <c r="C625" s="101" t="s">
        <v>1593</v>
      </c>
      <c r="D625" s="100">
        <v>138</v>
      </c>
      <c r="E625" s="102" t="str">
        <f t="shared" si="27"/>
        <v xml:space="preserve">1923-29 - Fourth Bureau Issues - 2c  Carmine,  Washington, Type I, Rotary Press, Perf 10 Vert Coil   </v>
      </c>
      <c r="F625" s="106" t="s">
        <v>2512</v>
      </c>
      <c r="G625" s="104"/>
      <c r="H625" s="105">
        <v>0.25</v>
      </c>
      <c r="I625" s="105">
        <v>0</v>
      </c>
      <c r="J625" s="105">
        <v>0</v>
      </c>
      <c r="K625" s="104">
        <v>0.25</v>
      </c>
      <c r="L625" s="100">
        <v>546</v>
      </c>
      <c r="M625" s="112" t="s">
        <v>590</v>
      </c>
      <c r="N625" s="32" t="s">
        <v>2285</v>
      </c>
      <c r="O625" s="111" t="s">
        <v>270</v>
      </c>
      <c r="P625" s="80" t="s">
        <v>1960</v>
      </c>
      <c r="Q625" s="80" t="s">
        <v>1635</v>
      </c>
      <c r="R625" s="36" t="s">
        <v>2057</v>
      </c>
      <c r="S625" s="80" t="s">
        <v>2166</v>
      </c>
      <c r="T625" s="80"/>
      <c r="U625" s="80" t="s">
        <v>2168</v>
      </c>
      <c r="V625" s="80" t="str">
        <f t="shared" si="28"/>
        <v>, Type I, Rotary Press</v>
      </c>
      <c r="W625" s="32" t="s">
        <v>1593</v>
      </c>
      <c r="X625" s="110">
        <v>138</v>
      </c>
      <c r="Y625" s="35"/>
      <c r="Z625" s="133">
        <v>1</v>
      </c>
      <c r="AA625" s="133">
        <f t="shared" si="29"/>
        <v>0</v>
      </c>
    </row>
    <row r="626" spans="1:27" s="3" customFormat="1" x14ac:dyDescent="0.2">
      <c r="A626" s="100">
        <v>625</v>
      </c>
      <c r="B626" s="101" t="s">
        <v>273</v>
      </c>
      <c r="C626" s="101" t="s">
        <v>1593</v>
      </c>
      <c r="D626" s="100">
        <v>138</v>
      </c>
      <c r="E626" s="102" t="str">
        <f t="shared" si="27"/>
        <v xml:space="preserve">1923-29 - Fourth Bureau Issues - 2c  Carmine,  Washington, Type II, Rotary Press, Perf 10 Vert Coil   </v>
      </c>
      <c r="F626" s="106" t="s">
        <v>2512</v>
      </c>
      <c r="G626" s="104"/>
      <c r="H626" s="105">
        <v>17.5</v>
      </c>
      <c r="I626" s="105">
        <v>0</v>
      </c>
      <c r="J626" s="105">
        <v>0</v>
      </c>
      <c r="K626" s="104">
        <v>17.5</v>
      </c>
      <c r="L626" s="100">
        <v>547</v>
      </c>
      <c r="M626" s="112" t="s">
        <v>590</v>
      </c>
      <c r="N626" s="32" t="s">
        <v>2285</v>
      </c>
      <c r="O626" s="111" t="s">
        <v>270</v>
      </c>
      <c r="P626" s="80" t="s">
        <v>1960</v>
      </c>
      <c r="Q626" s="80" t="s">
        <v>1635</v>
      </c>
      <c r="R626" s="36" t="s">
        <v>2057</v>
      </c>
      <c r="S626" s="80" t="s">
        <v>2166</v>
      </c>
      <c r="T626" s="80"/>
      <c r="U626" s="80" t="s">
        <v>2189</v>
      </c>
      <c r="V626" s="80" t="str">
        <f t="shared" si="28"/>
        <v>, Type II, Rotary Press</v>
      </c>
      <c r="W626" s="32" t="s">
        <v>1593</v>
      </c>
      <c r="X626" s="110">
        <v>138</v>
      </c>
      <c r="Y626" s="35"/>
      <c r="Z626" s="133">
        <v>1</v>
      </c>
      <c r="AA626" s="133">
        <f t="shared" si="29"/>
        <v>0</v>
      </c>
    </row>
    <row r="627" spans="1:27" s="3" customFormat="1" x14ac:dyDescent="0.2">
      <c r="A627" s="100">
        <v>626</v>
      </c>
      <c r="B627" s="101">
        <v>600</v>
      </c>
      <c r="C627" s="101" t="s">
        <v>1593</v>
      </c>
      <c r="D627" s="100">
        <v>139</v>
      </c>
      <c r="E627" s="102" t="str">
        <f t="shared" si="27"/>
        <v xml:space="preserve">1923-29 - Fourth Bureau Issues - 3c  Violet,  Lincoln, Rotary Press, Perf 10 Vert Coil   </v>
      </c>
      <c r="F627" s="106" t="s">
        <v>2512</v>
      </c>
      <c r="G627" s="104"/>
      <c r="H627" s="105">
        <v>0.25</v>
      </c>
      <c r="I627" s="105">
        <v>0</v>
      </c>
      <c r="J627" s="105">
        <v>0</v>
      </c>
      <c r="K627" s="104">
        <v>0.25</v>
      </c>
      <c r="L627" s="100">
        <v>553</v>
      </c>
      <c r="M627" s="112" t="s">
        <v>590</v>
      </c>
      <c r="N627" s="32" t="s">
        <v>2285</v>
      </c>
      <c r="O627" s="111" t="s">
        <v>270</v>
      </c>
      <c r="P627" s="80" t="s">
        <v>1955</v>
      </c>
      <c r="Q627" s="80" t="s">
        <v>1638</v>
      </c>
      <c r="R627" s="36" t="s">
        <v>2141</v>
      </c>
      <c r="S627" s="80" t="s">
        <v>2166</v>
      </c>
      <c r="T627" s="80"/>
      <c r="U627" s="80" t="s">
        <v>2167</v>
      </c>
      <c r="V627" s="80" t="str">
        <f t="shared" si="28"/>
        <v>, Rotary Press</v>
      </c>
      <c r="W627" s="32" t="s">
        <v>1593</v>
      </c>
      <c r="X627" s="110">
        <v>139</v>
      </c>
      <c r="Y627" s="35"/>
      <c r="Z627" s="133">
        <v>1</v>
      </c>
      <c r="AA627" s="133">
        <f t="shared" si="29"/>
        <v>0</v>
      </c>
    </row>
    <row r="628" spans="1:27" s="3" customFormat="1" x14ac:dyDescent="0.2">
      <c r="A628" s="100">
        <v>627</v>
      </c>
      <c r="B628" s="101">
        <v>601</v>
      </c>
      <c r="C628" s="101" t="s">
        <v>1593</v>
      </c>
      <c r="D628" s="100">
        <v>140</v>
      </c>
      <c r="E628" s="102" t="str">
        <f t="shared" si="27"/>
        <v xml:space="preserve">1923-29 - Fourth Bureau Issues - 4c  Yellow Brown,  Martha Washington, Rotary Press, Perf 10 Vert Coil   </v>
      </c>
      <c r="F628" s="106" t="s">
        <v>2512</v>
      </c>
      <c r="G628" s="104"/>
      <c r="H628" s="105">
        <v>0.35</v>
      </c>
      <c r="I628" s="105">
        <v>0</v>
      </c>
      <c r="J628" s="105">
        <v>0</v>
      </c>
      <c r="K628" s="104">
        <v>0.35</v>
      </c>
      <c r="L628" s="100">
        <v>557</v>
      </c>
      <c r="M628" s="112" t="s">
        <v>590</v>
      </c>
      <c r="N628" s="32" t="s">
        <v>2285</v>
      </c>
      <c r="O628" s="111" t="s">
        <v>270</v>
      </c>
      <c r="P628" s="80" t="s">
        <v>1964</v>
      </c>
      <c r="Q628" s="80" t="s">
        <v>1688</v>
      </c>
      <c r="R628" s="36" t="s">
        <v>2089</v>
      </c>
      <c r="S628" s="80" t="s">
        <v>2166</v>
      </c>
      <c r="T628" s="80"/>
      <c r="U628" s="80" t="s">
        <v>2167</v>
      </c>
      <c r="V628" s="80" t="str">
        <f t="shared" si="28"/>
        <v>, Rotary Press</v>
      </c>
      <c r="W628" s="32" t="s">
        <v>1593</v>
      </c>
      <c r="X628" s="110">
        <v>140</v>
      </c>
      <c r="Y628" s="35"/>
      <c r="Z628" s="133">
        <v>1</v>
      </c>
      <c r="AA628" s="133">
        <f t="shared" si="29"/>
        <v>0</v>
      </c>
    </row>
    <row r="629" spans="1:27" s="3" customFormat="1" x14ac:dyDescent="0.2">
      <c r="A629" s="100">
        <v>628</v>
      </c>
      <c r="B629" s="101">
        <v>602</v>
      </c>
      <c r="C629" s="101" t="s">
        <v>1593</v>
      </c>
      <c r="D629" s="100">
        <v>142</v>
      </c>
      <c r="E629" s="102" t="str">
        <f t="shared" si="27"/>
        <v xml:space="preserve">1923-29 - Fourth Bureau Issues - 5c  Dark Blue,  Roosevelt, Rotary Press, Perf 10 Vert Coil   </v>
      </c>
      <c r="F629" s="106" t="s">
        <v>2512</v>
      </c>
      <c r="G629" s="104"/>
      <c r="H629" s="105">
        <v>0.25</v>
      </c>
      <c r="I629" s="105">
        <v>0</v>
      </c>
      <c r="J629" s="105">
        <v>0</v>
      </c>
      <c r="K629" s="104">
        <v>0.25</v>
      </c>
      <c r="L629" s="100">
        <v>563</v>
      </c>
      <c r="M629" s="112" t="s">
        <v>590</v>
      </c>
      <c r="N629" s="32" t="s">
        <v>2285</v>
      </c>
      <c r="O629" s="111" t="s">
        <v>270</v>
      </c>
      <c r="P629" s="80" t="s">
        <v>1952</v>
      </c>
      <c r="Q629" s="80" t="s">
        <v>1708</v>
      </c>
      <c r="R629" s="36" t="s">
        <v>2117</v>
      </c>
      <c r="S629" s="80" t="s">
        <v>2166</v>
      </c>
      <c r="T629" s="80"/>
      <c r="U629" s="80" t="s">
        <v>2167</v>
      </c>
      <c r="V629" s="80" t="str">
        <f t="shared" si="28"/>
        <v>, Rotary Press</v>
      </c>
      <c r="W629" s="32" t="s">
        <v>1593</v>
      </c>
      <c r="X629" s="110">
        <v>142</v>
      </c>
      <c r="Y629" s="35"/>
      <c r="Z629" s="133">
        <v>1</v>
      </c>
      <c r="AA629" s="133">
        <f t="shared" si="29"/>
        <v>0</v>
      </c>
    </row>
    <row r="630" spans="1:27" s="3" customFormat="1" x14ac:dyDescent="0.2">
      <c r="A630" s="100">
        <v>629</v>
      </c>
      <c r="B630" s="101">
        <v>603</v>
      </c>
      <c r="C630" s="101" t="s">
        <v>1593</v>
      </c>
      <c r="D630" s="100">
        <v>147</v>
      </c>
      <c r="E630" s="102" t="str">
        <f t="shared" si="27"/>
        <v xml:space="preserve">1923-29 - Fourth Bureau Issues - 10c  Orange,  Monroe, Rotary Press, Perf 10 Vert Coil   </v>
      </c>
      <c r="F630" s="106" t="s">
        <v>2512</v>
      </c>
      <c r="G630" s="104"/>
      <c r="H630" s="105">
        <v>0.25</v>
      </c>
      <c r="I630" s="105">
        <v>0</v>
      </c>
      <c r="J630" s="105">
        <v>3.5</v>
      </c>
      <c r="K630" s="104">
        <v>0.25</v>
      </c>
      <c r="L630" s="100">
        <v>580</v>
      </c>
      <c r="M630" s="112" t="s">
        <v>590</v>
      </c>
      <c r="N630" s="32" t="s">
        <v>2285</v>
      </c>
      <c r="O630" s="111" t="s">
        <v>270</v>
      </c>
      <c r="P630" s="80" t="s">
        <v>1953</v>
      </c>
      <c r="Q630" s="80" t="s">
        <v>1690</v>
      </c>
      <c r="R630" s="36" t="s">
        <v>2031</v>
      </c>
      <c r="S630" s="80" t="s">
        <v>2166</v>
      </c>
      <c r="T630" s="80"/>
      <c r="U630" s="80" t="s">
        <v>2167</v>
      </c>
      <c r="V630" s="80" t="str">
        <f t="shared" si="28"/>
        <v>, Rotary Press</v>
      </c>
      <c r="W630" s="32" t="s">
        <v>1593</v>
      </c>
      <c r="X630" s="110">
        <v>147</v>
      </c>
      <c r="Y630" s="35"/>
      <c r="Z630" s="133">
        <v>1</v>
      </c>
      <c r="AA630" s="133">
        <f t="shared" si="29"/>
        <v>0</v>
      </c>
    </row>
    <row r="631" spans="1:27" s="3" customFormat="1" x14ac:dyDescent="0.2">
      <c r="A631" s="100">
        <v>630</v>
      </c>
      <c r="B631" s="101">
        <v>604</v>
      </c>
      <c r="C631" s="101" t="s">
        <v>1593</v>
      </c>
      <c r="D631" s="100">
        <v>135</v>
      </c>
      <c r="E631" s="102" t="str">
        <f t="shared" si="27"/>
        <v xml:space="preserve">1923-29 - Fourth Bureau Issues - 1c  Green,  Franklin, Rotary Press, Perf 10 Horiz Coil   </v>
      </c>
      <c r="F631" s="106" t="s">
        <v>2512</v>
      </c>
      <c r="G631" s="104"/>
      <c r="H631" s="105">
        <v>0.25</v>
      </c>
      <c r="I631" s="105">
        <v>0</v>
      </c>
      <c r="J631" s="105">
        <v>0.4</v>
      </c>
      <c r="K631" s="104">
        <v>0.25</v>
      </c>
      <c r="L631" s="100">
        <v>530</v>
      </c>
      <c r="M631" s="112" t="s">
        <v>590</v>
      </c>
      <c r="N631" s="32" t="s">
        <v>2285</v>
      </c>
      <c r="O631" s="111" t="s">
        <v>270</v>
      </c>
      <c r="P631" s="80" t="s">
        <v>1954</v>
      </c>
      <c r="Q631" s="80" t="s">
        <v>1634</v>
      </c>
      <c r="R631" s="36" t="s">
        <v>2022</v>
      </c>
      <c r="S631" s="80" t="s">
        <v>2165</v>
      </c>
      <c r="T631" s="80"/>
      <c r="U631" s="80" t="s">
        <v>2167</v>
      </c>
      <c r="V631" s="80" t="str">
        <f t="shared" si="28"/>
        <v>, Rotary Press</v>
      </c>
      <c r="W631" s="32" t="s">
        <v>1593</v>
      </c>
      <c r="X631" s="110">
        <v>135</v>
      </c>
      <c r="Y631" s="35"/>
      <c r="Z631" s="133">
        <v>1</v>
      </c>
      <c r="AA631" s="133">
        <f t="shared" si="29"/>
        <v>0</v>
      </c>
    </row>
    <row r="632" spans="1:27" s="3" customFormat="1" x14ac:dyDescent="0.2">
      <c r="A632" s="100">
        <v>631</v>
      </c>
      <c r="B632" s="101">
        <v>605</v>
      </c>
      <c r="C632" s="101" t="s">
        <v>1593</v>
      </c>
      <c r="D632" s="100">
        <v>136</v>
      </c>
      <c r="E632" s="102" t="str">
        <f t="shared" si="27"/>
        <v xml:space="preserve">1923-29 - Fourth Bureau Issues - 1½c  Yellow Brown,  Harding, Rotary Press, Perf 10 Horiz Coil   </v>
      </c>
      <c r="F632" s="106" t="s">
        <v>2512</v>
      </c>
      <c r="G632" s="104"/>
      <c r="H632" s="105">
        <v>0.25</v>
      </c>
      <c r="I632" s="105">
        <v>0</v>
      </c>
      <c r="J632" s="105">
        <v>0.4</v>
      </c>
      <c r="K632" s="104">
        <v>0.25</v>
      </c>
      <c r="L632" s="100">
        <v>536</v>
      </c>
      <c r="M632" s="112" t="s">
        <v>590</v>
      </c>
      <c r="N632" s="32" t="s">
        <v>2285</v>
      </c>
      <c r="O632" s="111" t="s">
        <v>270</v>
      </c>
      <c r="P632" s="80" t="s">
        <v>1972</v>
      </c>
      <c r="Q632" s="80" t="s">
        <v>1707</v>
      </c>
      <c r="R632" s="36" t="s">
        <v>2089</v>
      </c>
      <c r="S632" s="80" t="s">
        <v>2165</v>
      </c>
      <c r="T632" s="80"/>
      <c r="U632" s="80" t="s">
        <v>2167</v>
      </c>
      <c r="V632" s="80" t="str">
        <f t="shared" si="28"/>
        <v>, Rotary Press</v>
      </c>
      <c r="W632" s="32" t="s">
        <v>1593</v>
      </c>
      <c r="X632" s="110">
        <v>136</v>
      </c>
      <c r="Y632" s="35"/>
      <c r="Z632" s="133">
        <v>1</v>
      </c>
      <c r="AA632" s="133">
        <f t="shared" si="29"/>
        <v>0</v>
      </c>
    </row>
    <row r="633" spans="1:27" s="3" customFormat="1" x14ac:dyDescent="0.2">
      <c r="A633" s="100">
        <v>632</v>
      </c>
      <c r="B633" s="101">
        <v>606</v>
      </c>
      <c r="C633" s="101" t="s">
        <v>1593</v>
      </c>
      <c r="D633" s="100">
        <v>138</v>
      </c>
      <c r="E633" s="102" t="str">
        <f t="shared" si="27"/>
        <v xml:space="preserve">1923-29 - Fourth Bureau Issues - 2c  Carmine,  Washington, Rotary Press, Perf 10 Horiz Coil   </v>
      </c>
      <c r="F633" s="106" t="s">
        <v>2512</v>
      </c>
      <c r="G633" s="104"/>
      <c r="H633" s="105">
        <v>0.25</v>
      </c>
      <c r="I633" s="105">
        <v>0</v>
      </c>
      <c r="J633" s="105">
        <v>0.4</v>
      </c>
      <c r="K633" s="104">
        <v>0.25</v>
      </c>
      <c r="L633" s="100">
        <v>548</v>
      </c>
      <c r="M633" s="112" t="s">
        <v>590</v>
      </c>
      <c r="N633" s="32" t="s">
        <v>2285</v>
      </c>
      <c r="O633" s="111" t="s">
        <v>270</v>
      </c>
      <c r="P633" s="80" t="s">
        <v>1960</v>
      </c>
      <c r="Q633" s="80" t="s">
        <v>1635</v>
      </c>
      <c r="R633" s="36" t="s">
        <v>2057</v>
      </c>
      <c r="S633" s="80" t="s">
        <v>2165</v>
      </c>
      <c r="T633" s="80"/>
      <c r="U633" s="80" t="s">
        <v>2167</v>
      </c>
      <c r="V633" s="80" t="str">
        <f t="shared" si="28"/>
        <v>, Rotary Press</v>
      </c>
      <c r="W633" s="32" t="s">
        <v>1593</v>
      </c>
      <c r="X633" s="110">
        <v>138</v>
      </c>
      <c r="Y633" s="35"/>
      <c r="Z633" s="133">
        <v>1</v>
      </c>
      <c r="AA633" s="133">
        <f t="shared" si="29"/>
        <v>0</v>
      </c>
    </row>
    <row r="634" spans="1:27" s="3" customFormat="1" x14ac:dyDescent="0.2">
      <c r="A634" s="100">
        <v>633</v>
      </c>
      <c r="B634" s="101">
        <v>610</v>
      </c>
      <c r="C634" s="101" t="s">
        <v>645</v>
      </c>
      <c r="D634" s="100" t="s">
        <v>645</v>
      </c>
      <c r="E634" s="102" t="str">
        <f t="shared" si="27"/>
        <v xml:space="preserve">1923 - Harding Memorial Issue - 2c  Black,  Harding, Perf 11   </v>
      </c>
      <c r="F634" s="106" t="s">
        <v>2512</v>
      </c>
      <c r="G634" s="138">
        <v>0.25</v>
      </c>
      <c r="H634" s="105">
        <v>0.25</v>
      </c>
      <c r="I634" s="105">
        <v>0</v>
      </c>
      <c r="J634" s="105">
        <v>0.55000000000000004</v>
      </c>
      <c r="K634" s="104">
        <v>0.25</v>
      </c>
      <c r="L634" s="100">
        <v>934</v>
      </c>
      <c r="M634" s="112" t="s">
        <v>591</v>
      </c>
      <c r="N634" s="32">
        <v>1923</v>
      </c>
      <c r="O634" s="111" t="s">
        <v>295</v>
      </c>
      <c r="P634" s="80" t="s">
        <v>1960</v>
      </c>
      <c r="Q634" s="80" t="s">
        <v>1707</v>
      </c>
      <c r="R634" s="36" t="s">
        <v>2014</v>
      </c>
      <c r="S634" s="80" t="s">
        <v>2190</v>
      </c>
      <c r="T634" s="80"/>
      <c r="U634" s="80"/>
      <c r="V634" s="80" t="str">
        <f t="shared" si="28"/>
        <v/>
      </c>
      <c r="W634" s="32" t="s">
        <v>591</v>
      </c>
      <c r="X634" s="110" t="s">
        <v>645</v>
      </c>
      <c r="Y634" s="35" t="s">
        <v>1051</v>
      </c>
      <c r="Z634" s="133">
        <v>1</v>
      </c>
      <c r="AA634" s="133">
        <f t="shared" si="29"/>
        <v>1</v>
      </c>
    </row>
    <row r="635" spans="1:27" s="3" customFormat="1" x14ac:dyDescent="0.2">
      <c r="A635" s="100">
        <v>634</v>
      </c>
      <c r="B635" s="101">
        <v>611</v>
      </c>
      <c r="C635" s="101" t="s">
        <v>1593</v>
      </c>
      <c r="D635" s="100" t="s">
        <v>645</v>
      </c>
      <c r="E635" s="102" t="str">
        <f t="shared" si="27"/>
        <v xml:space="preserve">1923 - Harding Memorial Issue - 2c  Black,  Harding, Imperf   </v>
      </c>
      <c r="F635" s="106" t="s">
        <v>2512</v>
      </c>
      <c r="G635" s="104"/>
      <c r="H635" s="105">
        <v>4</v>
      </c>
      <c r="I635" s="105">
        <v>0</v>
      </c>
      <c r="J635" s="105">
        <v>4.75</v>
      </c>
      <c r="K635" s="104">
        <v>4</v>
      </c>
      <c r="L635" s="100">
        <v>935</v>
      </c>
      <c r="M635" s="112" t="s">
        <v>591</v>
      </c>
      <c r="N635" s="32">
        <v>1923</v>
      </c>
      <c r="O635" s="111" t="s">
        <v>295</v>
      </c>
      <c r="P635" s="80" t="s">
        <v>1960</v>
      </c>
      <c r="Q635" s="80" t="s">
        <v>1707</v>
      </c>
      <c r="R635" s="36" t="s">
        <v>2014</v>
      </c>
      <c r="S635" s="80" t="s">
        <v>2138</v>
      </c>
      <c r="T635" s="80"/>
      <c r="U635" s="80"/>
      <c r="V635" s="80" t="str">
        <f t="shared" si="28"/>
        <v/>
      </c>
      <c r="W635" s="32" t="s">
        <v>1593</v>
      </c>
      <c r="X635" s="110" t="s">
        <v>645</v>
      </c>
      <c r="Y635" s="35"/>
      <c r="Z635" s="133">
        <v>1</v>
      </c>
      <c r="AA635" s="133">
        <f t="shared" si="29"/>
        <v>0</v>
      </c>
    </row>
    <row r="636" spans="1:27" s="3" customFormat="1" x14ac:dyDescent="0.2">
      <c r="A636" s="100">
        <v>635</v>
      </c>
      <c r="B636" s="101">
        <v>612</v>
      </c>
      <c r="C636" s="101" t="s">
        <v>1593</v>
      </c>
      <c r="D636" s="100" t="s">
        <v>645</v>
      </c>
      <c r="E636" s="102" t="str">
        <f t="shared" si="27"/>
        <v xml:space="preserve">1923 - Harding Memorial Issue - 2c  Black,  Harding, Rotary Press, Perf 10   </v>
      </c>
      <c r="F636" s="106" t="s">
        <v>2512</v>
      </c>
      <c r="G636" s="104"/>
      <c r="H636" s="105">
        <v>1.75</v>
      </c>
      <c r="I636" s="105">
        <v>0</v>
      </c>
      <c r="J636" s="105">
        <v>15</v>
      </c>
      <c r="K636" s="104">
        <v>1.75</v>
      </c>
      <c r="L636" s="100">
        <v>936</v>
      </c>
      <c r="M636" s="112" t="s">
        <v>591</v>
      </c>
      <c r="N636" s="32">
        <v>1923</v>
      </c>
      <c r="O636" s="111" t="s">
        <v>295</v>
      </c>
      <c r="P636" s="80" t="s">
        <v>1960</v>
      </c>
      <c r="Q636" s="80" t="s">
        <v>1707</v>
      </c>
      <c r="R636" s="36" t="s">
        <v>2014</v>
      </c>
      <c r="S636" s="80" t="s">
        <v>2156</v>
      </c>
      <c r="T636" s="80"/>
      <c r="U636" s="80" t="s">
        <v>2167</v>
      </c>
      <c r="V636" s="80" t="str">
        <f t="shared" si="28"/>
        <v>, Rotary Press</v>
      </c>
      <c r="W636" s="32" t="s">
        <v>1593</v>
      </c>
      <c r="X636" s="110" t="s">
        <v>645</v>
      </c>
      <c r="Y636" s="35"/>
      <c r="Z636" s="133">
        <v>1</v>
      </c>
      <c r="AA636" s="133">
        <f t="shared" si="29"/>
        <v>0</v>
      </c>
    </row>
    <row r="637" spans="1:27" s="3" customFormat="1" x14ac:dyDescent="0.2">
      <c r="A637" s="100">
        <v>636</v>
      </c>
      <c r="B637" s="101">
        <v>613</v>
      </c>
      <c r="C637" s="101" t="s">
        <v>1593</v>
      </c>
      <c r="D637" s="100" t="s">
        <v>645</v>
      </c>
      <c r="E637" s="102" t="str">
        <f t="shared" si="27"/>
        <v xml:space="preserve">1923 - Harding Memorial Issue - 2c  Black,  Harding, Rotary Press, Perf 11   </v>
      </c>
      <c r="F637" s="106" t="s">
        <v>2512</v>
      </c>
      <c r="G637" s="104"/>
      <c r="H637" s="105">
        <v>77500</v>
      </c>
      <c r="I637" s="105">
        <v>0</v>
      </c>
      <c r="J637" s="105">
        <v>0</v>
      </c>
      <c r="K637" s="104">
        <v>77500</v>
      </c>
      <c r="L637" s="100">
        <v>937</v>
      </c>
      <c r="M637" s="112" t="s">
        <v>591</v>
      </c>
      <c r="N637" s="32">
        <v>1923</v>
      </c>
      <c r="O637" s="111" t="s">
        <v>295</v>
      </c>
      <c r="P637" s="80" t="s">
        <v>1960</v>
      </c>
      <c r="Q637" s="80" t="s">
        <v>1707</v>
      </c>
      <c r="R637" s="36" t="s">
        <v>2014</v>
      </c>
      <c r="S637" s="80" t="s">
        <v>2190</v>
      </c>
      <c r="T637" s="80"/>
      <c r="U637" s="80" t="s">
        <v>2167</v>
      </c>
      <c r="V637" s="80" t="str">
        <f t="shared" si="28"/>
        <v>, Rotary Press</v>
      </c>
      <c r="W637" s="32" t="s">
        <v>1593</v>
      </c>
      <c r="X637" s="110" t="s">
        <v>645</v>
      </c>
      <c r="Y637" s="35"/>
      <c r="Z637" s="133">
        <v>1</v>
      </c>
      <c r="AA637" s="133">
        <f t="shared" si="29"/>
        <v>0</v>
      </c>
    </row>
    <row r="638" spans="1:27" s="3" customFormat="1" x14ac:dyDescent="0.2">
      <c r="A638" s="100">
        <v>637</v>
      </c>
      <c r="B638" s="101">
        <v>614</v>
      </c>
      <c r="C638" s="101" t="s">
        <v>646</v>
      </c>
      <c r="D638" s="100" t="s">
        <v>646</v>
      </c>
      <c r="E638" s="102" t="str">
        <f t="shared" si="27"/>
        <v xml:space="preserve">1924, May 1 - Huguenot-Walloon Issue - 1c  Dark Green,  Ship "New Netherlands", Perf 11   </v>
      </c>
      <c r="F638" s="106" t="s">
        <v>2512</v>
      </c>
      <c r="G638" s="104">
        <v>3.25</v>
      </c>
      <c r="H638" s="105">
        <v>3.25</v>
      </c>
      <c r="I638" s="105">
        <v>0</v>
      </c>
      <c r="J638" s="105">
        <v>2.4</v>
      </c>
      <c r="K638" s="104">
        <v>3.25</v>
      </c>
      <c r="L638" s="100">
        <v>938</v>
      </c>
      <c r="M638" s="112" t="s">
        <v>591</v>
      </c>
      <c r="N638" s="32" t="s">
        <v>2286</v>
      </c>
      <c r="O638" s="111" t="s">
        <v>297</v>
      </c>
      <c r="P638" s="80" t="s">
        <v>1954</v>
      </c>
      <c r="Q638" s="80" t="s">
        <v>1714</v>
      </c>
      <c r="R638" s="36" t="s">
        <v>2034</v>
      </c>
      <c r="S638" s="80" t="s">
        <v>2190</v>
      </c>
      <c r="T638" s="80"/>
      <c r="U638" s="80"/>
      <c r="V638" s="80" t="str">
        <f t="shared" si="28"/>
        <v/>
      </c>
      <c r="W638" s="32" t="s">
        <v>591</v>
      </c>
      <c r="X638" s="110" t="s">
        <v>646</v>
      </c>
      <c r="Y638" s="35" t="s">
        <v>1052</v>
      </c>
      <c r="Z638" s="133">
        <v>1</v>
      </c>
      <c r="AA638" s="133">
        <f t="shared" si="29"/>
        <v>1</v>
      </c>
    </row>
    <row r="639" spans="1:27" s="3" customFormat="1" x14ac:dyDescent="0.2">
      <c r="A639" s="100">
        <v>638</v>
      </c>
      <c r="B639" s="101">
        <v>615</v>
      </c>
      <c r="C639" s="101" t="s">
        <v>647</v>
      </c>
      <c r="D639" s="100" t="s">
        <v>647</v>
      </c>
      <c r="E639" s="102" t="str">
        <f t="shared" si="27"/>
        <v xml:space="preserve">1924, May 1 - Huguenot-Walloon Issue - 2c  Carmine Rose,  Landing at Fort Orange, Perf 11   </v>
      </c>
      <c r="F639" s="106" t="s">
        <v>2512</v>
      </c>
      <c r="G639" s="104">
        <v>2.25</v>
      </c>
      <c r="H639" s="105">
        <v>2.25</v>
      </c>
      <c r="I639" s="105">
        <v>0</v>
      </c>
      <c r="J639" s="105">
        <v>4</v>
      </c>
      <c r="K639" s="104">
        <v>2.25</v>
      </c>
      <c r="L639" s="100">
        <v>939</v>
      </c>
      <c r="M639" s="112" t="s">
        <v>591</v>
      </c>
      <c r="N639" s="32" t="s">
        <v>2286</v>
      </c>
      <c r="O639" s="111" t="s">
        <v>297</v>
      </c>
      <c r="P639" s="80" t="s">
        <v>1960</v>
      </c>
      <c r="Q639" s="80" t="s">
        <v>1715</v>
      </c>
      <c r="R639" s="36" t="s">
        <v>2187</v>
      </c>
      <c r="S639" s="80" t="s">
        <v>2190</v>
      </c>
      <c r="T639" s="80"/>
      <c r="U639" s="80"/>
      <c r="V639" s="80" t="str">
        <f t="shared" si="28"/>
        <v/>
      </c>
      <c r="W639" s="32" t="s">
        <v>591</v>
      </c>
      <c r="X639" s="110" t="s">
        <v>647</v>
      </c>
      <c r="Y639" s="35" t="s">
        <v>1053</v>
      </c>
      <c r="Z639" s="133">
        <v>1</v>
      </c>
      <c r="AA639" s="133">
        <f t="shared" si="29"/>
        <v>1</v>
      </c>
    </row>
    <row r="640" spans="1:27" s="3" customFormat="1" x14ac:dyDescent="0.2">
      <c r="A640" s="100">
        <v>639</v>
      </c>
      <c r="B640" s="101">
        <v>616</v>
      </c>
      <c r="C640" s="101" t="s">
        <v>648</v>
      </c>
      <c r="D640" s="100" t="s">
        <v>648</v>
      </c>
      <c r="E640" s="102" t="str">
        <f t="shared" si="27"/>
        <v xml:space="preserve">1924, May 1 - Huguenot-Walloon Issue - 5c  Dark Blue,  Monument at Mayport Florida, Perf 11   </v>
      </c>
      <c r="F640" s="106" t="s">
        <v>2512</v>
      </c>
      <c r="G640" s="104">
        <v>13</v>
      </c>
      <c r="H640" s="105">
        <v>13</v>
      </c>
      <c r="I640" s="105">
        <v>0</v>
      </c>
      <c r="J640" s="105">
        <v>16</v>
      </c>
      <c r="K640" s="104">
        <v>13</v>
      </c>
      <c r="L640" s="100">
        <v>940</v>
      </c>
      <c r="M640" s="112" t="s">
        <v>591</v>
      </c>
      <c r="N640" s="32" t="s">
        <v>2286</v>
      </c>
      <c r="O640" s="111" t="s">
        <v>297</v>
      </c>
      <c r="P640" s="80" t="s">
        <v>1952</v>
      </c>
      <c r="Q640" s="80" t="s">
        <v>1716</v>
      </c>
      <c r="R640" s="36" t="s">
        <v>2117</v>
      </c>
      <c r="S640" s="80" t="s">
        <v>2190</v>
      </c>
      <c r="T640" s="80"/>
      <c r="U640" s="80"/>
      <c r="V640" s="80" t="str">
        <f t="shared" si="28"/>
        <v/>
      </c>
      <c r="W640" s="32" t="s">
        <v>591</v>
      </c>
      <c r="X640" s="110" t="s">
        <v>648</v>
      </c>
      <c r="Y640" s="35" t="s">
        <v>1078</v>
      </c>
      <c r="Z640" s="133">
        <v>1</v>
      </c>
      <c r="AA640" s="133">
        <f t="shared" si="29"/>
        <v>1</v>
      </c>
    </row>
    <row r="641" spans="1:27" s="3" customFormat="1" x14ac:dyDescent="0.2">
      <c r="A641" s="100">
        <v>640</v>
      </c>
      <c r="B641" s="101">
        <v>617</v>
      </c>
      <c r="C641" s="101" t="s">
        <v>649</v>
      </c>
      <c r="D641" s="100" t="s">
        <v>649</v>
      </c>
      <c r="E641" s="102" t="str">
        <f t="shared" si="27"/>
        <v xml:space="preserve">1925, Apr. 4 - Lexington Concord Issue - 1c  Deep Green,  Washington at Cambridge, Perf 11   </v>
      </c>
      <c r="F641" s="106" t="s">
        <v>2512</v>
      </c>
      <c r="G641" s="104">
        <v>2.5</v>
      </c>
      <c r="H641" s="105">
        <v>2.5</v>
      </c>
      <c r="I641" s="105">
        <v>0</v>
      </c>
      <c r="J641" s="105">
        <v>2.1</v>
      </c>
      <c r="K641" s="104">
        <v>2.5</v>
      </c>
      <c r="L641" s="100">
        <v>941</v>
      </c>
      <c r="M641" s="112" t="s">
        <v>591</v>
      </c>
      <c r="N641" s="32" t="s">
        <v>2287</v>
      </c>
      <c r="O641" s="111" t="s">
        <v>301</v>
      </c>
      <c r="P641" s="80" t="s">
        <v>1954</v>
      </c>
      <c r="Q641" s="80" t="s">
        <v>1717</v>
      </c>
      <c r="R641" s="36" t="s">
        <v>2121</v>
      </c>
      <c r="S641" s="80" t="s">
        <v>2190</v>
      </c>
      <c r="T641" s="80"/>
      <c r="U641" s="80"/>
      <c r="V641" s="80" t="str">
        <f t="shared" si="28"/>
        <v/>
      </c>
      <c r="W641" s="32" t="s">
        <v>591</v>
      </c>
      <c r="X641" s="110" t="s">
        <v>649</v>
      </c>
      <c r="Y641" s="35" t="s">
        <v>1079</v>
      </c>
      <c r="Z641" s="133">
        <v>1</v>
      </c>
      <c r="AA641" s="133">
        <f t="shared" si="29"/>
        <v>1</v>
      </c>
    </row>
    <row r="642" spans="1:27" s="3" customFormat="1" x14ac:dyDescent="0.2">
      <c r="A642" s="100">
        <v>641</v>
      </c>
      <c r="B642" s="101">
        <v>618</v>
      </c>
      <c r="C642" s="101" t="s">
        <v>650</v>
      </c>
      <c r="D642" s="100" t="s">
        <v>650</v>
      </c>
      <c r="E642" s="102" t="str">
        <f t="shared" ref="E642:E705" si="30">CONCATENATE(N642," - ",O642," - ",P642," ",R642,", ",Q642,V642,", ",S642,"   ",T642)</f>
        <v xml:space="preserve">1925, Apr. 4 - Lexington Concord Issue - 2c  Carmine Rose,  Birth of Liberty, Perf 11   </v>
      </c>
      <c r="F642" s="106" t="s">
        <v>2512</v>
      </c>
      <c r="G642" s="104">
        <v>4</v>
      </c>
      <c r="H642" s="105">
        <v>4</v>
      </c>
      <c r="I642" s="105">
        <v>0</v>
      </c>
      <c r="J642" s="105">
        <v>3.75</v>
      </c>
      <c r="K642" s="104">
        <v>4</v>
      </c>
      <c r="L642" s="100">
        <v>942</v>
      </c>
      <c r="M642" s="112" t="s">
        <v>591</v>
      </c>
      <c r="N642" s="32" t="s">
        <v>2287</v>
      </c>
      <c r="O642" s="111" t="s">
        <v>301</v>
      </c>
      <c r="P642" s="80" t="s">
        <v>1960</v>
      </c>
      <c r="Q642" s="80" t="s">
        <v>1718</v>
      </c>
      <c r="R642" s="36" t="s">
        <v>2187</v>
      </c>
      <c r="S642" s="80" t="s">
        <v>2190</v>
      </c>
      <c r="T642" s="80"/>
      <c r="U642" s="80"/>
      <c r="V642" s="80" t="str">
        <f t="shared" ref="V642:V705" si="31">IF(U642&gt;0,CONCATENATE(", ",U642),"")</f>
        <v/>
      </c>
      <c r="W642" s="32" t="s">
        <v>591</v>
      </c>
      <c r="X642" s="110" t="s">
        <v>650</v>
      </c>
      <c r="Y642" s="35" t="s">
        <v>1080</v>
      </c>
      <c r="Z642" s="133">
        <v>1</v>
      </c>
      <c r="AA642" s="133">
        <f t="shared" si="29"/>
        <v>1</v>
      </c>
    </row>
    <row r="643" spans="1:27" s="3" customFormat="1" x14ac:dyDescent="0.2">
      <c r="A643" s="100">
        <v>642</v>
      </c>
      <c r="B643" s="101">
        <v>619</v>
      </c>
      <c r="C643" s="101" t="s">
        <v>651</v>
      </c>
      <c r="D643" s="100" t="s">
        <v>651</v>
      </c>
      <c r="E643" s="102" t="str">
        <f t="shared" si="30"/>
        <v xml:space="preserve">1925, Apr. 4 - Lexington Concord Issue - 5c  Dark Blue,  Minute Man, Perf 11   </v>
      </c>
      <c r="F643" s="106" t="s">
        <v>2512</v>
      </c>
      <c r="G643" s="104">
        <v>13</v>
      </c>
      <c r="H643" s="105">
        <v>13</v>
      </c>
      <c r="I643" s="105">
        <v>0</v>
      </c>
      <c r="J643" s="105">
        <v>15</v>
      </c>
      <c r="K643" s="104">
        <v>13</v>
      </c>
      <c r="L643" s="100">
        <v>943</v>
      </c>
      <c r="M643" s="112" t="s">
        <v>591</v>
      </c>
      <c r="N643" s="32" t="s">
        <v>2287</v>
      </c>
      <c r="O643" s="111" t="s">
        <v>301</v>
      </c>
      <c r="P643" s="80" t="s">
        <v>1952</v>
      </c>
      <c r="Q643" s="80" t="s">
        <v>1719</v>
      </c>
      <c r="R643" s="36" t="s">
        <v>2117</v>
      </c>
      <c r="S643" s="80" t="s">
        <v>2190</v>
      </c>
      <c r="T643" s="80"/>
      <c r="U643" s="80"/>
      <c r="V643" s="80" t="str">
        <f t="shared" si="31"/>
        <v/>
      </c>
      <c r="W643" s="32" t="s">
        <v>591</v>
      </c>
      <c r="X643" s="110" t="s">
        <v>651</v>
      </c>
      <c r="Y643" s="35" t="s">
        <v>1081</v>
      </c>
      <c r="Z643" s="133">
        <v>1</v>
      </c>
      <c r="AA643" s="133">
        <f t="shared" ref="AA643:AA706" si="32">IF(G643&gt;0,1,0)</f>
        <v>1</v>
      </c>
    </row>
    <row r="644" spans="1:27" s="3" customFormat="1" x14ac:dyDescent="0.2">
      <c r="A644" s="100">
        <v>643</v>
      </c>
      <c r="B644" s="101">
        <v>620</v>
      </c>
      <c r="C644" s="101" t="s">
        <v>652</v>
      </c>
      <c r="D644" s="100" t="s">
        <v>652</v>
      </c>
      <c r="E644" s="102" t="str">
        <f t="shared" si="30"/>
        <v xml:space="preserve">1925, May 18 - Norse-American Issue - 2c  Carmine &amp; Black,  Sloop "Restoration", Perf 11   </v>
      </c>
      <c r="F644" s="106" t="s">
        <v>2512</v>
      </c>
      <c r="G644" s="104">
        <v>3</v>
      </c>
      <c r="H644" s="105">
        <v>3</v>
      </c>
      <c r="I644" s="105">
        <v>0</v>
      </c>
      <c r="J644" s="105">
        <v>3.25</v>
      </c>
      <c r="K644" s="104">
        <v>3</v>
      </c>
      <c r="L644" s="100">
        <v>944</v>
      </c>
      <c r="M644" s="112" t="s">
        <v>591</v>
      </c>
      <c r="N644" s="32" t="s">
        <v>2289</v>
      </c>
      <c r="O644" s="111" t="s">
        <v>305</v>
      </c>
      <c r="P644" s="80" t="s">
        <v>1960</v>
      </c>
      <c r="Q644" s="80" t="s">
        <v>1720</v>
      </c>
      <c r="R644" s="36" t="s">
        <v>2129</v>
      </c>
      <c r="S644" s="80" t="s">
        <v>2190</v>
      </c>
      <c r="T644" s="80"/>
      <c r="U644" s="80"/>
      <c r="V644" s="80" t="str">
        <f t="shared" si="31"/>
        <v/>
      </c>
      <c r="W644" s="32" t="s">
        <v>591</v>
      </c>
      <c r="X644" s="110" t="s">
        <v>652</v>
      </c>
      <c r="Y644" s="35" t="s">
        <v>1082</v>
      </c>
      <c r="Z644" s="133">
        <v>1</v>
      </c>
      <c r="AA644" s="133">
        <f t="shared" si="32"/>
        <v>1</v>
      </c>
    </row>
    <row r="645" spans="1:27" s="3" customFormat="1" x14ac:dyDescent="0.2">
      <c r="A645" s="100">
        <v>644</v>
      </c>
      <c r="B645" s="101">
        <v>621</v>
      </c>
      <c r="C645" s="101" t="s">
        <v>653</v>
      </c>
      <c r="D645" s="100" t="s">
        <v>653</v>
      </c>
      <c r="E645" s="102" t="str">
        <f t="shared" si="30"/>
        <v xml:space="preserve">1925, May 18 - Norse-American Issue - 5c  Dark Blue &amp; Black,  Viking Ship, Perf 11   </v>
      </c>
      <c r="F645" s="106" t="s">
        <v>2512</v>
      </c>
      <c r="G645" s="104">
        <v>10</v>
      </c>
      <c r="H645" s="105">
        <v>10</v>
      </c>
      <c r="I645" s="105">
        <v>0</v>
      </c>
      <c r="J645" s="105">
        <v>10</v>
      </c>
      <c r="K645" s="104">
        <v>10</v>
      </c>
      <c r="L645" s="100">
        <v>946</v>
      </c>
      <c r="M645" s="112" t="s">
        <v>591</v>
      </c>
      <c r="N645" s="32" t="s">
        <v>2289</v>
      </c>
      <c r="O645" s="111" t="s">
        <v>305</v>
      </c>
      <c r="P645" s="80" t="s">
        <v>1952</v>
      </c>
      <c r="Q645" s="80" t="s">
        <v>1721</v>
      </c>
      <c r="R645" s="36" t="s">
        <v>2288</v>
      </c>
      <c r="S645" s="80" t="s">
        <v>2190</v>
      </c>
      <c r="T645" s="80"/>
      <c r="U645" s="80"/>
      <c r="V645" s="80" t="str">
        <f t="shared" si="31"/>
        <v/>
      </c>
      <c r="W645" s="32" t="s">
        <v>591</v>
      </c>
      <c r="X645" s="110" t="s">
        <v>653</v>
      </c>
      <c r="Y645" s="35" t="s">
        <v>1083</v>
      </c>
      <c r="Z645" s="133">
        <v>1</v>
      </c>
      <c r="AA645" s="133">
        <f t="shared" si="32"/>
        <v>1</v>
      </c>
    </row>
    <row r="646" spans="1:27" s="3" customFormat="1" x14ac:dyDescent="0.2">
      <c r="A646" s="100">
        <v>645</v>
      </c>
      <c r="B646" s="101">
        <v>622</v>
      </c>
      <c r="C646" s="101">
        <v>150</v>
      </c>
      <c r="D646" s="100">
        <v>150</v>
      </c>
      <c r="E646" s="102" t="str">
        <f t="shared" si="30"/>
        <v xml:space="preserve">1925-26 - Fourth Bureau Issues - 13c  Green,  Benjamin Harrison, Perf 11   </v>
      </c>
      <c r="F646" s="106" t="s">
        <v>2512</v>
      </c>
      <c r="G646" s="104">
        <v>0.75</v>
      </c>
      <c r="H646" s="105">
        <v>0.75</v>
      </c>
      <c r="I646" s="105">
        <v>0</v>
      </c>
      <c r="J646" s="105">
        <v>10</v>
      </c>
      <c r="K646" s="104">
        <v>0.75</v>
      </c>
      <c r="L646" s="100">
        <v>586</v>
      </c>
      <c r="M646" s="112" t="s">
        <v>590</v>
      </c>
      <c r="N646" s="32" t="s">
        <v>2290</v>
      </c>
      <c r="O646" s="111" t="s">
        <v>270</v>
      </c>
      <c r="P646" s="80" t="s">
        <v>1967</v>
      </c>
      <c r="Q646" s="80" t="s">
        <v>1817</v>
      </c>
      <c r="R646" s="36" t="s">
        <v>2022</v>
      </c>
      <c r="S646" s="80" t="s">
        <v>2190</v>
      </c>
      <c r="T646" s="80"/>
      <c r="U646" s="80"/>
      <c r="V646" s="80" t="str">
        <f t="shared" si="31"/>
        <v/>
      </c>
      <c r="W646" s="32" t="s">
        <v>590</v>
      </c>
      <c r="X646" s="110">
        <v>150</v>
      </c>
      <c r="Y646" s="35" t="s">
        <v>961</v>
      </c>
      <c r="Z646" s="133">
        <v>1</v>
      </c>
      <c r="AA646" s="133">
        <f t="shared" si="32"/>
        <v>1</v>
      </c>
    </row>
    <row r="647" spans="1:27" s="3" customFormat="1" x14ac:dyDescent="0.2">
      <c r="A647" s="100">
        <v>646</v>
      </c>
      <c r="B647" s="101">
        <v>623</v>
      </c>
      <c r="C647" s="101">
        <v>153</v>
      </c>
      <c r="D647" s="100">
        <v>153</v>
      </c>
      <c r="E647" s="102" t="str">
        <f t="shared" si="30"/>
        <v xml:space="preserve">1925-26 - Fourth Bureau Issues - 17c  Black,  Woodrow Wilson, Perf 11   </v>
      </c>
      <c r="F647" s="106" t="s">
        <v>2512</v>
      </c>
      <c r="G647" s="104">
        <v>0.3</v>
      </c>
      <c r="H647" s="105">
        <v>0.3</v>
      </c>
      <c r="I647" s="105">
        <v>0</v>
      </c>
      <c r="J647" s="105">
        <v>10</v>
      </c>
      <c r="K647" s="104">
        <v>0.3</v>
      </c>
      <c r="L647" s="100">
        <v>592</v>
      </c>
      <c r="M647" s="112" t="s">
        <v>590</v>
      </c>
      <c r="N647" s="32" t="s">
        <v>2290</v>
      </c>
      <c r="O647" s="111" t="s">
        <v>270</v>
      </c>
      <c r="P647" s="80" t="s">
        <v>1975</v>
      </c>
      <c r="Q647" s="80" t="s">
        <v>1821</v>
      </c>
      <c r="R647" s="36" t="s">
        <v>2014</v>
      </c>
      <c r="S647" s="80" t="s">
        <v>2190</v>
      </c>
      <c r="T647" s="80"/>
      <c r="U647" s="80"/>
      <c r="V647" s="80" t="str">
        <f t="shared" si="31"/>
        <v/>
      </c>
      <c r="W647" s="32" t="s">
        <v>590</v>
      </c>
      <c r="X647" s="110">
        <v>153</v>
      </c>
      <c r="Y647" s="35" t="s">
        <v>962</v>
      </c>
      <c r="Z647" s="133">
        <v>1</v>
      </c>
      <c r="AA647" s="133">
        <f t="shared" si="32"/>
        <v>1</v>
      </c>
    </row>
    <row r="648" spans="1:27" s="3" customFormat="1" x14ac:dyDescent="0.2">
      <c r="A648" s="100">
        <v>647</v>
      </c>
      <c r="B648" s="101">
        <v>627</v>
      </c>
      <c r="C648" s="101" t="s">
        <v>654</v>
      </c>
      <c r="D648" s="100" t="s">
        <v>654</v>
      </c>
      <c r="E648" s="102" t="str">
        <f t="shared" si="30"/>
        <v xml:space="preserve">1926, May 10 - 1926 Commemorative - 2c  Carmine Rose,  Liberty Bell Sesquicentennial, Perf 11   </v>
      </c>
      <c r="F648" s="106" t="s">
        <v>2512</v>
      </c>
      <c r="G648" s="104">
        <v>0.5</v>
      </c>
      <c r="H648" s="105">
        <v>0.5</v>
      </c>
      <c r="I648" s="105">
        <v>0</v>
      </c>
      <c r="J648" s="105">
        <v>2.25</v>
      </c>
      <c r="K648" s="104">
        <v>0.5</v>
      </c>
      <c r="L648" s="100">
        <v>947</v>
      </c>
      <c r="M648" s="112" t="s">
        <v>591</v>
      </c>
      <c r="N648" s="32" t="s">
        <v>2291</v>
      </c>
      <c r="O648" s="111" t="s">
        <v>308</v>
      </c>
      <c r="P648" s="80" t="s">
        <v>1960</v>
      </c>
      <c r="Q648" s="80" t="s">
        <v>1723</v>
      </c>
      <c r="R648" s="36" t="s">
        <v>2187</v>
      </c>
      <c r="S648" s="80" t="s">
        <v>2190</v>
      </c>
      <c r="T648" s="80"/>
      <c r="U648" s="80"/>
      <c r="V648" s="80" t="str">
        <f t="shared" si="31"/>
        <v/>
      </c>
      <c r="W648" s="32" t="s">
        <v>591</v>
      </c>
      <c r="X648" s="110" t="s">
        <v>654</v>
      </c>
      <c r="Y648" s="35" t="s">
        <v>1084</v>
      </c>
      <c r="Z648" s="133">
        <v>1</v>
      </c>
      <c r="AA648" s="133">
        <f t="shared" si="32"/>
        <v>1</v>
      </c>
    </row>
    <row r="649" spans="1:27" s="3" customFormat="1" x14ac:dyDescent="0.2">
      <c r="A649" s="100">
        <v>648</v>
      </c>
      <c r="B649" s="101">
        <v>628</v>
      </c>
      <c r="C649" s="101" t="s">
        <v>655</v>
      </c>
      <c r="D649" s="100" t="s">
        <v>655</v>
      </c>
      <c r="E649" s="102" t="str">
        <f t="shared" si="30"/>
        <v xml:space="preserve">1926, May 29 - 1926 Commemorative - 5c  Gray Lilac,  John Ericsson Memorial Statue, Perf 11   </v>
      </c>
      <c r="F649" s="106" t="s">
        <v>2512</v>
      </c>
      <c r="G649" s="104">
        <v>3.25</v>
      </c>
      <c r="H649" s="105">
        <v>3.25</v>
      </c>
      <c r="I649" s="105">
        <v>0</v>
      </c>
      <c r="J649" s="105">
        <v>5.25</v>
      </c>
      <c r="K649" s="104">
        <v>3.25</v>
      </c>
      <c r="L649" s="100">
        <v>948</v>
      </c>
      <c r="M649" s="112" t="s">
        <v>591</v>
      </c>
      <c r="N649" s="32" t="s">
        <v>2293</v>
      </c>
      <c r="O649" s="111" t="s">
        <v>308</v>
      </c>
      <c r="P649" s="80" t="s">
        <v>1952</v>
      </c>
      <c r="Q649" s="80" t="s">
        <v>2292</v>
      </c>
      <c r="R649" s="36" t="s">
        <v>2030</v>
      </c>
      <c r="S649" s="80" t="s">
        <v>2190</v>
      </c>
      <c r="T649" s="80"/>
      <c r="U649" s="80"/>
      <c r="V649" s="80" t="str">
        <f t="shared" si="31"/>
        <v/>
      </c>
      <c r="W649" s="32" t="s">
        <v>591</v>
      </c>
      <c r="X649" s="110" t="s">
        <v>655</v>
      </c>
      <c r="Y649" s="35" t="s">
        <v>1085</v>
      </c>
      <c r="Z649" s="133">
        <v>1</v>
      </c>
      <c r="AA649" s="133">
        <f t="shared" si="32"/>
        <v>1</v>
      </c>
    </row>
    <row r="650" spans="1:27" s="3" customFormat="1" x14ac:dyDescent="0.2">
      <c r="A650" s="100">
        <v>649</v>
      </c>
      <c r="B650" s="101">
        <v>629</v>
      </c>
      <c r="C650" s="101" t="s">
        <v>656</v>
      </c>
      <c r="D650" s="100" t="s">
        <v>656</v>
      </c>
      <c r="E650" s="102" t="str">
        <f t="shared" si="30"/>
        <v xml:space="preserve">1926, Oct. 18 - 1926 Commemorative - 2c  Carmine Rose,  White Plains Hamilton's Battery, Perf 11   </v>
      </c>
      <c r="F650" s="106" t="s">
        <v>2512</v>
      </c>
      <c r="G650" s="104">
        <v>1.7</v>
      </c>
      <c r="H650" s="105">
        <v>1.7</v>
      </c>
      <c r="I650" s="105">
        <v>0</v>
      </c>
      <c r="J650" s="105">
        <v>1.75</v>
      </c>
      <c r="K650" s="104">
        <v>1.7</v>
      </c>
      <c r="L650" s="100">
        <v>949</v>
      </c>
      <c r="M650" s="112" t="s">
        <v>591</v>
      </c>
      <c r="N650" s="32" t="s">
        <v>2294</v>
      </c>
      <c r="O650" s="111" t="s">
        <v>308</v>
      </c>
      <c r="P650" s="80" t="s">
        <v>1960</v>
      </c>
      <c r="Q650" s="80" t="s">
        <v>1724</v>
      </c>
      <c r="R650" s="36" t="s">
        <v>2187</v>
      </c>
      <c r="S650" s="80" t="s">
        <v>2190</v>
      </c>
      <c r="T650" s="80"/>
      <c r="U650" s="80"/>
      <c r="V650" s="80" t="str">
        <f t="shared" si="31"/>
        <v/>
      </c>
      <c r="W650" s="32" t="s">
        <v>591</v>
      </c>
      <c r="X650" s="110" t="s">
        <v>656</v>
      </c>
      <c r="Y650" s="35" t="s">
        <v>1086</v>
      </c>
      <c r="Z650" s="133">
        <v>1</v>
      </c>
      <c r="AA650" s="133">
        <f t="shared" si="32"/>
        <v>1</v>
      </c>
    </row>
    <row r="651" spans="1:27" s="3" customFormat="1" x14ac:dyDescent="0.2">
      <c r="A651" s="100">
        <v>650</v>
      </c>
      <c r="B651" s="101">
        <v>630</v>
      </c>
      <c r="C651" s="101" t="s">
        <v>548</v>
      </c>
      <c r="D651" s="100" t="s">
        <v>548</v>
      </c>
      <c r="E651" s="102" t="str">
        <f t="shared" si="30"/>
        <v xml:space="preserve">1926, Oct. 18 - 1926 Souvenir Sheet - 2c  Carmine Rose, International Philatelic Exhibition Issue, Perf 11   </v>
      </c>
      <c r="F651" s="106" t="s">
        <v>2512</v>
      </c>
      <c r="G651" s="104">
        <v>475</v>
      </c>
      <c r="H651" s="105">
        <v>475</v>
      </c>
      <c r="I651" s="105">
        <v>0</v>
      </c>
      <c r="J651" s="105">
        <v>350</v>
      </c>
      <c r="K651" s="104">
        <v>475</v>
      </c>
      <c r="L651" s="100">
        <v>1120</v>
      </c>
      <c r="M651" s="112" t="s">
        <v>592</v>
      </c>
      <c r="N651" s="32" t="s">
        <v>2294</v>
      </c>
      <c r="O651" s="111" t="s">
        <v>543</v>
      </c>
      <c r="P651" s="80" t="s">
        <v>1960</v>
      </c>
      <c r="Q651" s="80" t="s">
        <v>544</v>
      </c>
      <c r="R651" s="36" t="s">
        <v>2187</v>
      </c>
      <c r="S651" s="80" t="s">
        <v>2190</v>
      </c>
      <c r="T651" s="80"/>
      <c r="U651" s="80"/>
      <c r="V651" s="80" t="str">
        <f t="shared" si="31"/>
        <v/>
      </c>
      <c r="W651" s="32" t="s">
        <v>592</v>
      </c>
      <c r="X651" s="110" t="s">
        <v>548</v>
      </c>
      <c r="Y651" s="35" t="s">
        <v>1056</v>
      </c>
      <c r="Z651" s="133">
        <v>1</v>
      </c>
      <c r="AA651" s="133">
        <f t="shared" si="32"/>
        <v>1</v>
      </c>
    </row>
    <row r="652" spans="1:27" s="3" customFormat="1" x14ac:dyDescent="0.2">
      <c r="A652" s="100">
        <v>651</v>
      </c>
      <c r="B652" s="101">
        <v>631</v>
      </c>
      <c r="C652" s="101" t="s">
        <v>1593</v>
      </c>
      <c r="D652" s="100">
        <v>136</v>
      </c>
      <c r="E652" s="102" t="str">
        <f t="shared" si="30"/>
        <v xml:space="preserve">1926, Aug. 27 - Fourth Bureau Issues - 1½c  Yellow Brown,  Harding, Rotary Press, Imperf   </v>
      </c>
      <c r="F652" s="106" t="s">
        <v>2512</v>
      </c>
      <c r="G652" s="104"/>
      <c r="H652" s="105">
        <v>1.7</v>
      </c>
      <c r="I652" s="105">
        <v>0</v>
      </c>
      <c r="J652" s="105">
        <v>2</v>
      </c>
      <c r="K652" s="104">
        <v>1.7</v>
      </c>
      <c r="L652" s="100">
        <v>537</v>
      </c>
      <c r="M652" s="112" t="s">
        <v>590</v>
      </c>
      <c r="N652" s="32" t="s">
        <v>2296</v>
      </c>
      <c r="O652" s="111" t="s">
        <v>270</v>
      </c>
      <c r="P652" s="80" t="s">
        <v>1972</v>
      </c>
      <c r="Q652" s="80" t="s">
        <v>1707</v>
      </c>
      <c r="R652" s="36" t="s">
        <v>2089</v>
      </c>
      <c r="S652" s="80" t="s">
        <v>2138</v>
      </c>
      <c r="T652" s="80"/>
      <c r="U652" s="80" t="s">
        <v>2167</v>
      </c>
      <c r="V652" s="80" t="str">
        <f t="shared" si="31"/>
        <v>, Rotary Press</v>
      </c>
      <c r="W652" s="32" t="s">
        <v>1593</v>
      </c>
      <c r="X652" s="110">
        <v>136</v>
      </c>
      <c r="Y652" s="35"/>
      <c r="Z652" s="133">
        <v>1</v>
      </c>
      <c r="AA652" s="133">
        <f t="shared" si="32"/>
        <v>0</v>
      </c>
    </row>
    <row r="653" spans="1:27" s="3" customFormat="1" x14ac:dyDescent="0.2">
      <c r="A653" s="100">
        <v>652</v>
      </c>
      <c r="B653" s="101">
        <v>632</v>
      </c>
      <c r="C653" s="101" t="s">
        <v>1593</v>
      </c>
      <c r="D653" s="100">
        <v>135</v>
      </c>
      <c r="E653" s="102" t="str">
        <f t="shared" si="30"/>
        <v xml:space="preserve">1926-34 - Fourth Bureau Issues - 1c  Green,  Franklin, Perf 11x10 1/2   </v>
      </c>
      <c r="F653" s="106" t="s">
        <v>2512</v>
      </c>
      <c r="G653" s="104"/>
      <c r="H653" s="105">
        <v>0.25</v>
      </c>
      <c r="I653" s="105">
        <v>0</v>
      </c>
      <c r="J653" s="105">
        <v>0.25</v>
      </c>
      <c r="K653" s="104">
        <v>0.25</v>
      </c>
      <c r="L653" s="100">
        <v>531</v>
      </c>
      <c r="M653" s="112" t="s">
        <v>590</v>
      </c>
      <c r="N653" s="32" t="s">
        <v>2295</v>
      </c>
      <c r="O653" s="111" t="s">
        <v>270</v>
      </c>
      <c r="P653" s="80" t="s">
        <v>1954</v>
      </c>
      <c r="Q653" s="80" t="s">
        <v>1634</v>
      </c>
      <c r="R653" s="36" t="s">
        <v>2022</v>
      </c>
      <c r="S653" s="80" t="s">
        <v>2220</v>
      </c>
      <c r="T653" s="80"/>
      <c r="U653" s="80"/>
      <c r="V653" s="80" t="str">
        <f t="shared" si="31"/>
        <v/>
      </c>
      <c r="W653" s="32" t="s">
        <v>1593</v>
      </c>
      <c r="X653" s="110">
        <v>135</v>
      </c>
      <c r="Y653" s="35"/>
      <c r="Z653" s="133">
        <v>1</v>
      </c>
      <c r="AA653" s="133">
        <f t="shared" si="32"/>
        <v>0</v>
      </c>
    </row>
    <row r="654" spans="1:27" s="3" customFormat="1" x14ac:dyDescent="0.2">
      <c r="A654" s="100">
        <v>653</v>
      </c>
      <c r="B654" s="101">
        <v>633</v>
      </c>
      <c r="C654" s="101" t="s">
        <v>1593</v>
      </c>
      <c r="D654" s="100">
        <v>136</v>
      </c>
      <c r="E654" s="102" t="str">
        <f t="shared" si="30"/>
        <v xml:space="preserve">1926-34 - Fourth Bureau Issues - 1½c  Yellow Brown,  Harding, Perf 11x10 1/2   </v>
      </c>
      <c r="F654" s="106" t="s">
        <v>2512</v>
      </c>
      <c r="G654" s="104"/>
      <c r="H654" s="105">
        <v>4</v>
      </c>
      <c r="I654" s="105">
        <v>0</v>
      </c>
      <c r="J654" s="105">
        <v>0</v>
      </c>
      <c r="K654" s="104">
        <v>4</v>
      </c>
      <c r="L654" s="100">
        <v>538</v>
      </c>
      <c r="M654" s="112" t="s">
        <v>590</v>
      </c>
      <c r="N654" s="32" t="s">
        <v>2295</v>
      </c>
      <c r="O654" s="111" t="s">
        <v>270</v>
      </c>
      <c r="P654" s="80" t="s">
        <v>1972</v>
      </c>
      <c r="Q654" s="80" t="s">
        <v>1707</v>
      </c>
      <c r="R654" s="36" t="s">
        <v>2089</v>
      </c>
      <c r="S654" s="80" t="s">
        <v>2220</v>
      </c>
      <c r="T654" s="80"/>
      <c r="U654" s="80"/>
      <c r="V654" s="80" t="str">
        <f t="shared" si="31"/>
        <v/>
      </c>
      <c r="W654" s="32" t="s">
        <v>1593</v>
      </c>
      <c r="X654" s="110">
        <v>136</v>
      </c>
      <c r="Y654" s="35"/>
      <c r="Z654" s="133">
        <v>1</v>
      </c>
      <c r="AA654" s="133">
        <f t="shared" si="32"/>
        <v>0</v>
      </c>
    </row>
    <row r="655" spans="1:27" s="3" customFormat="1" x14ac:dyDescent="0.2">
      <c r="A655" s="100">
        <v>654</v>
      </c>
      <c r="B655" s="101">
        <v>634</v>
      </c>
      <c r="C655" s="101" t="s">
        <v>1593</v>
      </c>
      <c r="D655" s="100">
        <v>138</v>
      </c>
      <c r="E655" s="102" t="str">
        <f t="shared" si="30"/>
        <v xml:space="preserve">1926-34 - Fourth Bureau Issues - 2c  Carmine,  Washington, Type I, Rotary Press, Perf 11x10 1/2   </v>
      </c>
      <c r="F655" s="106" t="s">
        <v>2512</v>
      </c>
      <c r="G655" s="104"/>
      <c r="H655" s="105">
        <v>0.25</v>
      </c>
      <c r="I655" s="105">
        <v>0</v>
      </c>
      <c r="J655" s="105">
        <v>1.7</v>
      </c>
      <c r="K655" s="104">
        <v>0.25</v>
      </c>
      <c r="L655" s="100">
        <v>549</v>
      </c>
      <c r="M655" s="112" t="s">
        <v>590</v>
      </c>
      <c r="N655" s="32" t="s">
        <v>2295</v>
      </c>
      <c r="O655" s="111" t="s">
        <v>270</v>
      </c>
      <c r="P655" s="80" t="s">
        <v>1960</v>
      </c>
      <c r="Q655" s="80" t="s">
        <v>1635</v>
      </c>
      <c r="R655" s="36" t="s">
        <v>2057</v>
      </c>
      <c r="S655" s="80" t="s">
        <v>2220</v>
      </c>
      <c r="T655" s="80"/>
      <c r="U655" s="80" t="s">
        <v>2168</v>
      </c>
      <c r="V655" s="80" t="str">
        <f t="shared" si="31"/>
        <v>, Type I, Rotary Press</v>
      </c>
      <c r="W655" s="32" t="s">
        <v>1593</v>
      </c>
      <c r="X655" s="110">
        <v>138</v>
      </c>
      <c r="Y655" s="35"/>
      <c r="Z655" s="133">
        <v>1</v>
      </c>
      <c r="AA655" s="133">
        <f t="shared" si="32"/>
        <v>0</v>
      </c>
    </row>
    <row r="656" spans="1:27" s="3" customFormat="1" x14ac:dyDescent="0.2">
      <c r="A656" s="100">
        <v>655</v>
      </c>
      <c r="B656" s="101" t="s">
        <v>274</v>
      </c>
      <c r="C656" s="101" t="s">
        <v>1593</v>
      </c>
      <c r="D656" s="100">
        <v>138</v>
      </c>
      <c r="E656" s="102" t="str">
        <f t="shared" si="30"/>
        <v xml:space="preserve">1926-34 - Fourth Bureau Issues - 2c  Carmine,  Washington, Type II, Rotary Press, Perf 11x10 1/2   </v>
      </c>
      <c r="F656" s="106" t="s">
        <v>2512</v>
      </c>
      <c r="G656" s="104"/>
      <c r="H656" s="105">
        <v>0.25</v>
      </c>
      <c r="I656" s="105">
        <v>0</v>
      </c>
      <c r="J656" s="105">
        <v>0.25</v>
      </c>
      <c r="K656" s="104">
        <v>0.25</v>
      </c>
      <c r="L656" s="100">
        <v>550</v>
      </c>
      <c r="M656" s="112" t="s">
        <v>590</v>
      </c>
      <c r="N656" s="32" t="s">
        <v>2295</v>
      </c>
      <c r="O656" s="111" t="s">
        <v>270</v>
      </c>
      <c r="P656" s="80" t="s">
        <v>1960</v>
      </c>
      <c r="Q656" s="80" t="s">
        <v>1635</v>
      </c>
      <c r="R656" s="36" t="s">
        <v>2057</v>
      </c>
      <c r="S656" s="80" t="s">
        <v>2220</v>
      </c>
      <c r="T656" s="80"/>
      <c r="U656" s="80" t="s">
        <v>2189</v>
      </c>
      <c r="V656" s="80" t="str">
        <f t="shared" si="31"/>
        <v>, Type II, Rotary Press</v>
      </c>
      <c r="W656" s="32" t="s">
        <v>1593</v>
      </c>
      <c r="X656" s="110">
        <v>138</v>
      </c>
      <c r="Y656" s="35"/>
      <c r="Z656" s="133">
        <v>1</v>
      </c>
      <c r="AA656" s="133">
        <f t="shared" si="32"/>
        <v>0</v>
      </c>
    </row>
    <row r="657" spans="1:27" s="3" customFormat="1" x14ac:dyDescent="0.2">
      <c r="A657" s="100">
        <v>656</v>
      </c>
      <c r="B657" s="101">
        <v>635</v>
      </c>
      <c r="C657" s="101" t="s">
        <v>1593</v>
      </c>
      <c r="D657" s="100">
        <v>139</v>
      </c>
      <c r="E657" s="102" t="str">
        <f t="shared" si="30"/>
        <v xml:space="preserve">1926-34 - Fourth Bureau Issues - 3c  Violet,  Lincoln, Rotary Press, Perf 11x10 1/2   </v>
      </c>
      <c r="F657" s="106" t="s">
        <v>2512</v>
      </c>
      <c r="G657" s="104"/>
      <c r="H657" s="105">
        <v>1.5</v>
      </c>
      <c r="I657" s="105">
        <v>0</v>
      </c>
      <c r="J657" s="105">
        <v>0</v>
      </c>
      <c r="K657" s="104">
        <v>1.5</v>
      </c>
      <c r="L657" s="100">
        <v>554</v>
      </c>
      <c r="M657" s="112" t="s">
        <v>590</v>
      </c>
      <c r="N657" s="32" t="s">
        <v>2295</v>
      </c>
      <c r="O657" s="111" t="s">
        <v>270</v>
      </c>
      <c r="P657" s="80" t="s">
        <v>1955</v>
      </c>
      <c r="Q657" s="80" t="s">
        <v>1638</v>
      </c>
      <c r="R657" s="36" t="s">
        <v>2141</v>
      </c>
      <c r="S657" s="80" t="s">
        <v>2220</v>
      </c>
      <c r="T657" s="80"/>
      <c r="U657" s="80" t="s">
        <v>2167</v>
      </c>
      <c r="V657" s="80" t="str">
        <f t="shared" si="31"/>
        <v>, Rotary Press</v>
      </c>
      <c r="W657" s="32" t="s">
        <v>1593</v>
      </c>
      <c r="X657" s="110">
        <v>139</v>
      </c>
      <c r="Y657" s="35"/>
      <c r="Z657" s="133">
        <v>1</v>
      </c>
      <c r="AA657" s="133">
        <f t="shared" si="32"/>
        <v>0</v>
      </c>
    </row>
    <row r="658" spans="1:27" s="3" customFormat="1" x14ac:dyDescent="0.2">
      <c r="A658" s="100">
        <v>657</v>
      </c>
      <c r="B658" s="101">
        <v>636</v>
      </c>
      <c r="C658" s="101" t="s">
        <v>1593</v>
      </c>
      <c r="D658" s="100">
        <v>140</v>
      </c>
      <c r="E658" s="102" t="str">
        <f t="shared" si="30"/>
        <v xml:space="preserve">1926-34 - Fourth Bureau Issues - 4c  Yellow Brown,  Martha Washington, Perf 11x10 1/2   </v>
      </c>
      <c r="F658" s="106" t="s">
        <v>2512</v>
      </c>
      <c r="G658" s="104"/>
      <c r="H658" s="105">
        <v>13.5</v>
      </c>
      <c r="I658" s="105">
        <v>0</v>
      </c>
      <c r="J658" s="105">
        <v>325</v>
      </c>
      <c r="K658" s="104">
        <v>13.5</v>
      </c>
      <c r="L658" s="100">
        <v>558</v>
      </c>
      <c r="M658" s="112" t="s">
        <v>590</v>
      </c>
      <c r="N658" s="32" t="s">
        <v>2295</v>
      </c>
      <c r="O658" s="111" t="s">
        <v>270</v>
      </c>
      <c r="P658" s="80" t="s">
        <v>1964</v>
      </c>
      <c r="Q658" s="80" t="s">
        <v>1688</v>
      </c>
      <c r="R658" s="36" t="s">
        <v>2089</v>
      </c>
      <c r="S658" s="80" t="s">
        <v>2220</v>
      </c>
      <c r="T658" s="80"/>
      <c r="U658" s="80"/>
      <c r="V658" s="80" t="str">
        <f t="shared" si="31"/>
        <v/>
      </c>
      <c r="W658" s="32" t="s">
        <v>1593</v>
      </c>
      <c r="X658" s="110">
        <v>140</v>
      </c>
      <c r="Y658" s="35"/>
      <c r="Z658" s="133">
        <v>1</v>
      </c>
      <c r="AA658" s="133">
        <f t="shared" si="32"/>
        <v>0</v>
      </c>
    </row>
    <row r="659" spans="1:27" s="3" customFormat="1" x14ac:dyDescent="0.2">
      <c r="A659" s="100">
        <v>658</v>
      </c>
      <c r="B659" s="101">
        <v>637</v>
      </c>
      <c r="C659" s="101" t="s">
        <v>1593</v>
      </c>
      <c r="D659" s="100">
        <v>142</v>
      </c>
      <c r="E659" s="102" t="str">
        <f t="shared" si="30"/>
        <v xml:space="preserve">1926-34 - Fourth Bureau Issues - 5c  Dark Blue,  Roosevelt, Perf 11x10 1/2   </v>
      </c>
      <c r="F659" s="106" t="s">
        <v>2512</v>
      </c>
      <c r="G659" s="104"/>
      <c r="H659" s="105">
        <v>0.25</v>
      </c>
      <c r="I659" s="105">
        <v>0</v>
      </c>
      <c r="J659" s="105">
        <v>0.75</v>
      </c>
      <c r="K659" s="104">
        <v>0.25</v>
      </c>
      <c r="L659" s="100">
        <v>564</v>
      </c>
      <c r="M659" s="112" t="s">
        <v>590</v>
      </c>
      <c r="N659" s="32" t="s">
        <v>2295</v>
      </c>
      <c r="O659" s="111" t="s">
        <v>270</v>
      </c>
      <c r="P659" s="80" t="s">
        <v>1952</v>
      </c>
      <c r="Q659" s="80" t="s">
        <v>1708</v>
      </c>
      <c r="R659" s="36" t="s">
        <v>2117</v>
      </c>
      <c r="S659" s="80" t="s">
        <v>2220</v>
      </c>
      <c r="T659" s="80"/>
      <c r="U659" s="80"/>
      <c r="V659" s="80" t="str">
        <f t="shared" si="31"/>
        <v/>
      </c>
      <c r="W659" s="32" t="s">
        <v>1593</v>
      </c>
      <c r="X659" s="110">
        <v>142</v>
      </c>
      <c r="Y659" s="35"/>
      <c r="Z659" s="133">
        <v>1</v>
      </c>
      <c r="AA659" s="133">
        <f t="shared" si="32"/>
        <v>0</v>
      </c>
    </row>
    <row r="660" spans="1:27" s="3" customFormat="1" x14ac:dyDescent="0.2">
      <c r="A660" s="100">
        <v>659</v>
      </c>
      <c r="B660" s="101">
        <v>638</v>
      </c>
      <c r="C660" s="101" t="s">
        <v>1593</v>
      </c>
      <c r="D660" s="100">
        <v>143</v>
      </c>
      <c r="E660" s="102" t="str">
        <f t="shared" si="30"/>
        <v xml:space="preserve">1926-34 - Fourth Bureau Issues - 6c  Red Orange,  Garfield, Perf 11x10 1/2   </v>
      </c>
      <c r="F660" s="106" t="s">
        <v>2512</v>
      </c>
      <c r="G660" s="104"/>
      <c r="H660" s="105">
        <v>0.25</v>
      </c>
      <c r="I660" s="105"/>
      <c r="J660" s="105">
        <v>2</v>
      </c>
      <c r="K660" s="104">
        <v>0.25</v>
      </c>
      <c r="L660" s="100">
        <v>567</v>
      </c>
      <c r="M660" s="112" t="s">
        <v>590</v>
      </c>
      <c r="N660" s="32" t="s">
        <v>2295</v>
      </c>
      <c r="O660" s="111" t="s">
        <v>270</v>
      </c>
      <c r="P660" s="80" t="s">
        <v>1962</v>
      </c>
      <c r="Q660" s="80" t="s">
        <v>1653</v>
      </c>
      <c r="R660" s="36" t="s">
        <v>2143</v>
      </c>
      <c r="S660" s="80" t="s">
        <v>2220</v>
      </c>
      <c r="T660" s="80"/>
      <c r="U660" s="80"/>
      <c r="V660" s="80" t="str">
        <f t="shared" si="31"/>
        <v/>
      </c>
      <c r="W660" s="32" t="s">
        <v>1593</v>
      </c>
      <c r="X660" s="110">
        <v>143</v>
      </c>
      <c r="Y660" s="35"/>
      <c r="Z660" s="133">
        <v>1</v>
      </c>
      <c r="AA660" s="133">
        <f t="shared" si="32"/>
        <v>0</v>
      </c>
    </row>
    <row r="661" spans="1:27" s="3" customFormat="1" x14ac:dyDescent="0.2">
      <c r="A661" s="100">
        <v>660</v>
      </c>
      <c r="B661" s="101">
        <v>639</v>
      </c>
      <c r="C661" s="101" t="s">
        <v>1593</v>
      </c>
      <c r="D661" s="100">
        <v>144</v>
      </c>
      <c r="E661" s="102" t="str">
        <f t="shared" si="30"/>
        <v xml:space="preserve">1926-34 - Fourth Bureau Issues - 7c  Black,  McKinley, Perf 11x10 1/2   </v>
      </c>
      <c r="F661" s="106" t="s">
        <v>2512</v>
      </c>
      <c r="G661" s="104"/>
      <c r="H661" s="105">
        <v>0.25</v>
      </c>
      <c r="I661" s="105"/>
      <c r="J661" s="105">
        <v>2</v>
      </c>
      <c r="K661" s="104">
        <v>0.25</v>
      </c>
      <c r="L661" s="100">
        <v>571</v>
      </c>
      <c r="M661" s="112" t="s">
        <v>590</v>
      </c>
      <c r="N661" s="32" t="s">
        <v>2295</v>
      </c>
      <c r="O661" s="111" t="s">
        <v>270</v>
      </c>
      <c r="P661" s="80" t="s">
        <v>1963</v>
      </c>
      <c r="Q661" s="80" t="s">
        <v>1691</v>
      </c>
      <c r="R661" s="36" t="s">
        <v>2014</v>
      </c>
      <c r="S661" s="80" t="s">
        <v>2220</v>
      </c>
      <c r="T661" s="80"/>
      <c r="U661" s="80"/>
      <c r="V661" s="80" t="str">
        <f t="shared" si="31"/>
        <v/>
      </c>
      <c r="W661" s="32" t="s">
        <v>1593</v>
      </c>
      <c r="X661" s="110">
        <v>144</v>
      </c>
      <c r="Y661" s="35"/>
      <c r="Z661" s="133">
        <v>1</v>
      </c>
      <c r="AA661" s="133">
        <f t="shared" si="32"/>
        <v>0</v>
      </c>
    </row>
    <row r="662" spans="1:27" s="3" customFormat="1" x14ac:dyDescent="0.2">
      <c r="A662" s="100">
        <v>661</v>
      </c>
      <c r="B662" s="101">
        <v>640</v>
      </c>
      <c r="C662" s="101" t="s">
        <v>1593</v>
      </c>
      <c r="D662" s="100">
        <v>145</v>
      </c>
      <c r="E662" s="102" t="str">
        <f t="shared" si="30"/>
        <v xml:space="preserve">1926-34 - Fourth Bureau Issues - 8c  Olive Green,  Grant, Perf 11x10 1/2   </v>
      </c>
      <c r="F662" s="106" t="s">
        <v>2512</v>
      </c>
      <c r="G662" s="104"/>
      <c r="H662" s="105">
        <v>0.25</v>
      </c>
      <c r="I662" s="105"/>
      <c r="J662" s="105">
        <v>2</v>
      </c>
      <c r="K662" s="104">
        <v>0.25</v>
      </c>
      <c r="L662" s="100">
        <v>574</v>
      </c>
      <c r="M662" s="112" t="s">
        <v>590</v>
      </c>
      <c r="N662" s="32" t="s">
        <v>2295</v>
      </c>
      <c r="O662" s="111" t="s">
        <v>270</v>
      </c>
      <c r="P662" s="80" t="s">
        <v>1965</v>
      </c>
      <c r="Q662" s="80" t="s">
        <v>1654</v>
      </c>
      <c r="R662" s="36" t="s">
        <v>2123</v>
      </c>
      <c r="S662" s="80" t="s">
        <v>2220</v>
      </c>
      <c r="T662" s="80"/>
      <c r="U662" s="80"/>
      <c r="V662" s="80" t="str">
        <f t="shared" si="31"/>
        <v/>
      </c>
      <c r="W662" s="32" t="s">
        <v>1593</v>
      </c>
      <c r="X662" s="110">
        <v>145</v>
      </c>
      <c r="Y662" s="35"/>
      <c r="Z662" s="133">
        <v>1</v>
      </c>
      <c r="AA662" s="133">
        <f t="shared" si="32"/>
        <v>0</v>
      </c>
    </row>
    <row r="663" spans="1:27" s="3" customFormat="1" x14ac:dyDescent="0.2">
      <c r="A663" s="100">
        <v>662</v>
      </c>
      <c r="B663" s="101">
        <v>641</v>
      </c>
      <c r="C663" s="101" t="s">
        <v>1593</v>
      </c>
      <c r="D663" s="100">
        <v>146</v>
      </c>
      <c r="E663" s="102" t="str">
        <f t="shared" si="30"/>
        <v xml:space="preserve">1926-34 - Fourth Bureau Issues - 9c  Rose,  Jefferson, Perf 11x10 1/2   </v>
      </c>
      <c r="F663" s="106" t="s">
        <v>2512</v>
      </c>
      <c r="G663" s="104"/>
      <c r="H663" s="105">
        <v>0.25</v>
      </c>
      <c r="I663" s="105"/>
      <c r="J663" s="105">
        <v>1.9</v>
      </c>
      <c r="K663" s="104">
        <v>0.25</v>
      </c>
      <c r="L663" s="100">
        <v>577</v>
      </c>
      <c r="M663" s="112" t="s">
        <v>590</v>
      </c>
      <c r="N663" s="32" t="s">
        <v>2295</v>
      </c>
      <c r="O663" s="111" t="s">
        <v>270</v>
      </c>
      <c r="P663" s="80" t="s">
        <v>1968</v>
      </c>
      <c r="Q663" s="80" t="s">
        <v>1636</v>
      </c>
      <c r="R663" s="36" t="s">
        <v>2023</v>
      </c>
      <c r="S663" s="80" t="s">
        <v>2220</v>
      </c>
      <c r="T663" s="80"/>
      <c r="U663" s="80"/>
      <c r="V663" s="80" t="str">
        <f t="shared" si="31"/>
        <v/>
      </c>
      <c r="W663" s="32" t="s">
        <v>1593</v>
      </c>
      <c r="X663" s="110">
        <v>146</v>
      </c>
      <c r="Y663" s="35"/>
      <c r="Z663" s="133">
        <v>1</v>
      </c>
      <c r="AA663" s="133">
        <f t="shared" si="32"/>
        <v>0</v>
      </c>
    </row>
    <row r="664" spans="1:27" s="3" customFormat="1" x14ac:dyDescent="0.2">
      <c r="A664" s="100">
        <v>663</v>
      </c>
      <c r="B664" s="101">
        <v>642</v>
      </c>
      <c r="C664" s="101" t="s">
        <v>1593</v>
      </c>
      <c r="D664" s="100">
        <v>147</v>
      </c>
      <c r="E664" s="102" t="str">
        <f t="shared" si="30"/>
        <v xml:space="preserve">1926-34 - Fourth Bureau Issues - 10c  Orange,  Monroe, Perf 11x10 1/2   </v>
      </c>
      <c r="F664" s="106" t="s">
        <v>2512</v>
      </c>
      <c r="G664" s="104"/>
      <c r="H664" s="105">
        <v>0.25</v>
      </c>
      <c r="I664" s="105"/>
      <c r="J664" s="105">
        <v>3.25</v>
      </c>
      <c r="K664" s="104">
        <v>0.25</v>
      </c>
      <c r="L664" s="100">
        <v>581</v>
      </c>
      <c r="M664" s="112" t="s">
        <v>590</v>
      </c>
      <c r="N664" s="32" t="s">
        <v>2295</v>
      </c>
      <c r="O664" s="111" t="s">
        <v>270</v>
      </c>
      <c r="P664" s="80" t="s">
        <v>1953</v>
      </c>
      <c r="Q664" s="80" t="s">
        <v>1690</v>
      </c>
      <c r="R664" s="36" t="s">
        <v>2031</v>
      </c>
      <c r="S664" s="80" t="s">
        <v>2220</v>
      </c>
      <c r="T664" s="80"/>
      <c r="U664" s="80"/>
      <c r="V664" s="80" t="str">
        <f t="shared" si="31"/>
        <v/>
      </c>
      <c r="W664" s="32" t="s">
        <v>1593</v>
      </c>
      <c r="X664" s="110">
        <v>147</v>
      </c>
      <c r="Y664" s="35"/>
      <c r="Z664" s="133">
        <v>1</v>
      </c>
      <c r="AA664" s="133">
        <f t="shared" si="32"/>
        <v>0</v>
      </c>
    </row>
    <row r="665" spans="1:27" s="3" customFormat="1" x14ac:dyDescent="0.2">
      <c r="A665" s="100">
        <v>664</v>
      </c>
      <c r="B665" s="101">
        <v>643</v>
      </c>
      <c r="C665" s="101" t="s">
        <v>657</v>
      </c>
      <c r="D665" s="100" t="s">
        <v>657</v>
      </c>
      <c r="E665" s="102" t="str">
        <f t="shared" si="30"/>
        <v xml:space="preserve">1927, Aug. 3 - 1927 Commemorative Issues - 2c  Carmine Rose,  Vermont, Rotary Press, Perf 11   </v>
      </c>
      <c r="F665" s="106" t="s">
        <v>2512</v>
      </c>
      <c r="G665" s="104">
        <v>0.8</v>
      </c>
      <c r="H665" s="105">
        <v>0.8</v>
      </c>
      <c r="I665" s="105"/>
      <c r="J665" s="105">
        <v>1.2</v>
      </c>
      <c r="K665" s="104">
        <v>0.8</v>
      </c>
      <c r="L665" s="100">
        <v>950</v>
      </c>
      <c r="M665" s="112" t="s">
        <v>591</v>
      </c>
      <c r="N665" s="32" t="s">
        <v>2297</v>
      </c>
      <c r="O665" s="111" t="s">
        <v>569</v>
      </c>
      <c r="P665" s="80" t="s">
        <v>1960</v>
      </c>
      <c r="Q665" s="80" t="s">
        <v>1725</v>
      </c>
      <c r="R665" s="36" t="s">
        <v>2187</v>
      </c>
      <c r="S665" s="80" t="s">
        <v>2190</v>
      </c>
      <c r="T665" s="80"/>
      <c r="U665" s="80" t="s">
        <v>2167</v>
      </c>
      <c r="V665" s="80" t="str">
        <f t="shared" si="31"/>
        <v>, Rotary Press</v>
      </c>
      <c r="W665" s="32" t="s">
        <v>591</v>
      </c>
      <c r="X665" s="110" t="s">
        <v>657</v>
      </c>
      <c r="Y665" s="35" t="s">
        <v>1087</v>
      </c>
      <c r="Z665" s="133">
        <v>1</v>
      </c>
      <c r="AA665" s="133">
        <f t="shared" si="32"/>
        <v>1</v>
      </c>
    </row>
    <row r="666" spans="1:27" s="3" customFormat="1" x14ac:dyDescent="0.2">
      <c r="A666" s="100">
        <v>665</v>
      </c>
      <c r="B666" s="101">
        <v>644</v>
      </c>
      <c r="C666" s="101" t="s">
        <v>658</v>
      </c>
      <c r="D666" s="100" t="s">
        <v>658</v>
      </c>
      <c r="E666" s="102" t="str">
        <f t="shared" si="30"/>
        <v xml:space="preserve">1927, Aug. 3 - 1927 Commemorative Issues - 2c  Carmine Rose,  Burgoyne, Perf 11   </v>
      </c>
      <c r="F666" s="106" t="s">
        <v>2512</v>
      </c>
      <c r="G666" s="104">
        <v>2.1</v>
      </c>
      <c r="H666" s="105">
        <v>2.1</v>
      </c>
      <c r="I666" s="105"/>
      <c r="J666" s="105">
        <v>3.1</v>
      </c>
      <c r="K666" s="104">
        <v>2.1</v>
      </c>
      <c r="L666" s="100">
        <v>951</v>
      </c>
      <c r="M666" s="112" t="s">
        <v>591</v>
      </c>
      <c r="N666" s="32" t="s">
        <v>2297</v>
      </c>
      <c r="O666" s="111" t="s">
        <v>569</v>
      </c>
      <c r="P666" s="80" t="s">
        <v>1960</v>
      </c>
      <c r="Q666" s="80" t="s">
        <v>1726</v>
      </c>
      <c r="R666" s="36" t="s">
        <v>2187</v>
      </c>
      <c r="S666" s="80" t="s">
        <v>2190</v>
      </c>
      <c r="T666" s="80"/>
      <c r="U666" s="80"/>
      <c r="V666" s="80" t="str">
        <f t="shared" si="31"/>
        <v/>
      </c>
      <c r="W666" s="32" t="s">
        <v>591</v>
      </c>
      <c r="X666" s="110" t="s">
        <v>658</v>
      </c>
      <c r="Y666" s="35" t="s">
        <v>1088</v>
      </c>
      <c r="Z666" s="133">
        <v>1</v>
      </c>
      <c r="AA666" s="133">
        <f t="shared" si="32"/>
        <v>1</v>
      </c>
    </row>
    <row r="667" spans="1:27" s="3" customFormat="1" x14ac:dyDescent="0.2">
      <c r="A667" s="100">
        <v>666</v>
      </c>
      <c r="B667" s="101">
        <v>645</v>
      </c>
      <c r="C667" s="101" t="s">
        <v>659</v>
      </c>
      <c r="D667" s="100" t="s">
        <v>659</v>
      </c>
      <c r="E667" s="102" t="str">
        <f t="shared" si="30"/>
        <v xml:space="preserve">1928, May 26 - 1928 Commemorative Issues - 2c  Carmine Rose,  Valley Forge, Perf 11   </v>
      </c>
      <c r="F667" s="106" t="s">
        <v>2512</v>
      </c>
      <c r="G667" s="104">
        <v>0.5</v>
      </c>
      <c r="H667" s="105">
        <v>0.5</v>
      </c>
      <c r="I667" s="105"/>
      <c r="J667" s="105">
        <v>1.2</v>
      </c>
      <c r="K667" s="104">
        <v>5</v>
      </c>
      <c r="L667" s="100">
        <v>952</v>
      </c>
      <c r="M667" s="112" t="s">
        <v>591</v>
      </c>
      <c r="N667" s="32" t="s">
        <v>2298</v>
      </c>
      <c r="O667" s="111" t="s">
        <v>568</v>
      </c>
      <c r="P667" s="80" t="s">
        <v>1960</v>
      </c>
      <c r="Q667" s="80" t="s">
        <v>1727</v>
      </c>
      <c r="R667" s="36" t="s">
        <v>2187</v>
      </c>
      <c r="S667" s="80" t="s">
        <v>2190</v>
      </c>
      <c r="T667" s="80"/>
      <c r="U667" s="80"/>
      <c r="V667" s="80" t="str">
        <f t="shared" si="31"/>
        <v/>
      </c>
      <c r="W667" s="32" t="s">
        <v>591</v>
      </c>
      <c r="X667" s="110" t="s">
        <v>659</v>
      </c>
      <c r="Y667" s="35" t="s">
        <v>1089</v>
      </c>
      <c r="Z667" s="133">
        <v>1</v>
      </c>
      <c r="AA667" s="133">
        <f t="shared" si="32"/>
        <v>1</v>
      </c>
    </row>
    <row r="668" spans="1:27" s="3" customFormat="1" x14ac:dyDescent="0.2">
      <c r="A668" s="100">
        <v>667</v>
      </c>
      <c r="B668" s="101">
        <v>646</v>
      </c>
      <c r="C668" s="101" t="s">
        <v>660</v>
      </c>
      <c r="D668" s="100" t="s">
        <v>660</v>
      </c>
      <c r="E668" s="102" t="str">
        <f t="shared" si="30"/>
        <v xml:space="preserve">1928, Oct. 20 - 1928 Commemorative Issues - 2c  Carmine,  Molly Pitcher Overprint, Rotary Press, Perf 11x10 1/2   </v>
      </c>
      <c r="F668" s="106" t="s">
        <v>2512</v>
      </c>
      <c r="G668" s="104">
        <v>1</v>
      </c>
      <c r="H668" s="105">
        <v>1</v>
      </c>
      <c r="I668" s="105"/>
      <c r="J668" s="105">
        <v>1</v>
      </c>
      <c r="K668" s="104">
        <v>1</v>
      </c>
      <c r="L668" s="100">
        <v>953</v>
      </c>
      <c r="M668" s="112" t="s">
        <v>591</v>
      </c>
      <c r="N668" s="32" t="s">
        <v>2299</v>
      </c>
      <c r="O668" s="111" t="s">
        <v>568</v>
      </c>
      <c r="P668" s="80" t="s">
        <v>1960</v>
      </c>
      <c r="Q668" s="80" t="s">
        <v>1728</v>
      </c>
      <c r="R668" s="36" t="s">
        <v>2057</v>
      </c>
      <c r="S668" s="80" t="s">
        <v>2220</v>
      </c>
      <c r="T668" s="80"/>
      <c r="U668" s="80" t="s">
        <v>2167</v>
      </c>
      <c r="V668" s="80" t="str">
        <f t="shared" si="31"/>
        <v>, Rotary Press</v>
      </c>
      <c r="W668" s="32" t="s">
        <v>591</v>
      </c>
      <c r="X668" s="110" t="s">
        <v>660</v>
      </c>
      <c r="Y668" s="35" t="s">
        <v>939</v>
      </c>
      <c r="Z668" s="133">
        <v>1</v>
      </c>
      <c r="AA668" s="133">
        <f t="shared" si="32"/>
        <v>1</v>
      </c>
    </row>
    <row r="669" spans="1:27" s="3" customFormat="1" x14ac:dyDescent="0.2">
      <c r="A669" s="100">
        <v>668</v>
      </c>
      <c r="B669" s="101">
        <v>647</v>
      </c>
      <c r="C669" s="101" t="s">
        <v>661</v>
      </c>
      <c r="D669" s="100" t="s">
        <v>661</v>
      </c>
      <c r="E669" s="102" t="str">
        <f t="shared" si="30"/>
        <v xml:space="preserve">1928, Aug. 13 - 1928 Commemorative Issues - 2c  Carmine,  Hawaii Overprint, Rotary Press, Perf 11x10 1/2   </v>
      </c>
      <c r="F669" s="106" t="s">
        <v>2512</v>
      </c>
      <c r="G669" s="104">
        <v>4</v>
      </c>
      <c r="H669" s="105">
        <v>4</v>
      </c>
      <c r="I669" s="105"/>
      <c r="J669" s="105">
        <v>4</v>
      </c>
      <c r="K669" s="104">
        <v>4</v>
      </c>
      <c r="L669" s="100">
        <v>954</v>
      </c>
      <c r="M669" s="112" t="s">
        <v>591</v>
      </c>
      <c r="N669" s="32" t="s">
        <v>2300</v>
      </c>
      <c r="O669" s="111" t="s">
        <v>568</v>
      </c>
      <c r="P669" s="80" t="s">
        <v>1960</v>
      </c>
      <c r="Q669" s="80" t="s">
        <v>1729</v>
      </c>
      <c r="R669" s="36" t="s">
        <v>2057</v>
      </c>
      <c r="S669" s="80" t="s">
        <v>2220</v>
      </c>
      <c r="T669" s="80"/>
      <c r="U669" s="80" t="s">
        <v>2167</v>
      </c>
      <c r="V669" s="80" t="str">
        <f t="shared" si="31"/>
        <v>, Rotary Press</v>
      </c>
      <c r="W669" s="32" t="s">
        <v>591</v>
      </c>
      <c r="X669" s="110" t="s">
        <v>661</v>
      </c>
      <c r="Y669" s="35" t="s">
        <v>939</v>
      </c>
      <c r="Z669" s="133">
        <v>1</v>
      </c>
      <c r="AA669" s="133">
        <f t="shared" si="32"/>
        <v>1</v>
      </c>
    </row>
    <row r="670" spans="1:27" s="3" customFormat="1" x14ac:dyDescent="0.2">
      <c r="A670" s="100">
        <v>669</v>
      </c>
      <c r="B670" s="101">
        <v>648</v>
      </c>
      <c r="C670" s="101" t="s">
        <v>662</v>
      </c>
      <c r="D670" s="100" t="s">
        <v>662</v>
      </c>
      <c r="E670" s="102" t="str">
        <f t="shared" si="30"/>
        <v xml:space="preserve">1928, Aug. 13 - 1928 Commemorative Issues - 5c  Dark Blue,  Hawaii Overprint, Rotary Press, Perf 11x10 1/2   </v>
      </c>
      <c r="F670" s="106" t="s">
        <v>2512</v>
      </c>
      <c r="G670" s="104">
        <v>12.5</v>
      </c>
      <c r="H670" s="105">
        <v>12.5</v>
      </c>
      <c r="I670" s="105"/>
      <c r="J670" s="105">
        <v>11</v>
      </c>
      <c r="K670" s="104">
        <v>12.5</v>
      </c>
      <c r="L670" s="100">
        <v>955</v>
      </c>
      <c r="M670" s="112" t="s">
        <v>591</v>
      </c>
      <c r="N670" s="32" t="s">
        <v>2300</v>
      </c>
      <c r="O670" s="111" t="s">
        <v>568</v>
      </c>
      <c r="P670" s="80" t="s">
        <v>1952</v>
      </c>
      <c r="Q670" s="80" t="s">
        <v>1729</v>
      </c>
      <c r="R670" s="36" t="s">
        <v>2117</v>
      </c>
      <c r="S670" s="80" t="s">
        <v>2220</v>
      </c>
      <c r="T670" s="80"/>
      <c r="U670" s="80" t="s">
        <v>2167</v>
      </c>
      <c r="V670" s="80" t="str">
        <f t="shared" si="31"/>
        <v>, Rotary Press</v>
      </c>
      <c r="W670" s="32" t="s">
        <v>591</v>
      </c>
      <c r="X670" s="110" t="s">
        <v>662</v>
      </c>
      <c r="Y670" s="35" t="s">
        <v>942</v>
      </c>
      <c r="Z670" s="133">
        <v>1</v>
      </c>
      <c r="AA670" s="133">
        <f t="shared" si="32"/>
        <v>1</v>
      </c>
    </row>
    <row r="671" spans="1:27" s="3" customFormat="1" x14ac:dyDescent="0.2">
      <c r="A671" s="100">
        <v>670</v>
      </c>
      <c r="B671" s="101">
        <v>649</v>
      </c>
      <c r="C671" s="101" t="s">
        <v>663</v>
      </c>
      <c r="D671" s="100" t="s">
        <v>663</v>
      </c>
      <c r="E671" s="102" t="str">
        <f t="shared" si="30"/>
        <v xml:space="preserve">1928, Dec. 12 - 1928 Commemorative Issues - 2c  Carmine Rose,  Wright Airplane, Perf 11   </v>
      </c>
      <c r="F671" s="106" t="s">
        <v>2512</v>
      </c>
      <c r="G671" s="104">
        <v>0.8</v>
      </c>
      <c r="H671" s="105">
        <v>0.8</v>
      </c>
      <c r="I671" s="105"/>
      <c r="J671" s="105">
        <v>1.1000000000000001</v>
      </c>
      <c r="K671" s="104">
        <v>0.8</v>
      </c>
      <c r="L671" s="100">
        <v>957</v>
      </c>
      <c r="M671" s="112" t="s">
        <v>591</v>
      </c>
      <c r="N671" s="32" t="s">
        <v>2301</v>
      </c>
      <c r="O671" s="111" t="s">
        <v>568</v>
      </c>
      <c r="P671" s="80" t="s">
        <v>1960</v>
      </c>
      <c r="Q671" s="80" t="s">
        <v>1730</v>
      </c>
      <c r="R671" s="36" t="s">
        <v>2187</v>
      </c>
      <c r="S671" s="80" t="s">
        <v>2190</v>
      </c>
      <c r="T671" s="80"/>
      <c r="U671" s="80"/>
      <c r="V671" s="80" t="str">
        <f t="shared" si="31"/>
        <v/>
      </c>
      <c r="W671" s="32" t="s">
        <v>591</v>
      </c>
      <c r="X671" s="110" t="s">
        <v>663</v>
      </c>
      <c r="Y671" s="35" t="s">
        <v>1090</v>
      </c>
      <c r="Z671" s="133">
        <v>1</v>
      </c>
      <c r="AA671" s="133">
        <f t="shared" si="32"/>
        <v>1</v>
      </c>
    </row>
    <row r="672" spans="1:27" s="3" customFormat="1" x14ac:dyDescent="0.2">
      <c r="A672" s="100">
        <v>671</v>
      </c>
      <c r="B672" s="101">
        <v>650</v>
      </c>
      <c r="C672" s="101" t="s">
        <v>664</v>
      </c>
      <c r="D672" s="100" t="s">
        <v>664</v>
      </c>
      <c r="E672" s="102" t="str">
        <f t="shared" si="30"/>
        <v xml:space="preserve">1928, Dec. 12 - 1928 Commemorative Issues - 5c  Blue,  Globe &amp; Plane, Perf 11   </v>
      </c>
      <c r="F672" s="106" t="s">
        <v>2512</v>
      </c>
      <c r="G672" s="104">
        <v>3.25</v>
      </c>
      <c r="H672" s="105">
        <v>3.25</v>
      </c>
      <c r="I672" s="105"/>
      <c r="J672" s="105">
        <v>4.5</v>
      </c>
      <c r="K672" s="104">
        <v>3.25</v>
      </c>
      <c r="L672" s="100">
        <v>958</v>
      </c>
      <c r="M672" s="112" t="s">
        <v>591</v>
      </c>
      <c r="N672" s="32" t="s">
        <v>2301</v>
      </c>
      <c r="O672" s="111" t="s">
        <v>568</v>
      </c>
      <c r="P672" s="80" t="s">
        <v>1952</v>
      </c>
      <c r="Q672" s="80" t="s">
        <v>1731</v>
      </c>
      <c r="R672" s="36" t="s">
        <v>2018</v>
      </c>
      <c r="S672" s="80" t="s">
        <v>2190</v>
      </c>
      <c r="T672" s="80"/>
      <c r="U672" s="80"/>
      <c r="V672" s="80" t="str">
        <f t="shared" si="31"/>
        <v/>
      </c>
      <c r="W672" s="32" t="s">
        <v>591</v>
      </c>
      <c r="X672" s="110" t="s">
        <v>664</v>
      </c>
      <c r="Y672" s="35" t="s">
        <v>1091</v>
      </c>
      <c r="Z672" s="133">
        <v>1</v>
      </c>
      <c r="AA672" s="133">
        <f t="shared" si="32"/>
        <v>1</v>
      </c>
    </row>
    <row r="673" spans="1:27" s="3" customFormat="1" x14ac:dyDescent="0.2">
      <c r="A673" s="100">
        <v>672</v>
      </c>
      <c r="B673" s="101">
        <v>651</v>
      </c>
      <c r="C673" s="101" t="s">
        <v>665</v>
      </c>
      <c r="D673" s="100" t="s">
        <v>665</v>
      </c>
      <c r="E673" s="102" t="str">
        <f t="shared" si="30"/>
        <v xml:space="preserve">1929, Feb. 25 - 1929 Commemorative Issues - 2c  Carmine &amp; Black,  George R. Clark, Perf 11   </v>
      </c>
      <c r="F673" s="106" t="s">
        <v>2512</v>
      </c>
      <c r="G673" s="104">
        <v>0.5</v>
      </c>
      <c r="H673" s="105">
        <v>0.5</v>
      </c>
      <c r="I673" s="105"/>
      <c r="J673" s="105">
        <v>0.75</v>
      </c>
      <c r="K673" s="104">
        <v>0.5</v>
      </c>
      <c r="L673" s="100">
        <v>959</v>
      </c>
      <c r="M673" s="112" t="s">
        <v>591</v>
      </c>
      <c r="N673" s="32" t="s">
        <v>2326</v>
      </c>
      <c r="O673" s="111" t="s">
        <v>565</v>
      </c>
      <c r="P673" s="80" t="s">
        <v>1960</v>
      </c>
      <c r="Q673" s="80" t="s">
        <v>1732</v>
      </c>
      <c r="R673" s="36" t="s">
        <v>2129</v>
      </c>
      <c r="S673" s="80" t="s">
        <v>2190</v>
      </c>
      <c r="T673" s="80"/>
      <c r="U673" s="80"/>
      <c r="V673" s="80" t="str">
        <f t="shared" si="31"/>
        <v/>
      </c>
      <c r="W673" s="32" t="s">
        <v>591</v>
      </c>
      <c r="X673" s="110" t="s">
        <v>665</v>
      </c>
      <c r="Y673" s="35" t="s">
        <v>1092</v>
      </c>
      <c r="Z673" s="133">
        <v>1</v>
      </c>
      <c r="AA673" s="133">
        <f t="shared" si="32"/>
        <v>1</v>
      </c>
    </row>
    <row r="674" spans="1:27" s="3" customFormat="1" x14ac:dyDescent="0.2">
      <c r="A674" s="100">
        <v>673</v>
      </c>
      <c r="B674" s="101">
        <v>653</v>
      </c>
      <c r="C674" s="101" t="s">
        <v>1593</v>
      </c>
      <c r="D674" s="100">
        <v>134</v>
      </c>
      <c r="E674" s="102" t="str">
        <f t="shared" si="30"/>
        <v xml:space="preserve">1929, May 25 - Fourth Bureau Issues - ½c  Olive Brown,  Hale, Rotary Press, Perf 11x10 1/2   </v>
      </c>
      <c r="F674" s="106" t="s">
        <v>2512</v>
      </c>
      <c r="G674" s="104"/>
      <c r="H674" s="105">
        <v>0.25</v>
      </c>
      <c r="I674" s="105"/>
      <c r="J674" s="105">
        <v>0.25</v>
      </c>
      <c r="K674" s="104">
        <v>0.25</v>
      </c>
      <c r="L674" s="100">
        <v>522</v>
      </c>
      <c r="M674" s="112" t="s">
        <v>590</v>
      </c>
      <c r="N674" s="32" t="s">
        <v>2327</v>
      </c>
      <c r="O674" s="111" t="s">
        <v>270</v>
      </c>
      <c r="P674" s="80" t="s">
        <v>1971</v>
      </c>
      <c r="Q674" s="80" t="s">
        <v>1706</v>
      </c>
      <c r="R674" s="36" t="s">
        <v>2197</v>
      </c>
      <c r="S674" s="80" t="s">
        <v>2220</v>
      </c>
      <c r="T674" s="80"/>
      <c r="U674" s="80" t="s">
        <v>2167</v>
      </c>
      <c r="V674" s="80" t="str">
        <f t="shared" si="31"/>
        <v>, Rotary Press</v>
      </c>
      <c r="W674" s="32" t="s">
        <v>1593</v>
      </c>
      <c r="X674" s="110">
        <v>134</v>
      </c>
      <c r="Y674" s="35"/>
      <c r="Z674" s="133">
        <v>1</v>
      </c>
      <c r="AA674" s="133">
        <f t="shared" si="32"/>
        <v>0</v>
      </c>
    </row>
    <row r="675" spans="1:27" s="3" customFormat="1" x14ac:dyDescent="0.2">
      <c r="A675" s="100">
        <v>674</v>
      </c>
      <c r="B675" s="101">
        <v>654</v>
      </c>
      <c r="C675" s="101" t="s">
        <v>666</v>
      </c>
      <c r="D675" s="100" t="s">
        <v>666</v>
      </c>
      <c r="E675" s="102" t="str">
        <f t="shared" si="30"/>
        <v xml:space="preserve">1929 - 1929 Commemorative Issues - 2c  Carmine Rose,  Edison's 1st Lamp, Rotary Press, Perf 11   </v>
      </c>
      <c r="F675" s="106" t="s">
        <v>2512</v>
      </c>
      <c r="G675" s="104">
        <v>0.65</v>
      </c>
      <c r="H675" s="105">
        <v>0.65</v>
      </c>
      <c r="I675" s="105"/>
      <c r="J675" s="105">
        <v>0.7</v>
      </c>
      <c r="K675" s="104">
        <v>0.65</v>
      </c>
      <c r="L675" s="100">
        <v>960</v>
      </c>
      <c r="M675" s="112" t="s">
        <v>591</v>
      </c>
      <c r="N675" s="32">
        <v>1929</v>
      </c>
      <c r="O675" s="111" t="s">
        <v>565</v>
      </c>
      <c r="P675" s="80" t="s">
        <v>1960</v>
      </c>
      <c r="Q675" s="80" t="s">
        <v>1733</v>
      </c>
      <c r="R675" s="36" t="s">
        <v>2187</v>
      </c>
      <c r="S675" s="80" t="s">
        <v>2190</v>
      </c>
      <c r="T675" s="80"/>
      <c r="U675" s="80" t="s">
        <v>2167</v>
      </c>
      <c r="V675" s="80" t="str">
        <f t="shared" si="31"/>
        <v>, Rotary Press</v>
      </c>
      <c r="W675" s="32" t="s">
        <v>591</v>
      </c>
      <c r="X675" s="110" t="s">
        <v>666</v>
      </c>
      <c r="Y675" s="35" t="s">
        <v>1093</v>
      </c>
      <c r="Z675" s="133">
        <v>1</v>
      </c>
      <c r="AA675" s="133">
        <f t="shared" si="32"/>
        <v>1</v>
      </c>
    </row>
    <row r="676" spans="1:27" s="3" customFormat="1" x14ac:dyDescent="0.2">
      <c r="A676" s="100">
        <v>675</v>
      </c>
      <c r="B676" s="101">
        <v>655</v>
      </c>
      <c r="C676" s="101" t="s">
        <v>1593</v>
      </c>
      <c r="D676" s="100" t="s">
        <v>666</v>
      </c>
      <c r="E676" s="102" t="str">
        <f t="shared" si="30"/>
        <v xml:space="preserve">1929 - 1929 Commemorative Issues - 2c  Carmine Rose,  Edison's 1st Lamp, Rotary Press, Perf 11   </v>
      </c>
      <c r="F676" s="106" t="s">
        <v>2512</v>
      </c>
      <c r="G676" s="104"/>
      <c r="H676" s="105">
        <v>0.25</v>
      </c>
      <c r="I676" s="105"/>
      <c r="J676" s="105">
        <v>0.65</v>
      </c>
      <c r="K676" s="104">
        <v>0.25</v>
      </c>
      <c r="L676" s="100">
        <v>961</v>
      </c>
      <c r="M676" s="112" t="s">
        <v>591</v>
      </c>
      <c r="N676" s="32">
        <v>1929</v>
      </c>
      <c r="O676" s="111" t="s">
        <v>565</v>
      </c>
      <c r="P676" s="80" t="s">
        <v>1960</v>
      </c>
      <c r="Q676" s="80" t="s">
        <v>1733</v>
      </c>
      <c r="R676" s="36" t="s">
        <v>2187</v>
      </c>
      <c r="S676" s="80" t="s">
        <v>2190</v>
      </c>
      <c r="T676" s="80"/>
      <c r="U676" s="80" t="s">
        <v>2167</v>
      </c>
      <c r="V676" s="80" t="str">
        <f t="shared" si="31"/>
        <v>, Rotary Press</v>
      </c>
      <c r="W676" s="32" t="s">
        <v>1593</v>
      </c>
      <c r="X676" s="110" t="s">
        <v>666</v>
      </c>
      <c r="Y676" s="35"/>
      <c r="Z676" s="133">
        <v>1</v>
      </c>
      <c r="AA676" s="133">
        <f t="shared" si="32"/>
        <v>0</v>
      </c>
    </row>
    <row r="677" spans="1:27" s="3" customFormat="1" x14ac:dyDescent="0.2">
      <c r="A677" s="100">
        <v>676</v>
      </c>
      <c r="B677" s="101">
        <v>656</v>
      </c>
      <c r="C677" s="101" t="s">
        <v>1593</v>
      </c>
      <c r="D677" s="100" t="s">
        <v>666</v>
      </c>
      <c r="E677" s="102" t="str">
        <f t="shared" si="30"/>
        <v xml:space="preserve">1929 - 1929 Commemorative Issues - 2c  Carmine Rose,  Edison's 1st Lamp, Rotary Press, Perf 11   </v>
      </c>
      <c r="F677" s="106" t="s">
        <v>2512</v>
      </c>
      <c r="G677" s="104"/>
      <c r="H677" s="105">
        <v>1.75</v>
      </c>
      <c r="I677" s="105"/>
      <c r="J677" s="105">
        <v>11</v>
      </c>
      <c r="K677" s="104">
        <v>1.75</v>
      </c>
      <c r="L677" s="100">
        <v>962</v>
      </c>
      <c r="M677" s="112" t="s">
        <v>591</v>
      </c>
      <c r="N677" s="32">
        <v>1929</v>
      </c>
      <c r="O677" s="111" t="s">
        <v>565</v>
      </c>
      <c r="P677" s="80" t="s">
        <v>1960</v>
      </c>
      <c r="Q677" s="80" t="s">
        <v>1733</v>
      </c>
      <c r="R677" s="36" t="s">
        <v>2187</v>
      </c>
      <c r="S677" s="80" t="s">
        <v>2190</v>
      </c>
      <c r="T677" s="80"/>
      <c r="U677" s="80" t="s">
        <v>2167</v>
      </c>
      <c r="V677" s="80" t="str">
        <f t="shared" si="31"/>
        <v>, Rotary Press</v>
      </c>
      <c r="W677" s="32" t="s">
        <v>1593</v>
      </c>
      <c r="X677" s="110" t="s">
        <v>666</v>
      </c>
      <c r="Y677" s="35"/>
      <c r="Z677" s="133">
        <v>1</v>
      </c>
      <c r="AA677" s="133">
        <f t="shared" si="32"/>
        <v>0</v>
      </c>
    </row>
    <row r="678" spans="1:27" s="3" customFormat="1" x14ac:dyDescent="0.2">
      <c r="A678" s="100">
        <v>677</v>
      </c>
      <c r="B678" s="101">
        <v>657</v>
      </c>
      <c r="C678" s="101" t="s">
        <v>667</v>
      </c>
      <c r="D678" s="100" t="s">
        <v>667</v>
      </c>
      <c r="E678" s="102" t="str">
        <f t="shared" si="30"/>
        <v xml:space="preserve">1929, June 17 - 1929 Commemorative Issues - 2c  Carmine Rose,  Sullivan Expedition, Perf 11   </v>
      </c>
      <c r="F678" s="106" t="s">
        <v>2512</v>
      </c>
      <c r="G678" s="104">
        <v>0.6</v>
      </c>
      <c r="H678" s="105">
        <v>0.6</v>
      </c>
      <c r="I678" s="105"/>
      <c r="J678" s="105">
        <v>0.6</v>
      </c>
      <c r="K678" s="104">
        <v>0.6</v>
      </c>
      <c r="L678" s="100">
        <v>963</v>
      </c>
      <c r="M678" s="112" t="s">
        <v>591</v>
      </c>
      <c r="N678" s="32" t="s">
        <v>2328</v>
      </c>
      <c r="O678" s="111" t="s">
        <v>565</v>
      </c>
      <c r="P678" s="80" t="s">
        <v>1960</v>
      </c>
      <c r="Q678" s="80" t="s">
        <v>1734</v>
      </c>
      <c r="R678" s="36" t="s">
        <v>2187</v>
      </c>
      <c r="S678" s="80" t="s">
        <v>2190</v>
      </c>
      <c r="T678" s="80"/>
      <c r="U678" s="80"/>
      <c r="V678" s="80" t="str">
        <f t="shared" si="31"/>
        <v/>
      </c>
      <c r="W678" s="32" t="s">
        <v>591</v>
      </c>
      <c r="X678" s="110" t="s">
        <v>667</v>
      </c>
      <c r="Y678" s="35" t="s">
        <v>1094</v>
      </c>
      <c r="Z678" s="133">
        <v>1</v>
      </c>
      <c r="AA678" s="133">
        <f t="shared" si="32"/>
        <v>1</v>
      </c>
    </row>
    <row r="679" spans="1:27" s="3" customFormat="1" x14ac:dyDescent="0.2">
      <c r="A679" s="100">
        <v>678</v>
      </c>
      <c r="B679" s="101">
        <v>658</v>
      </c>
      <c r="C679" s="101">
        <v>161</v>
      </c>
      <c r="D679" s="100">
        <v>161</v>
      </c>
      <c r="E679" s="102" t="str">
        <f t="shared" si="30"/>
        <v xml:space="preserve">1929, May 1 - 1929 Kansas Overprints - 1c  Green,  Franklin - Kans. OverPrint, Rotary Press, Perf 11x10 1/2   </v>
      </c>
      <c r="F679" s="106" t="s">
        <v>2512</v>
      </c>
      <c r="G679" s="104">
        <v>2</v>
      </c>
      <c r="H679" s="105">
        <v>2</v>
      </c>
      <c r="I679" s="105"/>
      <c r="J679" s="105">
        <v>2.5</v>
      </c>
      <c r="K679" s="104">
        <v>2</v>
      </c>
      <c r="L679" s="100">
        <v>605</v>
      </c>
      <c r="M679" s="112" t="s">
        <v>590</v>
      </c>
      <c r="N679" s="32" t="s">
        <v>2329</v>
      </c>
      <c r="O679" s="111" t="s">
        <v>563</v>
      </c>
      <c r="P679" s="80" t="s">
        <v>1954</v>
      </c>
      <c r="Q679" s="80" t="s">
        <v>2304</v>
      </c>
      <c r="R679" s="36" t="s">
        <v>2022</v>
      </c>
      <c r="S679" s="80" t="s">
        <v>2220</v>
      </c>
      <c r="T679" s="80"/>
      <c r="U679" s="80" t="s">
        <v>2167</v>
      </c>
      <c r="V679" s="80" t="str">
        <f t="shared" si="31"/>
        <v>, Rotary Press</v>
      </c>
      <c r="W679" s="32" t="s">
        <v>590</v>
      </c>
      <c r="X679" s="110">
        <v>161</v>
      </c>
      <c r="Y679" s="35" t="s">
        <v>937</v>
      </c>
      <c r="Z679" s="133">
        <v>1</v>
      </c>
      <c r="AA679" s="133">
        <f t="shared" si="32"/>
        <v>1</v>
      </c>
    </row>
    <row r="680" spans="1:27" s="3" customFormat="1" x14ac:dyDescent="0.2">
      <c r="A680" s="100">
        <v>679</v>
      </c>
      <c r="B680" s="101">
        <v>659</v>
      </c>
      <c r="C680" s="101">
        <v>162</v>
      </c>
      <c r="D680" s="100">
        <v>162</v>
      </c>
      <c r="E680" s="102" t="str">
        <f t="shared" si="30"/>
        <v xml:space="preserve">1929, May 1 - 1929 Kansas Overprints - 1½c  Brown,  Harding - Kans. OverPrint, Rotary Press, Perf 11x10 1/2   </v>
      </c>
      <c r="F680" s="106" t="s">
        <v>2512</v>
      </c>
      <c r="G680" s="104">
        <v>2.9</v>
      </c>
      <c r="H680" s="105">
        <v>2.9</v>
      </c>
      <c r="I680" s="105"/>
      <c r="J680" s="105">
        <v>3.25</v>
      </c>
      <c r="K680" s="104">
        <v>2.9</v>
      </c>
      <c r="L680" s="100">
        <v>606</v>
      </c>
      <c r="M680" s="112" t="s">
        <v>590</v>
      </c>
      <c r="N680" s="32" t="s">
        <v>2329</v>
      </c>
      <c r="O680" s="111" t="s">
        <v>563</v>
      </c>
      <c r="P680" s="80" t="s">
        <v>1972</v>
      </c>
      <c r="Q680" s="80" t="s">
        <v>2305</v>
      </c>
      <c r="R680" s="36" t="s">
        <v>2021</v>
      </c>
      <c r="S680" s="80" t="s">
        <v>2220</v>
      </c>
      <c r="T680" s="80"/>
      <c r="U680" s="80" t="s">
        <v>2167</v>
      </c>
      <c r="V680" s="80" t="str">
        <f t="shared" si="31"/>
        <v>, Rotary Press</v>
      </c>
      <c r="W680" s="32" t="s">
        <v>590</v>
      </c>
      <c r="X680" s="110">
        <v>162</v>
      </c>
      <c r="Y680" s="35" t="s">
        <v>938</v>
      </c>
      <c r="Z680" s="133">
        <v>1</v>
      </c>
      <c r="AA680" s="133">
        <f t="shared" si="32"/>
        <v>1</v>
      </c>
    </row>
    <row r="681" spans="1:27" s="3" customFormat="1" x14ac:dyDescent="0.2">
      <c r="A681" s="100">
        <v>680</v>
      </c>
      <c r="B681" s="101">
        <v>660</v>
      </c>
      <c r="C681" s="101">
        <v>163</v>
      </c>
      <c r="D681" s="100">
        <v>163</v>
      </c>
      <c r="E681" s="102" t="str">
        <f t="shared" si="30"/>
        <v xml:space="preserve">1929, May 1 - 1929 Kansas Overprints - 2c  Barmine,  Washington - Kans. OverPrint, Rotary Press, Perf 11x10 1/2   </v>
      </c>
      <c r="F681" s="106" t="s">
        <v>2512</v>
      </c>
      <c r="G681" s="104">
        <v>1</v>
      </c>
      <c r="H681" s="105">
        <v>1</v>
      </c>
      <c r="I681" s="105"/>
      <c r="J681" s="105">
        <v>4</v>
      </c>
      <c r="K681" s="104">
        <v>1</v>
      </c>
      <c r="L681" s="100">
        <v>607</v>
      </c>
      <c r="M681" s="112" t="s">
        <v>590</v>
      </c>
      <c r="N681" s="32" t="s">
        <v>2329</v>
      </c>
      <c r="O681" s="111" t="s">
        <v>563</v>
      </c>
      <c r="P681" s="80" t="s">
        <v>1960</v>
      </c>
      <c r="Q681" s="80" t="s">
        <v>2306</v>
      </c>
      <c r="R681" s="36" t="s">
        <v>2302</v>
      </c>
      <c r="S681" s="80" t="s">
        <v>2220</v>
      </c>
      <c r="T681" s="80"/>
      <c r="U681" s="80" t="s">
        <v>2167</v>
      </c>
      <c r="V681" s="80" t="str">
        <f t="shared" si="31"/>
        <v>, Rotary Press</v>
      </c>
      <c r="W681" s="32" t="s">
        <v>590</v>
      </c>
      <c r="X681" s="110">
        <v>163</v>
      </c>
      <c r="Y681" s="35" t="s">
        <v>939</v>
      </c>
      <c r="Z681" s="133">
        <v>1</v>
      </c>
      <c r="AA681" s="133">
        <f t="shared" si="32"/>
        <v>1</v>
      </c>
    </row>
    <row r="682" spans="1:27" s="3" customFormat="1" x14ac:dyDescent="0.2">
      <c r="A682" s="100">
        <v>681</v>
      </c>
      <c r="B682" s="101">
        <v>661</v>
      </c>
      <c r="C682" s="101">
        <v>164</v>
      </c>
      <c r="D682" s="100">
        <v>164</v>
      </c>
      <c r="E682" s="102" t="str">
        <f t="shared" si="30"/>
        <v xml:space="preserve">1929, May 1 - 1929 Kansas Overprints - 3c  Violet,  Lincoln - Kans. OverPrint, Rotary Press, Perf 11x10 1/2   </v>
      </c>
      <c r="F682" s="106" t="s">
        <v>2512</v>
      </c>
      <c r="G682" s="104">
        <v>15</v>
      </c>
      <c r="H682" s="105">
        <v>15</v>
      </c>
      <c r="I682" s="105"/>
      <c r="J682" s="105">
        <v>175</v>
      </c>
      <c r="K682" s="104">
        <v>15</v>
      </c>
      <c r="L682" s="100">
        <v>608</v>
      </c>
      <c r="M682" s="112" t="s">
        <v>590</v>
      </c>
      <c r="N682" s="32" t="s">
        <v>2329</v>
      </c>
      <c r="O682" s="111" t="s">
        <v>563</v>
      </c>
      <c r="P682" s="80" t="s">
        <v>1955</v>
      </c>
      <c r="Q682" s="80" t="s">
        <v>2307</v>
      </c>
      <c r="R682" s="36" t="s">
        <v>2141</v>
      </c>
      <c r="S682" s="80" t="s">
        <v>2220</v>
      </c>
      <c r="T682" s="80"/>
      <c r="U682" s="80" t="s">
        <v>2167</v>
      </c>
      <c r="V682" s="80" t="str">
        <f t="shared" si="31"/>
        <v>, Rotary Press</v>
      </c>
      <c r="W682" s="32" t="s">
        <v>590</v>
      </c>
      <c r="X682" s="110">
        <v>164</v>
      </c>
      <c r="Y682" s="35" t="s">
        <v>940</v>
      </c>
      <c r="Z682" s="133">
        <v>1</v>
      </c>
      <c r="AA682" s="133">
        <f t="shared" si="32"/>
        <v>1</v>
      </c>
    </row>
    <row r="683" spans="1:27" s="3" customFormat="1" x14ac:dyDescent="0.2">
      <c r="A683" s="100">
        <v>682</v>
      </c>
      <c r="B683" s="101">
        <v>662</v>
      </c>
      <c r="C683" s="101">
        <v>165</v>
      </c>
      <c r="D683" s="100">
        <v>165</v>
      </c>
      <c r="E683" s="102" t="str">
        <f t="shared" si="30"/>
        <v xml:space="preserve">1929, May 1 - 1929 Kansas Overprints - 4c  Yellow Brown,  Martha Washington - Kans. OverPrint, Rotary Press, Perf 11x10 1/2   </v>
      </c>
      <c r="F683" s="106" t="s">
        <v>2512</v>
      </c>
      <c r="G683" s="104">
        <v>9</v>
      </c>
      <c r="H683" s="105">
        <v>9</v>
      </c>
      <c r="I683" s="105"/>
      <c r="J683" s="105">
        <v>17.5</v>
      </c>
      <c r="K683" s="104">
        <v>9</v>
      </c>
      <c r="L683" s="100">
        <v>609</v>
      </c>
      <c r="M683" s="112" t="s">
        <v>590</v>
      </c>
      <c r="N683" s="32" t="s">
        <v>2329</v>
      </c>
      <c r="O683" s="111" t="s">
        <v>563</v>
      </c>
      <c r="P683" s="80" t="s">
        <v>1964</v>
      </c>
      <c r="Q683" s="80" t="s">
        <v>2308</v>
      </c>
      <c r="R683" s="36" t="s">
        <v>2089</v>
      </c>
      <c r="S683" s="80" t="s">
        <v>2220</v>
      </c>
      <c r="T683" s="80"/>
      <c r="U683" s="80" t="s">
        <v>2167</v>
      </c>
      <c r="V683" s="80" t="str">
        <f t="shared" si="31"/>
        <v>, Rotary Press</v>
      </c>
      <c r="W683" s="32" t="s">
        <v>590</v>
      </c>
      <c r="X683" s="110">
        <v>165</v>
      </c>
      <c r="Y683" s="35" t="s">
        <v>941</v>
      </c>
      <c r="Z683" s="133">
        <v>1</v>
      </c>
      <c r="AA683" s="133">
        <f t="shared" si="32"/>
        <v>1</v>
      </c>
    </row>
    <row r="684" spans="1:27" s="3" customFormat="1" x14ac:dyDescent="0.2">
      <c r="A684" s="100">
        <v>683</v>
      </c>
      <c r="B684" s="101">
        <v>663</v>
      </c>
      <c r="C684" s="101">
        <v>166</v>
      </c>
      <c r="D684" s="100">
        <v>166</v>
      </c>
      <c r="E684" s="102" t="str">
        <f t="shared" si="30"/>
        <v xml:space="preserve">1929, May 1 - 1929 Kansas Overprints - 5c  Deep Blue,  Roosevelt - Kans. OverPrint, Rotary Press, Perf 11x10 1/2   </v>
      </c>
      <c r="F684" s="106" t="s">
        <v>2512</v>
      </c>
      <c r="G684" s="104">
        <v>6.75</v>
      </c>
      <c r="H684" s="105">
        <v>6.75</v>
      </c>
      <c r="I684" s="105"/>
      <c r="J684" s="105">
        <v>12.5</v>
      </c>
      <c r="K684" s="104">
        <v>6.75</v>
      </c>
      <c r="L684" s="100">
        <v>610</v>
      </c>
      <c r="M684" s="112" t="s">
        <v>590</v>
      </c>
      <c r="N684" s="32" t="s">
        <v>2329</v>
      </c>
      <c r="O684" s="111" t="s">
        <v>563</v>
      </c>
      <c r="P684" s="80" t="s">
        <v>1952</v>
      </c>
      <c r="Q684" s="80" t="s">
        <v>2309</v>
      </c>
      <c r="R684" s="36" t="s">
        <v>2077</v>
      </c>
      <c r="S684" s="80" t="s">
        <v>2220</v>
      </c>
      <c r="T684" s="80"/>
      <c r="U684" s="80" t="s">
        <v>2167</v>
      </c>
      <c r="V684" s="80" t="str">
        <f t="shared" si="31"/>
        <v>, Rotary Press</v>
      </c>
      <c r="W684" s="32" t="s">
        <v>590</v>
      </c>
      <c r="X684" s="110">
        <v>166</v>
      </c>
      <c r="Y684" s="35" t="s">
        <v>942</v>
      </c>
      <c r="Z684" s="133">
        <v>1</v>
      </c>
      <c r="AA684" s="133">
        <f t="shared" si="32"/>
        <v>1</v>
      </c>
    </row>
    <row r="685" spans="1:27" s="3" customFormat="1" x14ac:dyDescent="0.2">
      <c r="A685" s="100">
        <v>684</v>
      </c>
      <c r="B685" s="101">
        <v>664</v>
      </c>
      <c r="C685" s="101">
        <v>167</v>
      </c>
      <c r="D685" s="100">
        <v>167</v>
      </c>
      <c r="E685" s="102" t="str">
        <f t="shared" si="30"/>
        <v xml:space="preserve">1929, May 1 - 1929 Kansas Overprints - 6c  Red Orange,  Garfield - Kans. OverPrint, Rotary Press, Perf 11x10 1/2   </v>
      </c>
      <c r="F685" s="106" t="s">
        <v>2512</v>
      </c>
      <c r="G685" s="104">
        <v>18</v>
      </c>
      <c r="H685" s="105">
        <v>18</v>
      </c>
      <c r="I685" s="105"/>
      <c r="J685" s="105">
        <v>25</v>
      </c>
      <c r="K685" s="104">
        <v>18</v>
      </c>
      <c r="L685" s="100">
        <v>611</v>
      </c>
      <c r="M685" s="112" t="s">
        <v>590</v>
      </c>
      <c r="N685" s="32" t="s">
        <v>2329</v>
      </c>
      <c r="O685" s="111" t="s">
        <v>563</v>
      </c>
      <c r="P685" s="80" t="s">
        <v>1962</v>
      </c>
      <c r="Q685" s="80" t="s">
        <v>2310</v>
      </c>
      <c r="R685" s="36" t="s">
        <v>2143</v>
      </c>
      <c r="S685" s="80" t="s">
        <v>2220</v>
      </c>
      <c r="T685" s="80"/>
      <c r="U685" s="80" t="s">
        <v>2167</v>
      </c>
      <c r="V685" s="80" t="str">
        <f t="shared" si="31"/>
        <v>, Rotary Press</v>
      </c>
      <c r="W685" s="32" t="s">
        <v>590</v>
      </c>
      <c r="X685" s="110">
        <v>167</v>
      </c>
      <c r="Y685" s="35" t="s">
        <v>943</v>
      </c>
      <c r="Z685" s="133">
        <v>1</v>
      </c>
      <c r="AA685" s="133">
        <f t="shared" si="32"/>
        <v>1</v>
      </c>
    </row>
    <row r="686" spans="1:27" s="3" customFormat="1" x14ac:dyDescent="0.2">
      <c r="A686" s="100">
        <v>685</v>
      </c>
      <c r="B686" s="101">
        <v>665</v>
      </c>
      <c r="C686" s="101">
        <v>168</v>
      </c>
      <c r="D686" s="100">
        <v>168</v>
      </c>
      <c r="E686" s="102" t="str">
        <f t="shared" si="30"/>
        <v xml:space="preserve">1929, May 1 - 1929 Kansas Overprints - 7c  Black,  McKinley - Kans. OverPrint, Rotary Press, Perf 11x10 1/2   </v>
      </c>
      <c r="F686" s="106" t="s">
        <v>2512</v>
      </c>
      <c r="G686" s="104">
        <v>27.5</v>
      </c>
      <c r="H686" s="105">
        <v>27.5</v>
      </c>
      <c r="I686" s="105"/>
      <c r="J686" s="105">
        <v>25</v>
      </c>
      <c r="K686" s="104">
        <v>27.5</v>
      </c>
      <c r="L686" s="100">
        <v>612</v>
      </c>
      <c r="M686" s="112" t="s">
        <v>590</v>
      </c>
      <c r="N686" s="32" t="s">
        <v>2329</v>
      </c>
      <c r="O686" s="111" t="s">
        <v>563</v>
      </c>
      <c r="P686" s="80" t="s">
        <v>1963</v>
      </c>
      <c r="Q686" s="80" t="s">
        <v>2311</v>
      </c>
      <c r="R686" s="36" t="s">
        <v>2014</v>
      </c>
      <c r="S686" s="80" t="s">
        <v>2220</v>
      </c>
      <c r="T686" s="80"/>
      <c r="U686" s="80" t="s">
        <v>2167</v>
      </c>
      <c r="V686" s="80" t="str">
        <f t="shared" si="31"/>
        <v>, Rotary Press</v>
      </c>
      <c r="W686" s="32" t="s">
        <v>590</v>
      </c>
      <c r="X686" s="110">
        <v>168</v>
      </c>
      <c r="Y686" s="35" t="s">
        <v>944</v>
      </c>
      <c r="Z686" s="133">
        <v>1</v>
      </c>
      <c r="AA686" s="133">
        <f t="shared" si="32"/>
        <v>1</v>
      </c>
    </row>
    <row r="687" spans="1:27" s="3" customFormat="1" x14ac:dyDescent="0.2">
      <c r="A687" s="100">
        <v>686</v>
      </c>
      <c r="B687" s="101">
        <v>666</v>
      </c>
      <c r="C687" s="101">
        <v>169</v>
      </c>
      <c r="D687" s="100">
        <v>169</v>
      </c>
      <c r="E687" s="102" t="str">
        <f t="shared" si="30"/>
        <v xml:space="preserve">1929, May 1 - 1929 Kansas Overprints - 8c  Olive Green,  Grant - Kans. OverPrint, Rotary Press, Perf 11x10 1/2   </v>
      </c>
      <c r="F687" s="106" t="s">
        <v>2512</v>
      </c>
      <c r="G687" s="104">
        <v>65</v>
      </c>
      <c r="H687" s="105">
        <v>65</v>
      </c>
      <c r="I687" s="105"/>
      <c r="J687" s="105">
        <v>72.5</v>
      </c>
      <c r="K687" s="104">
        <v>65</v>
      </c>
      <c r="L687" s="100">
        <v>613</v>
      </c>
      <c r="M687" s="112" t="s">
        <v>590</v>
      </c>
      <c r="N687" s="32" t="s">
        <v>2329</v>
      </c>
      <c r="O687" s="111" t="s">
        <v>563</v>
      </c>
      <c r="P687" s="80" t="s">
        <v>1965</v>
      </c>
      <c r="Q687" s="80" t="s">
        <v>2312</v>
      </c>
      <c r="R687" s="36" t="s">
        <v>2123</v>
      </c>
      <c r="S687" s="80" t="s">
        <v>2220</v>
      </c>
      <c r="T687" s="80"/>
      <c r="U687" s="80" t="s">
        <v>2167</v>
      </c>
      <c r="V687" s="80" t="str">
        <f t="shared" si="31"/>
        <v>, Rotary Press</v>
      </c>
      <c r="W687" s="32" t="s">
        <v>590</v>
      </c>
      <c r="X687" s="110">
        <v>169</v>
      </c>
      <c r="Y687" s="35" t="s">
        <v>945</v>
      </c>
      <c r="Z687" s="133">
        <v>1</v>
      </c>
      <c r="AA687" s="133">
        <f t="shared" si="32"/>
        <v>1</v>
      </c>
    </row>
    <row r="688" spans="1:27" s="3" customFormat="1" x14ac:dyDescent="0.2">
      <c r="A688" s="100">
        <v>687</v>
      </c>
      <c r="B688" s="101">
        <v>667</v>
      </c>
      <c r="C688" s="101">
        <v>170</v>
      </c>
      <c r="D688" s="100">
        <v>170</v>
      </c>
      <c r="E688" s="102" t="str">
        <f t="shared" si="30"/>
        <v xml:space="preserve">1929, May 1 - 1929 Kansas Overprints - 9c  Light Rose,  Jefferson - Kans. OverPrint, Rotary Press, Perf 11x10 1/2   </v>
      </c>
      <c r="F688" s="106" t="s">
        <v>2512</v>
      </c>
      <c r="G688" s="104">
        <v>11.5</v>
      </c>
      <c r="H688" s="105">
        <v>11.5</v>
      </c>
      <c r="I688" s="105"/>
      <c r="J688" s="105">
        <v>14</v>
      </c>
      <c r="K688" s="104">
        <v>11.5</v>
      </c>
      <c r="L688" s="100">
        <v>614</v>
      </c>
      <c r="M688" s="112" t="s">
        <v>590</v>
      </c>
      <c r="N688" s="32" t="s">
        <v>2329</v>
      </c>
      <c r="O688" s="111" t="s">
        <v>563</v>
      </c>
      <c r="P688" s="80" t="s">
        <v>1968</v>
      </c>
      <c r="Q688" s="80" t="s">
        <v>2313</v>
      </c>
      <c r="R688" s="36" t="s">
        <v>2303</v>
      </c>
      <c r="S688" s="80" t="s">
        <v>2220</v>
      </c>
      <c r="T688" s="80"/>
      <c r="U688" s="80" t="s">
        <v>2167</v>
      </c>
      <c r="V688" s="80" t="str">
        <f t="shared" si="31"/>
        <v>, Rotary Press</v>
      </c>
      <c r="W688" s="32" t="s">
        <v>590</v>
      </c>
      <c r="X688" s="110">
        <v>170</v>
      </c>
      <c r="Y688" s="35" t="s">
        <v>946</v>
      </c>
      <c r="Z688" s="133">
        <v>1</v>
      </c>
      <c r="AA688" s="133">
        <f t="shared" si="32"/>
        <v>1</v>
      </c>
    </row>
    <row r="689" spans="1:27" s="3" customFormat="1" x14ac:dyDescent="0.2">
      <c r="A689" s="100">
        <v>688</v>
      </c>
      <c r="B689" s="101">
        <v>668</v>
      </c>
      <c r="C689" s="101">
        <v>171</v>
      </c>
      <c r="D689" s="100">
        <v>171</v>
      </c>
      <c r="E689" s="102" t="str">
        <f t="shared" si="30"/>
        <v xml:space="preserve">1929, May 1 - 1929 Kansas Overprints - 10c  Orange Yellow,  Monroe - Kans. OverPrint, Rotary Press, Perf 11x10 1/2   </v>
      </c>
      <c r="F689" s="106" t="s">
        <v>2512</v>
      </c>
      <c r="G689" s="104">
        <v>12.5</v>
      </c>
      <c r="H689" s="105">
        <v>12.5</v>
      </c>
      <c r="I689" s="105"/>
      <c r="J689" s="105">
        <v>22.5</v>
      </c>
      <c r="K689" s="104">
        <v>12.5</v>
      </c>
      <c r="L689" s="100">
        <v>615</v>
      </c>
      <c r="M689" s="112" t="s">
        <v>590</v>
      </c>
      <c r="N689" s="32" t="s">
        <v>2329</v>
      </c>
      <c r="O689" s="111" t="s">
        <v>563</v>
      </c>
      <c r="P689" s="80" t="s">
        <v>1953</v>
      </c>
      <c r="Q689" s="80" t="s">
        <v>2314</v>
      </c>
      <c r="R689" s="36" t="s">
        <v>2155</v>
      </c>
      <c r="S689" s="80" t="s">
        <v>2220</v>
      </c>
      <c r="T689" s="80"/>
      <c r="U689" s="80" t="s">
        <v>2167</v>
      </c>
      <c r="V689" s="80" t="str">
        <f t="shared" si="31"/>
        <v>, Rotary Press</v>
      </c>
      <c r="W689" s="32" t="s">
        <v>590</v>
      </c>
      <c r="X689" s="110">
        <v>171</v>
      </c>
      <c r="Y689" s="35" t="s">
        <v>947</v>
      </c>
      <c r="Z689" s="133">
        <v>1</v>
      </c>
      <c r="AA689" s="133">
        <f t="shared" si="32"/>
        <v>1</v>
      </c>
    </row>
    <row r="690" spans="1:27" s="3" customFormat="1" x14ac:dyDescent="0.2">
      <c r="A690" s="100">
        <v>689</v>
      </c>
      <c r="B690" s="101">
        <v>669</v>
      </c>
      <c r="C690" s="101">
        <v>172</v>
      </c>
      <c r="D690" s="100">
        <v>172</v>
      </c>
      <c r="E690" s="102" t="str">
        <f t="shared" si="30"/>
        <v xml:space="preserve">1929, May 1 - 1929 Nebraska Overprints - 1c  Green,  Franklin - Nebr. OverPrint, Rotary Press, Perf 11x10 1/2   </v>
      </c>
      <c r="F690" s="106" t="s">
        <v>2512</v>
      </c>
      <c r="G690" s="104">
        <v>2.25</v>
      </c>
      <c r="H690" s="105">
        <v>2.25</v>
      </c>
      <c r="I690" s="105"/>
      <c r="J690" s="105">
        <v>3.25</v>
      </c>
      <c r="K690" s="104">
        <v>2.25</v>
      </c>
      <c r="L690" s="100">
        <v>616</v>
      </c>
      <c r="M690" s="112" t="s">
        <v>590</v>
      </c>
      <c r="N690" s="32" t="s">
        <v>2329</v>
      </c>
      <c r="O690" s="111" t="s">
        <v>564</v>
      </c>
      <c r="P690" s="80" t="s">
        <v>1954</v>
      </c>
      <c r="Q690" s="80" t="s">
        <v>2315</v>
      </c>
      <c r="R690" s="36" t="s">
        <v>2022</v>
      </c>
      <c r="S690" s="80" t="s">
        <v>2220</v>
      </c>
      <c r="T690" s="80"/>
      <c r="U690" s="80" t="s">
        <v>2167</v>
      </c>
      <c r="V690" s="80" t="str">
        <f t="shared" si="31"/>
        <v>, Rotary Press</v>
      </c>
      <c r="W690" s="32" t="s">
        <v>590</v>
      </c>
      <c r="X690" s="110">
        <v>172</v>
      </c>
      <c r="Y690" s="35" t="s">
        <v>937</v>
      </c>
      <c r="Z690" s="133">
        <v>1</v>
      </c>
      <c r="AA690" s="133">
        <f t="shared" si="32"/>
        <v>1</v>
      </c>
    </row>
    <row r="691" spans="1:27" s="3" customFormat="1" x14ac:dyDescent="0.2">
      <c r="A691" s="100">
        <v>690</v>
      </c>
      <c r="B691" s="101">
        <v>670</v>
      </c>
      <c r="C691" s="101">
        <v>173</v>
      </c>
      <c r="D691" s="100">
        <v>173</v>
      </c>
      <c r="E691" s="102" t="str">
        <f t="shared" si="30"/>
        <v xml:space="preserve">1929, May 1 - 1929 Nebraska Overprints - 1½c  Brown,  Harding - Nebr. OverPrint, Rotary Press, Perf 11x10 1/2   </v>
      </c>
      <c r="F691" s="106" t="s">
        <v>2512</v>
      </c>
      <c r="G691" s="104">
        <v>2.5</v>
      </c>
      <c r="H691" s="105">
        <v>2.5</v>
      </c>
      <c r="I691" s="105"/>
      <c r="J691" s="105">
        <v>3</v>
      </c>
      <c r="K691" s="104">
        <v>2.5</v>
      </c>
      <c r="L691" s="100">
        <v>617</v>
      </c>
      <c r="M691" s="112" t="s">
        <v>590</v>
      </c>
      <c r="N691" s="32" t="s">
        <v>2329</v>
      </c>
      <c r="O691" s="111" t="s">
        <v>564</v>
      </c>
      <c r="P691" s="80" t="s">
        <v>1972</v>
      </c>
      <c r="Q691" s="80" t="s">
        <v>2316</v>
      </c>
      <c r="R691" s="36" t="s">
        <v>2021</v>
      </c>
      <c r="S691" s="80" t="s">
        <v>2220</v>
      </c>
      <c r="T691" s="80"/>
      <c r="U691" s="80" t="s">
        <v>2167</v>
      </c>
      <c r="V691" s="80" t="str">
        <f t="shared" si="31"/>
        <v>, Rotary Press</v>
      </c>
      <c r="W691" s="32" t="s">
        <v>590</v>
      </c>
      <c r="X691" s="110">
        <v>173</v>
      </c>
      <c r="Y691" s="35" t="s">
        <v>938</v>
      </c>
      <c r="Z691" s="133">
        <v>1</v>
      </c>
      <c r="AA691" s="133">
        <f t="shared" si="32"/>
        <v>1</v>
      </c>
    </row>
    <row r="692" spans="1:27" s="3" customFormat="1" x14ac:dyDescent="0.2">
      <c r="A692" s="100">
        <v>691</v>
      </c>
      <c r="B692" s="101">
        <v>671</v>
      </c>
      <c r="C692" s="101">
        <v>174</v>
      </c>
      <c r="D692" s="100">
        <v>174</v>
      </c>
      <c r="E692" s="102" t="str">
        <f t="shared" si="30"/>
        <v xml:space="preserve">1929, May 1 - 1929 Nebraska Overprints - 2c  Carmine,  Washington - Nebr. OverPrint, Rotary Press, Perf 11x10 1/2   </v>
      </c>
      <c r="F692" s="106" t="s">
        <v>2512</v>
      </c>
      <c r="G692" s="104">
        <v>1.3</v>
      </c>
      <c r="H692" s="105">
        <v>1.3</v>
      </c>
      <c r="I692" s="105"/>
      <c r="J692" s="105">
        <v>3</v>
      </c>
      <c r="K692" s="104">
        <v>1.3</v>
      </c>
      <c r="L692" s="100">
        <v>618</v>
      </c>
      <c r="M692" s="112" t="s">
        <v>590</v>
      </c>
      <c r="N692" s="32" t="s">
        <v>2329</v>
      </c>
      <c r="O692" s="111" t="s">
        <v>564</v>
      </c>
      <c r="P692" s="80" t="s">
        <v>1960</v>
      </c>
      <c r="Q692" s="80" t="s">
        <v>2317</v>
      </c>
      <c r="R692" s="36" t="s">
        <v>2057</v>
      </c>
      <c r="S692" s="80" t="s">
        <v>2220</v>
      </c>
      <c r="T692" s="80"/>
      <c r="U692" s="80" t="s">
        <v>2167</v>
      </c>
      <c r="V692" s="80" t="str">
        <f t="shared" si="31"/>
        <v>, Rotary Press</v>
      </c>
      <c r="W692" s="32" t="s">
        <v>590</v>
      </c>
      <c r="X692" s="110">
        <v>174</v>
      </c>
      <c r="Y692" s="35" t="s">
        <v>939</v>
      </c>
      <c r="Z692" s="133">
        <v>1</v>
      </c>
      <c r="AA692" s="133">
        <f t="shared" si="32"/>
        <v>1</v>
      </c>
    </row>
    <row r="693" spans="1:27" s="3" customFormat="1" x14ac:dyDescent="0.2">
      <c r="A693" s="100">
        <v>692</v>
      </c>
      <c r="B693" s="101">
        <v>672</v>
      </c>
      <c r="C693" s="101">
        <v>175</v>
      </c>
      <c r="D693" s="100">
        <v>175</v>
      </c>
      <c r="E693" s="102" t="str">
        <f t="shared" si="30"/>
        <v xml:space="preserve">1929, May 1 - 1929 Nebraska Overprints - 3c  Violet,  Lincoln - Nebr. OverPrint, Rotary Press, Perf 11x10 1/2   </v>
      </c>
      <c r="F693" s="106" t="s">
        <v>2512</v>
      </c>
      <c r="G693" s="104">
        <v>12</v>
      </c>
      <c r="H693" s="105">
        <v>12</v>
      </c>
      <c r="I693" s="105"/>
      <c r="J693" s="105">
        <v>11</v>
      </c>
      <c r="K693" s="104">
        <v>12</v>
      </c>
      <c r="L693" s="100">
        <v>619</v>
      </c>
      <c r="M693" s="112" t="s">
        <v>590</v>
      </c>
      <c r="N693" s="32" t="s">
        <v>2329</v>
      </c>
      <c r="O693" s="111" t="s">
        <v>564</v>
      </c>
      <c r="P693" s="80" t="s">
        <v>1955</v>
      </c>
      <c r="Q693" s="80" t="s">
        <v>2318</v>
      </c>
      <c r="R693" s="36" t="s">
        <v>2141</v>
      </c>
      <c r="S693" s="80" t="s">
        <v>2220</v>
      </c>
      <c r="T693" s="80"/>
      <c r="U693" s="80" t="s">
        <v>2167</v>
      </c>
      <c r="V693" s="80" t="str">
        <f t="shared" si="31"/>
        <v>, Rotary Press</v>
      </c>
      <c r="W693" s="32" t="s">
        <v>590</v>
      </c>
      <c r="X693" s="110">
        <v>175</v>
      </c>
      <c r="Y693" s="35" t="s">
        <v>940</v>
      </c>
      <c r="Z693" s="133">
        <v>1</v>
      </c>
      <c r="AA693" s="133">
        <f t="shared" si="32"/>
        <v>1</v>
      </c>
    </row>
    <row r="694" spans="1:27" s="3" customFormat="1" x14ac:dyDescent="0.2">
      <c r="A694" s="100">
        <v>693</v>
      </c>
      <c r="B694" s="101">
        <v>673</v>
      </c>
      <c r="C694" s="101">
        <v>176</v>
      </c>
      <c r="D694" s="100">
        <v>176</v>
      </c>
      <c r="E694" s="102" t="str">
        <f t="shared" si="30"/>
        <v xml:space="preserve">1929, May 1 - 1929 Nebraska Overprints - 4c  Yellow Brown,  Martha Washington - Nebr. OverPrint, Rotary Press, Perf 11x10 1/2   </v>
      </c>
      <c r="F694" s="106" t="s">
        <v>2512</v>
      </c>
      <c r="G694" s="104">
        <v>15</v>
      </c>
      <c r="H694" s="105">
        <v>15</v>
      </c>
      <c r="I694" s="105"/>
      <c r="J694" s="105">
        <v>17.5</v>
      </c>
      <c r="K694" s="104">
        <v>15</v>
      </c>
      <c r="L694" s="100">
        <v>620</v>
      </c>
      <c r="M694" s="112" t="s">
        <v>590</v>
      </c>
      <c r="N694" s="32" t="s">
        <v>2329</v>
      </c>
      <c r="O694" s="111" t="s">
        <v>564</v>
      </c>
      <c r="P694" s="80" t="s">
        <v>1964</v>
      </c>
      <c r="Q694" s="80" t="s">
        <v>2319</v>
      </c>
      <c r="R694" s="36" t="s">
        <v>2089</v>
      </c>
      <c r="S694" s="80" t="s">
        <v>2220</v>
      </c>
      <c r="T694" s="80"/>
      <c r="U694" s="80" t="s">
        <v>2167</v>
      </c>
      <c r="V694" s="80" t="str">
        <f t="shared" si="31"/>
        <v>, Rotary Press</v>
      </c>
      <c r="W694" s="32" t="s">
        <v>590</v>
      </c>
      <c r="X694" s="110">
        <v>176</v>
      </c>
      <c r="Y694" s="35" t="s">
        <v>941</v>
      </c>
      <c r="Z694" s="133">
        <v>1</v>
      </c>
      <c r="AA694" s="133">
        <f t="shared" si="32"/>
        <v>1</v>
      </c>
    </row>
    <row r="695" spans="1:27" s="3" customFormat="1" x14ac:dyDescent="0.2">
      <c r="A695" s="100">
        <v>694</v>
      </c>
      <c r="B695" s="101">
        <v>674</v>
      </c>
      <c r="C695" s="101">
        <v>177</v>
      </c>
      <c r="D695" s="100">
        <v>177</v>
      </c>
      <c r="E695" s="102" t="str">
        <f t="shared" si="30"/>
        <v xml:space="preserve">1929, May 1 - 1929 Nebraska Overprints - 5c  Deep Blue,  Roosevelt - Nebr. OverPrint, Rotary Press, Perf 11x10 1/2   </v>
      </c>
      <c r="F695" s="106" t="s">
        <v>2512</v>
      </c>
      <c r="G695" s="104">
        <v>15</v>
      </c>
      <c r="H695" s="105">
        <v>15</v>
      </c>
      <c r="I695" s="105"/>
      <c r="J695" s="105">
        <v>15</v>
      </c>
      <c r="K695" s="104">
        <v>15</v>
      </c>
      <c r="L695" s="100">
        <v>621</v>
      </c>
      <c r="M695" s="112" t="s">
        <v>590</v>
      </c>
      <c r="N695" s="32" t="s">
        <v>2329</v>
      </c>
      <c r="O695" s="111" t="s">
        <v>564</v>
      </c>
      <c r="P695" s="80" t="s">
        <v>1952</v>
      </c>
      <c r="Q695" s="80" t="s">
        <v>2320</v>
      </c>
      <c r="R695" s="36" t="s">
        <v>2077</v>
      </c>
      <c r="S695" s="80" t="s">
        <v>2220</v>
      </c>
      <c r="T695" s="80"/>
      <c r="U695" s="80" t="s">
        <v>2167</v>
      </c>
      <c r="V695" s="80" t="str">
        <f t="shared" si="31"/>
        <v>, Rotary Press</v>
      </c>
      <c r="W695" s="32" t="s">
        <v>590</v>
      </c>
      <c r="X695" s="110">
        <v>177</v>
      </c>
      <c r="Y695" s="35" t="s">
        <v>942</v>
      </c>
      <c r="Z695" s="133">
        <v>1</v>
      </c>
      <c r="AA695" s="133">
        <f t="shared" si="32"/>
        <v>1</v>
      </c>
    </row>
    <row r="696" spans="1:27" s="3" customFormat="1" x14ac:dyDescent="0.2">
      <c r="A696" s="100">
        <v>695</v>
      </c>
      <c r="B696" s="101">
        <v>675</v>
      </c>
      <c r="C696" s="101">
        <v>178</v>
      </c>
      <c r="D696" s="100">
        <v>178</v>
      </c>
      <c r="E696" s="102" t="str">
        <f t="shared" si="30"/>
        <v xml:space="preserve">1929, May 1 - 1929 Nebraska Overprints - 6c  Red Orange,  Garfield - Nebr. OverPrint, Rotary Press, Perf 11x10 1/2   </v>
      </c>
      <c r="F696" s="106" t="s">
        <v>2512</v>
      </c>
      <c r="G696" s="104">
        <v>24</v>
      </c>
      <c r="H696" s="105">
        <v>24</v>
      </c>
      <c r="I696" s="105"/>
      <c r="J696" s="105">
        <v>35</v>
      </c>
      <c r="K696" s="104">
        <v>24</v>
      </c>
      <c r="L696" s="100">
        <v>622</v>
      </c>
      <c r="M696" s="112" t="s">
        <v>590</v>
      </c>
      <c r="N696" s="32" t="s">
        <v>2329</v>
      </c>
      <c r="O696" s="111" t="s">
        <v>564</v>
      </c>
      <c r="P696" s="80" t="s">
        <v>1962</v>
      </c>
      <c r="Q696" s="80" t="s">
        <v>2321</v>
      </c>
      <c r="R696" s="36" t="s">
        <v>2143</v>
      </c>
      <c r="S696" s="80" t="s">
        <v>2220</v>
      </c>
      <c r="T696" s="80"/>
      <c r="U696" s="80" t="s">
        <v>2167</v>
      </c>
      <c r="V696" s="80" t="str">
        <f t="shared" si="31"/>
        <v>, Rotary Press</v>
      </c>
      <c r="W696" s="32" t="s">
        <v>590</v>
      </c>
      <c r="X696" s="110">
        <v>178</v>
      </c>
      <c r="Y696" s="35" t="s">
        <v>943</v>
      </c>
      <c r="Z696" s="133">
        <v>1</v>
      </c>
      <c r="AA696" s="133">
        <f t="shared" si="32"/>
        <v>1</v>
      </c>
    </row>
    <row r="697" spans="1:27" s="3" customFormat="1" x14ac:dyDescent="0.2">
      <c r="A697" s="100">
        <v>696</v>
      </c>
      <c r="B697" s="101">
        <v>676</v>
      </c>
      <c r="C697" s="101">
        <v>179</v>
      </c>
      <c r="D697" s="100">
        <v>179</v>
      </c>
      <c r="E697" s="102" t="str">
        <f t="shared" si="30"/>
        <v xml:space="preserve">1929, May 1 - 1929 Nebraska Overprints - 7c  Black,  McKinley - Nebr. OverPrint, Rotary Press, Perf 11x10 1/2   </v>
      </c>
      <c r="F697" s="106" t="s">
        <v>2512</v>
      </c>
      <c r="G697" s="104">
        <v>18</v>
      </c>
      <c r="H697" s="105">
        <v>18</v>
      </c>
      <c r="I697" s="105"/>
      <c r="J697" s="105">
        <v>22.5</v>
      </c>
      <c r="K697" s="104">
        <v>18</v>
      </c>
      <c r="L697" s="100">
        <v>623</v>
      </c>
      <c r="M697" s="112" t="s">
        <v>590</v>
      </c>
      <c r="N697" s="32" t="s">
        <v>2329</v>
      </c>
      <c r="O697" s="111" t="s">
        <v>564</v>
      </c>
      <c r="P697" s="80" t="s">
        <v>1963</v>
      </c>
      <c r="Q697" s="80" t="s">
        <v>2322</v>
      </c>
      <c r="R697" s="36" t="s">
        <v>2014</v>
      </c>
      <c r="S697" s="80" t="s">
        <v>2220</v>
      </c>
      <c r="T697" s="80"/>
      <c r="U697" s="80" t="s">
        <v>2167</v>
      </c>
      <c r="V697" s="80" t="str">
        <f t="shared" si="31"/>
        <v>, Rotary Press</v>
      </c>
      <c r="W697" s="32" t="s">
        <v>590</v>
      </c>
      <c r="X697" s="110">
        <v>179</v>
      </c>
      <c r="Y697" s="35" t="s">
        <v>944</v>
      </c>
      <c r="Z697" s="133">
        <v>1</v>
      </c>
      <c r="AA697" s="133">
        <f t="shared" si="32"/>
        <v>1</v>
      </c>
    </row>
    <row r="698" spans="1:27" s="3" customFormat="1" x14ac:dyDescent="0.2">
      <c r="A698" s="100">
        <v>697</v>
      </c>
      <c r="B698" s="101">
        <v>677</v>
      </c>
      <c r="C698" s="101">
        <v>180</v>
      </c>
      <c r="D698" s="100">
        <v>180</v>
      </c>
      <c r="E698" s="102" t="str">
        <f t="shared" si="30"/>
        <v xml:space="preserve">1929, May 1 - 1929 Nebraska Overprints - 8c  Olive Green,  Grant - Nebr. OverPrint, Rotary Press, Perf 11x10 1/2   </v>
      </c>
      <c r="F698" s="106" t="s">
        <v>2512</v>
      </c>
      <c r="G698" s="104">
        <v>25</v>
      </c>
      <c r="H698" s="105">
        <v>25</v>
      </c>
      <c r="I698" s="105"/>
      <c r="J698" s="105">
        <v>30</v>
      </c>
      <c r="K698" s="104">
        <v>25</v>
      </c>
      <c r="L698" s="100">
        <v>624</v>
      </c>
      <c r="M698" s="112" t="s">
        <v>590</v>
      </c>
      <c r="N698" s="32" t="s">
        <v>2329</v>
      </c>
      <c r="O698" s="111" t="s">
        <v>564</v>
      </c>
      <c r="P698" s="80" t="s">
        <v>1965</v>
      </c>
      <c r="Q698" s="80" t="s">
        <v>2323</v>
      </c>
      <c r="R698" s="36" t="s">
        <v>2123</v>
      </c>
      <c r="S698" s="80" t="s">
        <v>2220</v>
      </c>
      <c r="T698" s="80"/>
      <c r="U698" s="80" t="s">
        <v>2167</v>
      </c>
      <c r="V698" s="80" t="str">
        <f t="shared" si="31"/>
        <v>, Rotary Press</v>
      </c>
      <c r="W698" s="32" t="s">
        <v>590</v>
      </c>
      <c r="X698" s="110">
        <v>180</v>
      </c>
      <c r="Y698" s="35" t="s">
        <v>945</v>
      </c>
      <c r="Z698" s="133">
        <v>1</v>
      </c>
      <c r="AA698" s="133">
        <f t="shared" si="32"/>
        <v>1</v>
      </c>
    </row>
    <row r="699" spans="1:27" s="3" customFormat="1" x14ac:dyDescent="0.2">
      <c r="A699" s="100">
        <v>698</v>
      </c>
      <c r="B699" s="101">
        <v>678</v>
      </c>
      <c r="C699" s="101">
        <v>181</v>
      </c>
      <c r="D699" s="100">
        <v>181</v>
      </c>
      <c r="E699" s="102" t="str">
        <f t="shared" si="30"/>
        <v xml:space="preserve">1929, May 1 - 1929 Nebraska Overprints - 9c  Light Rose,  Jefferson - Nebr. OverPrint, Rotary Press, Perf 11x10 1/2   </v>
      </c>
      <c r="F699" s="106" t="s">
        <v>2512</v>
      </c>
      <c r="G699" s="104">
        <v>27.5</v>
      </c>
      <c r="H699" s="105">
        <v>27.5</v>
      </c>
      <c r="I699" s="105"/>
      <c r="J699" s="105">
        <v>35</v>
      </c>
      <c r="K699" s="104">
        <v>27.5</v>
      </c>
      <c r="L699" s="100">
        <v>625</v>
      </c>
      <c r="M699" s="112" t="s">
        <v>590</v>
      </c>
      <c r="N699" s="32" t="s">
        <v>2329</v>
      </c>
      <c r="O699" s="111" t="s">
        <v>564</v>
      </c>
      <c r="P699" s="80" t="s">
        <v>1968</v>
      </c>
      <c r="Q699" s="80" t="s">
        <v>2324</v>
      </c>
      <c r="R699" s="36" t="s">
        <v>2303</v>
      </c>
      <c r="S699" s="80" t="s">
        <v>2220</v>
      </c>
      <c r="T699" s="80"/>
      <c r="U699" s="80" t="s">
        <v>2167</v>
      </c>
      <c r="V699" s="80" t="str">
        <f t="shared" si="31"/>
        <v>, Rotary Press</v>
      </c>
      <c r="W699" s="32" t="s">
        <v>590</v>
      </c>
      <c r="X699" s="110">
        <v>181</v>
      </c>
      <c r="Y699" s="35" t="s">
        <v>946</v>
      </c>
      <c r="Z699" s="133">
        <v>1</v>
      </c>
      <c r="AA699" s="133">
        <f t="shared" si="32"/>
        <v>1</v>
      </c>
    </row>
    <row r="700" spans="1:27" s="3" customFormat="1" x14ac:dyDescent="0.2">
      <c r="A700" s="100">
        <v>699</v>
      </c>
      <c r="B700" s="101">
        <v>679</v>
      </c>
      <c r="C700" s="101">
        <v>182</v>
      </c>
      <c r="D700" s="100">
        <v>182</v>
      </c>
      <c r="E700" s="102" t="str">
        <f t="shared" si="30"/>
        <v xml:space="preserve">1929, May 1 - 1929 Nebraska Overprints - 10c  Orange Yellow,  Monroe - Nebr. OverPrint, Rotary Press, Perf 11x10 1/2   </v>
      </c>
      <c r="F700" s="106" t="s">
        <v>2512</v>
      </c>
      <c r="G700" s="104">
        <v>22.5</v>
      </c>
      <c r="H700" s="105">
        <v>22.5</v>
      </c>
      <c r="I700" s="105"/>
      <c r="J700" s="105">
        <v>90</v>
      </c>
      <c r="K700" s="104">
        <v>22.5</v>
      </c>
      <c r="L700" s="100">
        <v>626</v>
      </c>
      <c r="M700" s="112" t="s">
        <v>590</v>
      </c>
      <c r="N700" s="32" t="s">
        <v>2329</v>
      </c>
      <c r="O700" s="111" t="s">
        <v>564</v>
      </c>
      <c r="P700" s="80" t="s">
        <v>1953</v>
      </c>
      <c r="Q700" s="80" t="s">
        <v>2325</v>
      </c>
      <c r="R700" s="36" t="s">
        <v>2155</v>
      </c>
      <c r="S700" s="80" t="s">
        <v>2220</v>
      </c>
      <c r="T700" s="80"/>
      <c r="U700" s="80" t="s">
        <v>2167</v>
      </c>
      <c r="V700" s="80" t="str">
        <f t="shared" si="31"/>
        <v>, Rotary Press</v>
      </c>
      <c r="W700" s="32" t="s">
        <v>590</v>
      </c>
      <c r="X700" s="110">
        <v>182</v>
      </c>
      <c r="Y700" s="35" t="s">
        <v>947</v>
      </c>
      <c r="Z700" s="133">
        <v>1</v>
      </c>
      <c r="AA700" s="133">
        <f t="shared" si="32"/>
        <v>1</v>
      </c>
    </row>
    <row r="701" spans="1:27" s="3" customFormat="1" x14ac:dyDescent="0.2">
      <c r="A701" s="100">
        <v>700</v>
      </c>
      <c r="B701" s="101">
        <v>680</v>
      </c>
      <c r="C701" s="101" t="s">
        <v>668</v>
      </c>
      <c r="D701" s="100" t="s">
        <v>668</v>
      </c>
      <c r="E701" s="102" t="str">
        <f t="shared" si="30"/>
        <v xml:space="preserve">1929, Sept. 14 - 1929 Commemorative Issues - 2c  Carmine Rose,  Fallen Timber, Perf 11   </v>
      </c>
      <c r="F701" s="106" t="s">
        <v>2512</v>
      </c>
      <c r="G701" s="104">
        <v>0.7</v>
      </c>
      <c r="H701" s="105">
        <v>0.7</v>
      </c>
      <c r="I701" s="105"/>
      <c r="J701" s="105">
        <v>0.7</v>
      </c>
      <c r="K701" s="104">
        <v>0.7</v>
      </c>
      <c r="L701" s="100">
        <v>964</v>
      </c>
      <c r="M701" s="112" t="s">
        <v>591</v>
      </c>
      <c r="N701" s="32" t="s">
        <v>2330</v>
      </c>
      <c r="O701" s="111" t="s">
        <v>565</v>
      </c>
      <c r="P701" s="80" t="s">
        <v>1960</v>
      </c>
      <c r="Q701" s="80" t="s">
        <v>1735</v>
      </c>
      <c r="R701" s="36" t="s">
        <v>2187</v>
      </c>
      <c r="S701" s="80" t="s">
        <v>2190</v>
      </c>
      <c r="T701" s="80"/>
      <c r="U701" s="80"/>
      <c r="V701" s="80" t="str">
        <f t="shared" si="31"/>
        <v/>
      </c>
      <c r="W701" s="32" t="s">
        <v>591</v>
      </c>
      <c r="X701" s="110" t="s">
        <v>668</v>
      </c>
      <c r="Y701" s="35" t="s">
        <v>1095</v>
      </c>
      <c r="Z701" s="133">
        <v>1</v>
      </c>
      <c r="AA701" s="133">
        <f t="shared" si="32"/>
        <v>1</v>
      </c>
    </row>
    <row r="702" spans="1:27" s="3" customFormat="1" x14ac:dyDescent="0.2">
      <c r="A702" s="100">
        <v>701</v>
      </c>
      <c r="B702" s="101">
        <v>681</v>
      </c>
      <c r="C702" s="101" t="s">
        <v>669</v>
      </c>
      <c r="D702" s="100" t="s">
        <v>669</v>
      </c>
      <c r="E702" s="102" t="str">
        <f t="shared" si="30"/>
        <v xml:space="preserve">1929, Oct. 19 - 1929 Commemorative Issues - 2c  Carmine Rose,  Ohio River Canal, Perf 11   </v>
      </c>
      <c r="F702" s="106" t="s">
        <v>2512</v>
      </c>
      <c r="G702" s="104">
        <v>0.6</v>
      </c>
      <c r="H702" s="105">
        <v>0.6</v>
      </c>
      <c r="I702" s="105"/>
      <c r="J702" s="105">
        <v>0.6</v>
      </c>
      <c r="K702" s="104">
        <v>0.6</v>
      </c>
      <c r="L702" s="100">
        <v>965</v>
      </c>
      <c r="M702" s="112" t="s">
        <v>591</v>
      </c>
      <c r="N702" s="32" t="s">
        <v>2331</v>
      </c>
      <c r="O702" s="111" t="s">
        <v>565</v>
      </c>
      <c r="P702" s="80" t="s">
        <v>1960</v>
      </c>
      <c r="Q702" s="80" t="s">
        <v>1736</v>
      </c>
      <c r="R702" s="36" t="s">
        <v>2187</v>
      </c>
      <c r="S702" s="80" t="s">
        <v>2190</v>
      </c>
      <c r="T702" s="80"/>
      <c r="U702" s="80"/>
      <c r="V702" s="80" t="str">
        <f t="shared" si="31"/>
        <v/>
      </c>
      <c r="W702" s="32" t="s">
        <v>591</v>
      </c>
      <c r="X702" s="110" t="s">
        <v>669</v>
      </c>
      <c r="Y702" s="35" t="s">
        <v>1096</v>
      </c>
      <c r="Z702" s="133">
        <v>1</v>
      </c>
      <c r="AA702" s="133">
        <f t="shared" si="32"/>
        <v>1</v>
      </c>
    </row>
    <row r="703" spans="1:27" s="3" customFormat="1" x14ac:dyDescent="0.2">
      <c r="A703" s="100">
        <v>702</v>
      </c>
      <c r="B703" s="101">
        <v>682</v>
      </c>
      <c r="C703" s="101" t="s">
        <v>670</v>
      </c>
      <c r="D703" s="100" t="s">
        <v>670</v>
      </c>
      <c r="E703" s="102" t="str">
        <f t="shared" si="30"/>
        <v xml:space="preserve">1930, Apr. 8 - 1930 Commemorative Issues - 2c  Carmine Rose,  Massachusetts Bay, Perf 11   </v>
      </c>
      <c r="F703" s="106" t="s">
        <v>2512</v>
      </c>
      <c r="G703" s="104">
        <v>0.5</v>
      </c>
      <c r="H703" s="105">
        <v>0.5</v>
      </c>
      <c r="I703" s="105"/>
      <c r="J703" s="105">
        <v>0.7</v>
      </c>
      <c r="K703" s="104">
        <v>0.5</v>
      </c>
      <c r="L703" s="100">
        <v>966</v>
      </c>
      <c r="M703" s="112" t="s">
        <v>591</v>
      </c>
      <c r="N703" s="32" t="s">
        <v>2332</v>
      </c>
      <c r="O703" s="111" t="s">
        <v>566</v>
      </c>
      <c r="P703" s="80" t="s">
        <v>1960</v>
      </c>
      <c r="Q703" s="80" t="s">
        <v>1737</v>
      </c>
      <c r="R703" s="36" t="s">
        <v>2187</v>
      </c>
      <c r="S703" s="80" t="s">
        <v>2190</v>
      </c>
      <c r="T703" s="80"/>
      <c r="U703" s="80"/>
      <c r="V703" s="80" t="str">
        <f t="shared" si="31"/>
        <v/>
      </c>
      <c r="W703" s="32" t="s">
        <v>591</v>
      </c>
      <c r="X703" s="110" t="s">
        <v>670</v>
      </c>
      <c r="Y703" s="35" t="s">
        <v>1097</v>
      </c>
      <c r="Z703" s="133">
        <v>1</v>
      </c>
      <c r="AA703" s="133">
        <f t="shared" si="32"/>
        <v>1</v>
      </c>
    </row>
    <row r="704" spans="1:27" s="3" customFormat="1" x14ac:dyDescent="0.2">
      <c r="A704" s="100">
        <v>703</v>
      </c>
      <c r="B704" s="101">
        <v>683</v>
      </c>
      <c r="C704" s="101" t="s">
        <v>671</v>
      </c>
      <c r="D704" s="100" t="s">
        <v>671</v>
      </c>
      <c r="E704" s="102" t="str">
        <f t="shared" si="30"/>
        <v xml:space="preserve">1930, Apr. 10 - 1930 Commemorative Issues - 2c  Carmine Rose,  Carolina, Charleston, Perf 11   </v>
      </c>
      <c r="F704" s="106" t="s">
        <v>2512</v>
      </c>
      <c r="G704" s="104">
        <v>1.05</v>
      </c>
      <c r="H704" s="105">
        <v>1.05</v>
      </c>
      <c r="I704" s="105"/>
      <c r="J704" s="105">
        <v>1.05</v>
      </c>
      <c r="K704" s="104">
        <v>1.05</v>
      </c>
      <c r="L704" s="100">
        <v>967</v>
      </c>
      <c r="M704" s="112" t="s">
        <v>591</v>
      </c>
      <c r="N704" s="32" t="s">
        <v>2333</v>
      </c>
      <c r="O704" s="111" t="s">
        <v>566</v>
      </c>
      <c r="P704" s="80" t="s">
        <v>1960</v>
      </c>
      <c r="Q704" s="80" t="s">
        <v>1738</v>
      </c>
      <c r="R704" s="36" t="s">
        <v>2187</v>
      </c>
      <c r="S704" s="80" t="s">
        <v>2190</v>
      </c>
      <c r="T704" s="80"/>
      <c r="U704" s="80"/>
      <c r="V704" s="80" t="str">
        <f t="shared" si="31"/>
        <v/>
      </c>
      <c r="W704" s="32" t="s">
        <v>591</v>
      </c>
      <c r="X704" s="110" t="s">
        <v>671</v>
      </c>
      <c r="Y704" s="35" t="s">
        <v>1098</v>
      </c>
      <c r="Z704" s="133">
        <v>1</v>
      </c>
      <c r="AA704" s="133">
        <f t="shared" si="32"/>
        <v>1</v>
      </c>
    </row>
    <row r="705" spans="1:27" s="3" customFormat="1" x14ac:dyDescent="0.2">
      <c r="A705" s="100">
        <v>704</v>
      </c>
      <c r="B705" s="101">
        <v>684</v>
      </c>
      <c r="C705" s="101">
        <v>137</v>
      </c>
      <c r="D705" s="100">
        <v>137</v>
      </c>
      <c r="E705" s="102" t="str">
        <f t="shared" si="30"/>
        <v xml:space="preserve">1930 - Fourth Bureau Issues - 1½c  Brown,  Harding, Rotary Press, Perf 11x10 1/2   </v>
      </c>
      <c r="F705" s="106" t="s">
        <v>2512</v>
      </c>
      <c r="G705" s="104">
        <v>0.25</v>
      </c>
      <c r="H705" s="105">
        <v>0.25</v>
      </c>
      <c r="I705" s="105"/>
      <c r="J705" s="105">
        <v>0.4</v>
      </c>
      <c r="K705" s="104">
        <v>0.25</v>
      </c>
      <c r="L705" s="100">
        <v>539</v>
      </c>
      <c r="M705" s="112" t="s">
        <v>590</v>
      </c>
      <c r="N705" s="32">
        <v>1930</v>
      </c>
      <c r="O705" s="111" t="s">
        <v>270</v>
      </c>
      <c r="P705" s="80" t="s">
        <v>1972</v>
      </c>
      <c r="Q705" s="80" t="s">
        <v>1707</v>
      </c>
      <c r="R705" s="36" t="s">
        <v>2021</v>
      </c>
      <c r="S705" s="80" t="s">
        <v>2220</v>
      </c>
      <c r="T705" s="80"/>
      <c r="U705" s="80" t="s">
        <v>2167</v>
      </c>
      <c r="V705" s="80" t="str">
        <f t="shared" si="31"/>
        <v>, Rotary Press</v>
      </c>
      <c r="W705" s="32" t="s">
        <v>590</v>
      </c>
      <c r="X705" s="110">
        <v>137</v>
      </c>
      <c r="Y705" s="35" t="s">
        <v>959</v>
      </c>
      <c r="Z705" s="133">
        <v>1</v>
      </c>
      <c r="AA705" s="133">
        <f t="shared" si="32"/>
        <v>1</v>
      </c>
    </row>
    <row r="706" spans="1:27" s="3" customFormat="1" x14ac:dyDescent="0.2">
      <c r="A706" s="100">
        <v>705</v>
      </c>
      <c r="B706" s="101">
        <v>685</v>
      </c>
      <c r="C706" s="101">
        <v>141</v>
      </c>
      <c r="D706" s="100">
        <v>141</v>
      </c>
      <c r="E706" s="102" t="str">
        <f t="shared" ref="E706:E769" si="33">CONCATENATE(N706," - ",O706," - ",P706," ",R706,", ",Q706,V706,", ",S706,"   ",T706)</f>
        <v xml:space="preserve">1930 - Fourth Bureau Issues - 4c  Brown,  Taft, Rotary Press, Perf 11x10 1/2   </v>
      </c>
      <c r="F706" s="106" t="s">
        <v>2512</v>
      </c>
      <c r="G706" s="104">
        <v>0.25</v>
      </c>
      <c r="H706" s="105">
        <v>0.25</v>
      </c>
      <c r="I706" s="105"/>
      <c r="J706" s="105">
        <v>0.8</v>
      </c>
      <c r="K706" s="104">
        <v>0.25</v>
      </c>
      <c r="L706" s="100">
        <v>559</v>
      </c>
      <c r="M706" s="112" t="s">
        <v>590</v>
      </c>
      <c r="N706" s="32">
        <v>1930</v>
      </c>
      <c r="O706" s="111" t="s">
        <v>270</v>
      </c>
      <c r="P706" s="80" t="s">
        <v>1964</v>
      </c>
      <c r="Q706" s="80" t="s">
        <v>1739</v>
      </c>
      <c r="R706" s="36" t="s">
        <v>2021</v>
      </c>
      <c r="S706" s="80" t="s">
        <v>2220</v>
      </c>
      <c r="T706" s="80"/>
      <c r="U706" s="80" t="s">
        <v>2167</v>
      </c>
      <c r="V706" s="80" t="str">
        <f t="shared" ref="V706:V769" si="34">IF(U706&gt;0,CONCATENATE(", ",U706),"")</f>
        <v>, Rotary Press</v>
      </c>
      <c r="W706" s="32" t="s">
        <v>590</v>
      </c>
      <c r="X706" s="110">
        <v>141</v>
      </c>
      <c r="Y706" s="35" t="s">
        <v>960</v>
      </c>
      <c r="Z706" s="133">
        <v>1</v>
      </c>
      <c r="AA706" s="133">
        <f t="shared" si="32"/>
        <v>1</v>
      </c>
    </row>
    <row r="707" spans="1:27" s="3" customFormat="1" x14ac:dyDescent="0.2">
      <c r="A707" s="100">
        <v>706</v>
      </c>
      <c r="B707" s="101">
        <v>686</v>
      </c>
      <c r="C707" s="101" t="s">
        <v>1593</v>
      </c>
      <c r="D707" s="100">
        <v>137</v>
      </c>
      <c r="E707" s="102" t="str">
        <f t="shared" si="33"/>
        <v xml:space="preserve">1930 - Fourth Bureau Issues - 1½c  Brown,  Harding, Rotary Press, Perf 10 Vert Coil   </v>
      </c>
      <c r="F707" s="106" t="s">
        <v>2512</v>
      </c>
      <c r="G707" s="104"/>
      <c r="H707" s="105">
        <v>0.25</v>
      </c>
      <c r="I707" s="105"/>
      <c r="J707" s="105">
        <v>1.75</v>
      </c>
      <c r="K707" s="104">
        <v>0.25</v>
      </c>
      <c r="L707" s="100">
        <v>540</v>
      </c>
      <c r="M707" s="112" t="s">
        <v>590</v>
      </c>
      <c r="N707" s="32">
        <v>1930</v>
      </c>
      <c r="O707" s="111" t="s">
        <v>270</v>
      </c>
      <c r="P707" s="80" t="s">
        <v>1972</v>
      </c>
      <c r="Q707" s="80" t="s">
        <v>1707</v>
      </c>
      <c r="R707" s="36" t="s">
        <v>2021</v>
      </c>
      <c r="S707" s="80" t="s">
        <v>2166</v>
      </c>
      <c r="T707" s="80"/>
      <c r="U707" s="80" t="s">
        <v>2167</v>
      </c>
      <c r="V707" s="80" t="str">
        <f t="shared" si="34"/>
        <v>, Rotary Press</v>
      </c>
      <c r="W707" s="32" t="s">
        <v>1593</v>
      </c>
      <c r="X707" s="110">
        <v>137</v>
      </c>
      <c r="Y707" s="35"/>
      <c r="Z707" s="133">
        <v>1</v>
      </c>
      <c r="AA707" s="133">
        <f t="shared" ref="AA707:AA770" si="35">IF(G707&gt;0,1,0)</f>
        <v>0</v>
      </c>
    </row>
    <row r="708" spans="1:27" s="3" customFormat="1" x14ac:dyDescent="0.2">
      <c r="A708" s="100">
        <v>707</v>
      </c>
      <c r="B708" s="101">
        <v>687</v>
      </c>
      <c r="C708" s="101" t="s">
        <v>1593</v>
      </c>
      <c r="D708" s="100">
        <v>141</v>
      </c>
      <c r="E708" s="102" t="str">
        <f t="shared" si="33"/>
        <v xml:space="preserve">1930 - Fourth Bureau Issues - 4c  Brown,  Taft, Rotary Press, Perf 10 Vert Coil   </v>
      </c>
      <c r="F708" s="106" t="s">
        <v>2512</v>
      </c>
      <c r="G708" s="104"/>
      <c r="H708" s="105">
        <v>0.45</v>
      </c>
      <c r="I708" s="105"/>
      <c r="J708" s="105">
        <v>3</v>
      </c>
      <c r="K708" s="104">
        <v>0.45</v>
      </c>
      <c r="L708" s="100">
        <v>560</v>
      </c>
      <c r="M708" s="112" t="s">
        <v>590</v>
      </c>
      <c r="N708" s="32">
        <v>1930</v>
      </c>
      <c r="O708" s="111" t="s">
        <v>270</v>
      </c>
      <c r="P708" s="80" t="s">
        <v>1964</v>
      </c>
      <c r="Q708" s="80" t="s">
        <v>1739</v>
      </c>
      <c r="R708" s="36" t="s">
        <v>2021</v>
      </c>
      <c r="S708" s="80" t="s">
        <v>2166</v>
      </c>
      <c r="T708" s="80"/>
      <c r="U708" s="80" t="s">
        <v>2167</v>
      </c>
      <c r="V708" s="80" t="str">
        <f t="shared" si="34"/>
        <v>, Rotary Press</v>
      </c>
      <c r="W708" s="32" t="s">
        <v>1593</v>
      </c>
      <c r="X708" s="110">
        <v>141</v>
      </c>
      <c r="Y708" s="35"/>
      <c r="Z708" s="133">
        <v>1</v>
      </c>
      <c r="AA708" s="133">
        <f t="shared" si="35"/>
        <v>0</v>
      </c>
    </row>
    <row r="709" spans="1:27" s="3" customFormat="1" x14ac:dyDescent="0.2">
      <c r="A709" s="100">
        <v>708</v>
      </c>
      <c r="B709" s="101">
        <v>688</v>
      </c>
      <c r="C709" s="101" t="s">
        <v>672</v>
      </c>
      <c r="D709" s="100" t="s">
        <v>672</v>
      </c>
      <c r="E709" s="102" t="str">
        <f t="shared" si="33"/>
        <v xml:space="preserve">1930, July 9 - 1930 Commemorative Issues - 2c  Carmine Rose,  Braddock's Field, Perf 11   </v>
      </c>
      <c r="F709" s="106" t="s">
        <v>2512</v>
      </c>
      <c r="G709" s="104">
        <v>0.85</v>
      </c>
      <c r="H709" s="105">
        <v>0.85</v>
      </c>
      <c r="I709" s="105"/>
      <c r="J709" s="105">
        <v>0.9</v>
      </c>
      <c r="K709" s="104">
        <v>0.85</v>
      </c>
      <c r="L709" s="100">
        <v>968</v>
      </c>
      <c r="M709" s="112" t="s">
        <v>591</v>
      </c>
      <c r="N709" s="32" t="s">
        <v>2334</v>
      </c>
      <c r="O709" s="111" t="s">
        <v>566</v>
      </c>
      <c r="P709" s="80" t="s">
        <v>1960</v>
      </c>
      <c r="Q709" s="80" t="s">
        <v>1740</v>
      </c>
      <c r="R709" s="36" t="s">
        <v>2187</v>
      </c>
      <c r="S709" s="80" t="s">
        <v>2190</v>
      </c>
      <c r="T709" s="80"/>
      <c r="U709" s="80"/>
      <c r="V709" s="80" t="str">
        <f t="shared" si="34"/>
        <v/>
      </c>
      <c r="W709" s="32" t="s">
        <v>591</v>
      </c>
      <c r="X709" s="110" t="s">
        <v>672</v>
      </c>
      <c r="Y709" s="35" t="s">
        <v>1099</v>
      </c>
      <c r="Z709" s="133">
        <v>1</v>
      </c>
      <c r="AA709" s="133">
        <f t="shared" si="35"/>
        <v>1</v>
      </c>
    </row>
    <row r="710" spans="1:27" s="3" customFormat="1" x14ac:dyDescent="0.2">
      <c r="A710" s="100">
        <v>709</v>
      </c>
      <c r="B710" s="101">
        <v>689</v>
      </c>
      <c r="C710" s="101" t="s">
        <v>673</v>
      </c>
      <c r="D710" s="100" t="s">
        <v>673</v>
      </c>
      <c r="E710" s="102" t="str">
        <f t="shared" si="33"/>
        <v xml:space="preserve">1930, spet. 17 - 1930 Commemorative Issues - 2c  Carmine Rose,  General Von Steuben, Perf 11   </v>
      </c>
      <c r="F710" s="106" t="s">
        <v>2512</v>
      </c>
      <c r="G710" s="104">
        <v>0.5</v>
      </c>
      <c r="H710" s="105">
        <v>0.5</v>
      </c>
      <c r="I710" s="105"/>
      <c r="J710" s="105">
        <v>0.5</v>
      </c>
      <c r="K710" s="104">
        <v>0.5</v>
      </c>
      <c r="L710" s="100">
        <v>970</v>
      </c>
      <c r="M710" s="112" t="s">
        <v>591</v>
      </c>
      <c r="N710" s="32" t="s">
        <v>2335</v>
      </c>
      <c r="O710" s="111" t="s">
        <v>566</v>
      </c>
      <c r="P710" s="80" t="s">
        <v>1960</v>
      </c>
      <c r="Q710" s="80" t="s">
        <v>2507</v>
      </c>
      <c r="R710" s="36" t="s">
        <v>2187</v>
      </c>
      <c r="S710" s="80" t="s">
        <v>2190</v>
      </c>
      <c r="T710" s="80"/>
      <c r="U710" s="80"/>
      <c r="V710" s="80" t="str">
        <f t="shared" si="34"/>
        <v/>
      </c>
      <c r="W710" s="32" t="s">
        <v>591</v>
      </c>
      <c r="X710" s="110" t="s">
        <v>673</v>
      </c>
      <c r="Y710" s="35" t="s">
        <v>1100</v>
      </c>
      <c r="Z710" s="133">
        <v>1</v>
      </c>
      <c r="AA710" s="133">
        <f t="shared" si="35"/>
        <v>1</v>
      </c>
    </row>
    <row r="711" spans="1:27" s="3" customFormat="1" x14ac:dyDescent="0.2">
      <c r="A711" s="100">
        <v>710</v>
      </c>
      <c r="B711" s="101">
        <v>690</v>
      </c>
      <c r="C711" s="101" t="s">
        <v>674</v>
      </c>
      <c r="D711" s="100" t="s">
        <v>674</v>
      </c>
      <c r="E711" s="102" t="str">
        <f t="shared" si="33"/>
        <v xml:space="preserve">1931, Jan. 16 - 1931 Commemorative Issues - 2c  Carmine Rose,  Pulaski, Perf 11   </v>
      </c>
      <c r="F711" s="106" t="s">
        <v>2512</v>
      </c>
      <c r="G711" s="104">
        <v>0.25</v>
      </c>
      <c r="H711" s="105">
        <v>0.25</v>
      </c>
      <c r="I711" s="105"/>
      <c r="J711" s="105">
        <v>0.3</v>
      </c>
      <c r="K711" s="104">
        <v>0.25</v>
      </c>
      <c r="L711" s="100">
        <v>971</v>
      </c>
      <c r="M711" s="112" t="s">
        <v>591</v>
      </c>
      <c r="N711" s="32" t="s">
        <v>2336</v>
      </c>
      <c r="O711" s="111" t="s">
        <v>567</v>
      </c>
      <c r="P711" s="80" t="s">
        <v>1960</v>
      </c>
      <c r="Q711" s="80" t="s">
        <v>1741</v>
      </c>
      <c r="R711" s="36" t="s">
        <v>2187</v>
      </c>
      <c r="S711" s="80" t="s">
        <v>2190</v>
      </c>
      <c r="T711" s="80"/>
      <c r="U711" s="80"/>
      <c r="V711" s="80" t="str">
        <f t="shared" si="34"/>
        <v/>
      </c>
      <c r="W711" s="32" t="s">
        <v>591</v>
      </c>
      <c r="X711" s="110" t="s">
        <v>674</v>
      </c>
      <c r="Y711" s="35" t="s">
        <v>1101</v>
      </c>
      <c r="Z711" s="133">
        <v>1</v>
      </c>
      <c r="AA711" s="133">
        <f t="shared" si="35"/>
        <v>1</v>
      </c>
    </row>
    <row r="712" spans="1:27" s="3" customFormat="1" x14ac:dyDescent="0.2">
      <c r="A712" s="100">
        <v>711</v>
      </c>
      <c r="B712" s="101">
        <v>692</v>
      </c>
      <c r="C712" s="101" t="s">
        <v>1593</v>
      </c>
      <c r="D712" s="100">
        <v>148</v>
      </c>
      <c r="E712" s="102" t="str">
        <f t="shared" si="33"/>
        <v xml:space="preserve">1931 - Fourth Bureau Issues - 11c  Light Blue,  Hayes, Rotary Press, Perf 11x10 1/2   </v>
      </c>
      <c r="F712" s="106" t="s">
        <v>2512</v>
      </c>
      <c r="G712" s="104"/>
      <c r="H712" s="105">
        <v>0.25</v>
      </c>
      <c r="I712" s="105"/>
      <c r="J712" s="105">
        <v>2.5</v>
      </c>
      <c r="K712" s="104">
        <v>0.25</v>
      </c>
      <c r="L712" s="100">
        <v>583</v>
      </c>
      <c r="M712" s="112" t="s">
        <v>590</v>
      </c>
      <c r="N712" s="32">
        <v>1931</v>
      </c>
      <c r="O712" s="111" t="s">
        <v>270</v>
      </c>
      <c r="P712" s="80" t="s">
        <v>1970</v>
      </c>
      <c r="Q712" s="80" t="s">
        <v>1709</v>
      </c>
      <c r="R712" s="36" t="s">
        <v>2339</v>
      </c>
      <c r="S712" s="80" t="s">
        <v>2220</v>
      </c>
      <c r="T712" s="80"/>
      <c r="U712" s="80" t="s">
        <v>2167</v>
      </c>
      <c r="V712" s="80" t="str">
        <f t="shared" si="34"/>
        <v>, Rotary Press</v>
      </c>
      <c r="W712" s="32" t="s">
        <v>1593</v>
      </c>
      <c r="X712" s="110">
        <v>148</v>
      </c>
      <c r="Y712" s="35"/>
      <c r="Z712" s="133">
        <v>1</v>
      </c>
      <c r="AA712" s="133">
        <f t="shared" si="35"/>
        <v>0</v>
      </c>
    </row>
    <row r="713" spans="1:27" s="3" customFormat="1" x14ac:dyDescent="0.2">
      <c r="A713" s="100">
        <v>712</v>
      </c>
      <c r="B713" s="101">
        <v>693</v>
      </c>
      <c r="C713" s="101" t="s">
        <v>1593</v>
      </c>
      <c r="D713" s="100">
        <v>149</v>
      </c>
      <c r="E713" s="102" t="str">
        <f t="shared" si="33"/>
        <v xml:space="preserve">1931 - Fourth Bureau Issues - 12c  Brown Violet,  Cleveland, Rotary Press, Perf 11x10 1/2   </v>
      </c>
      <c r="F713" s="106" t="s">
        <v>2512</v>
      </c>
      <c r="G713" s="104"/>
      <c r="H713" s="105">
        <v>0.25</v>
      </c>
      <c r="I713" s="105"/>
      <c r="J713" s="105">
        <v>5</v>
      </c>
      <c r="K713" s="104">
        <v>0.25</v>
      </c>
      <c r="L713" s="100">
        <v>585</v>
      </c>
      <c r="M713" s="112" t="s">
        <v>590</v>
      </c>
      <c r="N713" s="32">
        <v>1931</v>
      </c>
      <c r="O713" s="111" t="s">
        <v>270</v>
      </c>
      <c r="P713" s="80" t="s">
        <v>1956</v>
      </c>
      <c r="Q713" s="80" t="s">
        <v>1710</v>
      </c>
      <c r="R713" s="36" t="s">
        <v>2103</v>
      </c>
      <c r="S713" s="80" t="s">
        <v>2220</v>
      </c>
      <c r="T713" s="80"/>
      <c r="U713" s="80" t="s">
        <v>2167</v>
      </c>
      <c r="V713" s="80" t="str">
        <f t="shared" si="34"/>
        <v>, Rotary Press</v>
      </c>
      <c r="W713" s="32" t="s">
        <v>1593</v>
      </c>
      <c r="X713" s="110">
        <v>149</v>
      </c>
      <c r="Y713" s="35"/>
      <c r="Z713" s="133">
        <v>1</v>
      </c>
      <c r="AA713" s="133">
        <f t="shared" si="35"/>
        <v>0</v>
      </c>
    </row>
    <row r="714" spans="1:27" s="3" customFormat="1" x14ac:dyDescent="0.2">
      <c r="A714" s="100">
        <v>713</v>
      </c>
      <c r="B714" s="101">
        <v>694</v>
      </c>
      <c r="C714" s="101" t="s">
        <v>1593</v>
      </c>
      <c r="D714" s="100">
        <v>150</v>
      </c>
      <c r="E714" s="102" t="str">
        <f t="shared" si="33"/>
        <v xml:space="preserve">1931 - Fourth Bureau Issues - 13c  Yellow Green,  Harrison, Rotary Press, Perf 11x10 1/2   </v>
      </c>
      <c r="F714" s="106" t="s">
        <v>2512</v>
      </c>
      <c r="G714" s="104"/>
      <c r="H714" s="105">
        <v>0.25</v>
      </c>
      <c r="I714" s="105"/>
      <c r="J714" s="105">
        <v>2.25</v>
      </c>
      <c r="K714" s="104">
        <v>0.25</v>
      </c>
      <c r="L714" s="100">
        <v>587</v>
      </c>
      <c r="M714" s="112" t="s">
        <v>590</v>
      </c>
      <c r="N714" s="32">
        <v>1931</v>
      </c>
      <c r="O714" s="111" t="s">
        <v>270</v>
      </c>
      <c r="P714" s="80" t="s">
        <v>1967</v>
      </c>
      <c r="Q714" s="80" t="s">
        <v>1689</v>
      </c>
      <c r="R714" s="36" t="s">
        <v>2107</v>
      </c>
      <c r="S714" s="80" t="s">
        <v>2220</v>
      </c>
      <c r="T714" s="80"/>
      <c r="U714" s="80" t="s">
        <v>2167</v>
      </c>
      <c r="V714" s="80" t="str">
        <f t="shared" si="34"/>
        <v>, Rotary Press</v>
      </c>
      <c r="W714" s="32" t="s">
        <v>1593</v>
      </c>
      <c r="X714" s="110">
        <v>150</v>
      </c>
      <c r="Y714" s="35"/>
      <c r="Z714" s="133">
        <v>1</v>
      </c>
      <c r="AA714" s="133">
        <f t="shared" si="35"/>
        <v>0</v>
      </c>
    </row>
    <row r="715" spans="1:27" s="3" customFormat="1" x14ac:dyDescent="0.2">
      <c r="A715" s="100">
        <v>714</v>
      </c>
      <c r="B715" s="101">
        <v>695</v>
      </c>
      <c r="C715" s="101" t="s">
        <v>1593</v>
      </c>
      <c r="D715" s="100">
        <v>151</v>
      </c>
      <c r="E715" s="102" t="str">
        <f t="shared" si="33"/>
        <v xml:space="preserve">1931 - Fourth Bureau Issues - 14c  Dark Blue,  American Indian, Rotary Press, Perf 11x10 1/2   </v>
      </c>
      <c r="F715" s="106" t="s">
        <v>2512</v>
      </c>
      <c r="G715" s="104"/>
      <c r="H715" s="105">
        <v>0.6</v>
      </c>
      <c r="I715" s="105"/>
      <c r="J715" s="105">
        <v>4</v>
      </c>
      <c r="K715" s="104">
        <v>0.6</v>
      </c>
      <c r="L715" s="100">
        <v>589</v>
      </c>
      <c r="M715" s="112" t="s">
        <v>590</v>
      </c>
      <c r="N715" s="32">
        <v>1931</v>
      </c>
      <c r="O715" s="111" t="s">
        <v>270</v>
      </c>
      <c r="P715" s="80" t="s">
        <v>1973</v>
      </c>
      <c r="Q715" s="80" t="s">
        <v>2502</v>
      </c>
      <c r="R715" s="36" t="s">
        <v>2117</v>
      </c>
      <c r="S715" s="80" t="s">
        <v>2220</v>
      </c>
      <c r="T715" s="80"/>
      <c r="U715" s="80" t="s">
        <v>2167</v>
      </c>
      <c r="V715" s="80" t="str">
        <f t="shared" si="34"/>
        <v>, Rotary Press</v>
      </c>
      <c r="W715" s="32" t="s">
        <v>1593</v>
      </c>
      <c r="X715" s="110">
        <v>151</v>
      </c>
      <c r="Y715" s="35"/>
      <c r="Z715" s="133">
        <v>1</v>
      </c>
      <c r="AA715" s="133">
        <f t="shared" si="35"/>
        <v>0</v>
      </c>
    </row>
    <row r="716" spans="1:27" s="3" customFormat="1" x14ac:dyDescent="0.2">
      <c r="A716" s="100">
        <v>715</v>
      </c>
      <c r="B716" s="101">
        <v>696</v>
      </c>
      <c r="C716" s="101" t="s">
        <v>1593</v>
      </c>
      <c r="D716" s="100">
        <v>152</v>
      </c>
      <c r="E716" s="102" t="str">
        <f t="shared" si="33"/>
        <v xml:space="preserve">1931 - Fourth Bureau Issues - 15c  Gray Lilac,  Statue of Liberty, Rotary Press, Perf 11x10 1/2   </v>
      </c>
      <c r="F716" s="106" t="s">
        <v>2512</v>
      </c>
      <c r="G716" s="104"/>
      <c r="H716" s="105">
        <v>0.25</v>
      </c>
      <c r="I716" s="105"/>
      <c r="J716" s="105">
        <v>7.75</v>
      </c>
      <c r="K716" s="104">
        <v>0.25</v>
      </c>
      <c r="L716" s="100">
        <v>591</v>
      </c>
      <c r="M716" s="112" t="s">
        <v>590</v>
      </c>
      <c r="N716" s="32">
        <v>1931</v>
      </c>
      <c r="O716" s="111" t="s">
        <v>270</v>
      </c>
      <c r="P716" s="80" t="s">
        <v>1961</v>
      </c>
      <c r="Q716" s="80" t="s">
        <v>1711</v>
      </c>
      <c r="R716" s="36" t="s">
        <v>2030</v>
      </c>
      <c r="S716" s="80" t="s">
        <v>2220</v>
      </c>
      <c r="T716" s="80"/>
      <c r="U716" s="80" t="s">
        <v>2167</v>
      </c>
      <c r="V716" s="80" t="str">
        <f t="shared" si="34"/>
        <v>, Rotary Press</v>
      </c>
      <c r="W716" s="32" t="s">
        <v>1593</v>
      </c>
      <c r="X716" s="110">
        <v>152</v>
      </c>
      <c r="Y716" s="35"/>
      <c r="Z716" s="133">
        <v>1</v>
      </c>
      <c r="AA716" s="133">
        <f t="shared" si="35"/>
        <v>0</v>
      </c>
    </row>
    <row r="717" spans="1:27" s="3" customFormat="1" x14ac:dyDescent="0.2">
      <c r="A717" s="100">
        <v>716</v>
      </c>
      <c r="B717" s="101">
        <v>697</v>
      </c>
      <c r="C717" s="101" t="s">
        <v>1593</v>
      </c>
      <c r="D717" s="100">
        <v>153</v>
      </c>
      <c r="E717" s="102" t="str">
        <f t="shared" si="33"/>
        <v xml:space="preserve">1931 - Fourth Bureau Issues - 17c  Black,  Wilson, Rotary Press, Perf 10 1/2x11   </v>
      </c>
      <c r="F717" s="106" t="s">
        <v>2512</v>
      </c>
      <c r="G717" s="104"/>
      <c r="H717" s="105">
        <v>0.25</v>
      </c>
      <c r="I717" s="105"/>
      <c r="J717" s="105">
        <v>4.75</v>
      </c>
      <c r="K717" s="104">
        <v>0.25</v>
      </c>
      <c r="L717" s="100">
        <v>593</v>
      </c>
      <c r="M717" s="112" t="s">
        <v>590</v>
      </c>
      <c r="N717" s="32">
        <v>1931</v>
      </c>
      <c r="O717" s="111" t="s">
        <v>270</v>
      </c>
      <c r="P717" s="80" t="s">
        <v>1975</v>
      </c>
      <c r="Q717" s="80" t="s">
        <v>1722</v>
      </c>
      <c r="R717" s="36" t="s">
        <v>2014</v>
      </c>
      <c r="S717" s="80" t="s">
        <v>2206</v>
      </c>
      <c r="T717" s="80"/>
      <c r="U717" s="80" t="s">
        <v>2167</v>
      </c>
      <c r="V717" s="80" t="str">
        <f t="shared" si="34"/>
        <v>, Rotary Press</v>
      </c>
      <c r="W717" s="32" t="s">
        <v>1593</v>
      </c>
      <c r="X717" s="110">
        <v>153</v>
      </c>
      <c r="Y717" s="35"/>
      <c r="Z717" s="133">
        <v>1</v>
      </c>
      <c r="AA717" s="133">
        <f t="shared" si="35"/>
        <v>0</v>
      </c>
    </row>
    <row r="718" spans="1:27" s="3" customFormat="1" x14ac:dyDescent="0.2">
      <c r="A718" s="100">
        <v>717</v>
      </c>
      <c r="B718" s="101">
        <v>698</v>
      </c>
      <c r="C718" s="101" t="s">
        <v>1593</v>
      </c>
      <c r="D718" s="100">
        <v>154</v>
      </c>
      <c r="E718" s="102" t="str">
        <f t="shared" si="33"/>
        <v xml:space="preserve">1931 - Fourth Bureau Issues - 20c  Carmine Rose,  Golden Gate, Rotary Press, Perf 10 1/2x11   </v>
      </c>
      <c r="F718" s="106" t="s">
        <v>2512</v>
      </c>
      <c r="G718" s="104"/>
      <c r="H718" s="105">
        <v>0.25</v>
      </c>
      <c r="I718" s="105"/>
      <c r="J718" s="105">
        <v>7.75</v>
      </c>
      <c r="K718" s="104">
        <v>0.25</v>
      </c>
      <c r="L718" s="100">
        <v>595</v>
      </c>
      <c r="M718" s="112" t="s">
        <v>590</v>
      </c>
      <c r="N718" s="32">
        <v>1931</v>
      </c>
      <c r="O718" s="111" t="s">
        <v>270</v>
      </c>
      <c r="P718" s="80" t="s">
        <v>1969</v>
      </c>
      <c r="Q718" s="80" t="s">
        <v>1700</v>
      </c>
      <c r="R718" s="36" t="s">
        <v>2187</v>
      </c>
      <c r="S718" s="80" t="s">
        <v>2206</v>
      </c>
      <c r="T718" s="80"/>
      <c r="U718" s="80" t="s">
        <v>2167</v>
      </c>
      <c r="V718" s="80" t="str">
        <f t="shared" si="34"/>
        <v>, Rotary Press</v>
      </c>
      <c r="W718" s="32" t="s">
        <v>1593</v>
      </c>
      <c r="X718" s="110">
        <v>154</v>
      </c>
      <c r="Y718" s="35"/>
      <c r="Z718" s="133">
        <v>1</v>
      </c>
      <c r="AA718" s="133">
        <f t="shared" si="35"/>
        <v>0</v>
      </c>
    </row>
    <row r="719" spans="1:27" s="3" customFormat="1" x14ac:dyDescent="0.2">
      <c r="A719" s="100">
        <v>718</v>
      </c>
      <c r="B719" s="101">
        <v>699</v>
      </c>
      <c r="C719" s="101" t="s">
        <v>1593</v>
      </c>
      <c r="D719" s="100">
        <v>155</v>
      </c>
      <c r="E719" s="102" t="str">
        <f t="shared" si="33"/>
        <v xml:space="preserve">1931 - Fourth Bureau Issues - 25c  Blue Green,  Niagara Falls, Rotary Press, Perf 10 1/2x11   </v>
      </c>
      <c r="F719" s="106" t="s">
        <v>2512</v>
      </c>
      <c r="G719" s="104"/>
      <c r="H719" s="105">
        <v>0.25</v>
      </c>
      <c r="I719" s="105"/>
      <c r="J719" s="105">
        <v>8</v>
      </c>
      <c r="K719" s="104">
        <v>0.25</v>
      </c>
      <c r="L719" s="100">
        <v>597</v>
      </c>
      <c r="M719" s="112" t="s">
        <v>590</v>
      </c>
      <c r="N719" s="32">
        <v>1931</v>
      </c>
      <c r="O719" s="111" t="s">
        <v>270</v>
      </c>
      <c r="P719" s="80" t="s">
        <v>1974</v>
      </c>
      <c r="Q719" s="80" t="s">
        <v>2503</v>
      </c>
      <c r="R719" s="36" t="s">
        <v>2069</v>
      </c>
      <c r="S719" s="80" t="s">
        <v>2206</v>
      </c>
      <c r="T719" s="80"/>
      <c r="U719" s="80" t="s">
        <v>2167</v>
      </c>
      <c r="V719" s="80" t="str">
        <f t="shared" si="34"/>
        <v>, Rotary Press</v>
      </c>
      <c r="W719" s="32" t="s">
        <v>1593</v>
      </c>
      <c r="X719" s="110">
        <v>155</v>
      </c>
      <c r="Y719" s="35"/>
      <c r="Z719" s="133">
        <v>1</v>
      </c>
      <c r="AA719" s="133">
        <f t="shared" si="35"/>
        <v>0</v>
      </c>
    </row>
    <row r="720" spans="1:27" s="3" customFormat="1" x14ac:dyDescent="0.2">
      <c r="A720" s="100">
        <v>719</v>
      </c>
      <c r="B720" s="101">
        <v>700</v>
      </c>
      <c r="C720" s="101" t="s">
        <v>1593</v>
      </c>
      <c r="D720" s="100">
        <v>156</v>
      </c>
      <c r="E720" s="102" t="str">
        <f t="shared" si="33"/>
        <v xml:space="preserve">1931 - Fourth Bureau Issues - 30c  Brown,  American Bison, Rotary Press, Perf 10 1/2x11   </v>
      </c>
      <c r="F720" s="106" t="s">
        <v>2512</v>
      </c>
      <c r="G720" s="104"/>
      <c r="H720" s="105">
        <v>0.25</v>
      </c>
      <c r="I720" s="105"/>
      <c r="J720" s="105">
        <v>13</v>
      </c>
      <c r="K720" s="104">
        <v>0.25</v>
      </c>
      <c r="L720" s="100">
        <v>599</v>
      </c>
      <c r="M720" s="112" t="s">
        <v>590</v>
      </c>
      <c r="N720" s="32">
        <v>1931</v>
      </c>
      <c r="O720" s="111" t="s">
        <v>270</v>
      </c>
      <c r="P720" s="80" t="s">
        <v>1958</v>
      </c>
      <c r="Q720" s="80" t="s">
        <v>2504</v>
      </c>
      <c r="R720" s="36" t="s">
        <v>2021</v>
      </c>
      <c r="S720" s="80" t="s">
        <v>2206</v>
      </c>
      <c r="T720" s="80"/>
      <c r="U720" s="80" t="s">
        <v>2167</v>
      </c>
      <c r="V720" s="80" t="str">
        <f t="shared" si="34"/>
        <v>, Rotary Press</v>
      </c>
      <c r="W720" s="32" t="s">
        <v>1593</v>
      </c>
      <c r="X720" s="110">
        <v>156</v>
      </c>
      <c r="Y720" s="35"/>
      <c r="Z720" s="133">
        <v>1</v>
      </c>
      <c r="AA720" s="133">
        <f t="shared" si="35"/>
        <v>0</v>
      </c>
    </row>
    <row r="721" spans="1:27" s="3" customFormat="1" x14ac:dyDescent="0.2">
      <c r="A721" s="100">
        <v>720</v>
      </c>
      <c r="B721" s="101">
        <v>701</v>
      </c>
      <c r="C721" s="101" t="s">
        <v>1593</v>
      </c>
      <c r="D721" s="100">
        <v>157</v>
      </c>
      <c r="E721" s="102" t="str">
        <f t="shared" si="33"/>
        <v xml:space="preserve">1931 - Fourth Bureau Issues - 50c  Lilac,  Arlington Amphitheater, Rotary Press, Perf 10 1/2x11   </v>
      </c>
      <c r="F721" s="106" t="s">
        <v>2512</v>
      </c>
      <c r="G721" s="104"/>
      <c r="H721" s="105">
        <v>0.25</v>
      </c>
      <c r="I721" s="105"/>
      <c r="J721" s="105">
        <v>30</v>
      </c>
      <c r="K721" s="104">
        <v>0.25</v>
      </c>
      <c r="L721" s="100">
        <v>601</v>
      </c>
      <c r="M721" s="112" t="s">
        <v>590</v>
      </c>
      <c r="N721" s="32">
        <v>1931</v>
      </c>
      <c r="O721" s="111" t="s">
        <v>270</v>
      </c>
      <c r="P721" s="80" t="s">
        <v>1966</v>
      </c>
      <c r="Q721" s="80" t="s">
        <v>2505</v>
      </c>
      <c r="R721" s="36" t="s">
        <v>2039</v>
      </c>
      <c r="S721" s="80" t="s">
        <v>2206</v>
      </c>
      <c r="T721" s="80"/>
      <c r="U721" s="80" t="s">
        <v>2167</v>
      </c>
      <c r="V721" s="80" t="str">
        <f t="shared" si="34"/>
        <v>, Rotary Press</v>
      </c>
      <c r="W721" s="32" t="s">
        <v>1593</v>
      </c>
      <c r="X721" s="110">
        <v>157</v>
      </c>
      <c r="Y721" s="35"/>
      <c r="Z721" s="133">
        <v>1</v>
      </c>
      <c r="AA721" s="133">
        <f t="shared" si="35"/>
        <v>0</v>
      </c>
    </row>
    <row r="722" spans="1:27" s="3" customFormat="1" x14ac:dyDescent="0.2">
      <c r="A722" s="100">
        <v>721</v>
      </c>
      <c r="B722" s="101">
        <v>702</v>
      </c>
      <c r="C722" s="101" t="s">
        <v>675</v>
      </c>
      <c r="D722" s="100" t="s">
        <v>675</v>
      </c>
      <c r="E722" s="102" t="str">
        <f t="shared" si="33"/>
        <v xml:space="preserve">1931, May 21 - 1931 Commemorative Issues - 2c  Black &amp; Red,  Red Cross, Perf 11   </v>
      </c>
      <c r="F722" s="106" t="s">
        <v>2512</v>
      </c>
      <c r="G722" s="104">
        <v>0.25</v>
      </c>
      <c r="H722" s="105">
        <v>0.25</v>
      </c>
      <c r="I722" s="105"/>
      <c r="J722" s="105">
        <v>0.25</v>
      </c>
      <c r="K722" s="104">
        <v>0.25</v>
      </c>
      <c r="L722" s="100">
        <v>972</v>
      </c>
      <c r="M722" s="112" t="s">
        <v>591</v>
      </c>
      <c r="N722" s="32" t="s">
        <v>2337</v>
      </c>
      <c r="O722" s="111" t="s">
        <v>567</v>
      </c>
      <c r="P722" s="80" t="s">
        <v>1960</v>
      </c>
      <c r="Q722" s="80" t="s">
        <v>1742</v>
      </c>
      <c r="R722" s="36" t="s">
        <v>2340</v>
      </c>
      <c r="S722" s="80" t="s">
        <v>2190</v>
      </c>
      <c r="T722" s="80"/>
      <c r="U722" s="80"/>
      <c r="V722" s="80" t="str">
        <f t="shared" si="34"/>
        <v/>
      </c>
      <c r="W722" s="32" t="s">
        <v>591</v>
      </c>
      <c r="X722" s="110" t="s">
        <v>675</v>
      </c>
      <c r="Y722" s="35" t="s">
        <v>1102</v>
      </c>
      <c r="Z722" s="133">
        <v>1</v>
      </c>
      <c r="AA722" s="133">
        <f t="shared" si="35"/>
        <v>1</v>
      </c>
    </row>
    <row r="723" spans="1:27" s="3" customFormat="1" x14ac:dyDescent="0.2">
      <c r="A723" s="100">
        <v>722</v>
      </c>
      <c r="B723" s="101">
        <v>703</v>
      </c>
      <c r="C723" s="101" t="s">
        <v>676</v>
      </c>
      <c r="D723" s="100" t="s">
        <v>676</v>
      </c>
      <c r="E723" s="102" t="str">
        <f t="shared" si="33"/>
        <v xml:space="preserve">1931, Oct. 19 - 1931 Commemorative Issues - 2c  Carmine Rose &amp; Black,  Yorktown, Perf 11   </v>
      </c>
      <c r="F723" s="106" t="s">
        <v>2512</v>
      </c>
      <c r="G723" s="104">
        <v>0.25</v>
      </c>
      <c r="H723" s="105">
        <v>0.25</v>
      </c>
      <c r="I723" s="105"/>
      <c r="J723" s="105">
        <v>0.35</v>
      </c>
      <c r="K723" s="104">
        <v>0.25</v>
      </c>
      <c r="L723" s="100">
        <v>973</v>
      </c>
      <c r="M723" s="112" t="s">
        <v>591</v>
      </c>
      <c r="N723" s="32" t="s">
        <v>2338</v>
      </c>
      <c r="O723" s="111" t="s">
        <v>567</v>
      </c>
      <c r="P723" s="80" t="s">
        <v>1960</v>
      </c>
      <c r="Q723" s="80" t="s">
        <v>1743</v>
      </c>
      <c r="R723" s="36" t="s">
        <v>2341</v>
      </c>
      <c r="S723" s="80" t="s">
        <v>2190</v>
      </c>
      <c r="T723" s="80"/>
      <c r="U723" s="80"/>
      <c r="V723" s="80" t="str">
        <f t="shared" si="34"/>
        <v/>
      </c>
      <c r="W723" s="32" t="s">
        <v>591</v>
      </c>
      <c r="X723" s="110" t="s">
        <v>676</v>
      </c>
      <c r="Y723" s="35" t="s">
        <v>1103</v>
      </c>
      <c r="Z723" s="133">
        <v>1</v>
      </c>
      <c r="AA723" s="133">
        <f t="shared" si="35"/>
        <v>1</v>
      </c>
    </row>
    <row r="724" spans="1:27" s="3" customFormat="1" x14ac:dyDescent="0.2">
      <c r="A724" s="100">
        <v>723</v>
      </c>
      <c r="B724" s="101">
        <v>704</v>
      </c>
      <c r="C724" s="101" t="s">
        <v>677</v>
      </c>
      <c r="D724" s="100" t="s">
        <v>677</v>
      </c>
      <c r="E724" s="102" t="str">
        <f t="shared" si="33"/>
        <v xml:space="preserve">1932, Jan. 1 - Washington Bicentennial Issue - ½c  Olive Brown,  Washington, Rotary Press, Perf 11x10 1/2   </v>
      </c>
      <c r="F724" s="106" t="s">
        <v>2512</v>
      </c>
      <c r="G724" s="104">
        <v>0.25</v>
      </c>
      <c r="H724" s="105">
        <v>0.25</v>
      </c>
      <c r="I724" s="105"/>
      <c r="J724" s="105">
        <v>0.25</v>
      </c>
      <c r="K724" s="104">
        <v>0.25</v>
      </c>
      <c r="L724" s="100">
        <v>974</v>
      </c>
      <c r="M724" s="112" t="s">
        <v>591</v>
      </c>
      <c r="N724" s="32" t="s">
        <v>2342</v>
      </c>
      <c r="O724" s="111" t="s">
        <v>329</v>
      </c>
      <c r="P724" s="80" t="s">
        <v>1971</v>
      </c>
      <c r="Q724" s="80" t="s">
        <v>1635</v>
      </c>
      <c r="R724" s="36" t="s">
        <v>2197</v>
      </c>
      <c r="S724" s="80" t="s">
        <v>2220</v>
      </c>
      <c r="T724" s="80"/>
      <c r="U724" s="80" t="s">
        <v>2167</v>
      </c>
      <c r="V724" s="80" t="str">
        <f t="shared" si="34"/>
        <v>, Rotary Press</v>
      </c>
      <c r="W724" s="32" t="s">
        <v>591</v>
      </c>
      <c r="X724" s="110" t="s">
        <v>677</v>
      </c>
      <c r="Y724" s="35" t="s">
        <v>1104</v>
      </c>
      <c r="Z724" s="133">
        <v>1</v>
      </c>
      <c r="AA724" s="133">
        <f t="shared" si="35"/>
        <v>1</v>
      </c>
    </row>
    <row r="725" spans="1:27" s="3" customFormat="1" x14ac:dyDescent="0.2">
      <c r="A725" s="100">
        <v>724</v>
      </c>
      <c r="B725" s="101">
        <v>705</v>
      </c>
      <c r="C725" s="101" t="s">
        <v>678</v>
      </c>
      <c r="D725" s="100" t="s">
        <v>678</v>
      </c>
      <c r="E725" s="102" t="str">
        <f t="shared" si="33"/>
        <v xml:space="preserve">1932, Jan. 1 - Washington Bicentennial Issue - 1c  Green,  Washington, Rotary Press, Perf 11x10 1/2   </v>
      </c>
      <c r="F725" s="106" t="s">
        <v>2512</v>
      </c>
      <c r="G725" s="104">
        <v>0.25</v>
      </c>
      <c r="H725" s="105">
        <v>0.25</v>
      </c>
      <c r="I725" s="105"/>
      <c r="J725" s="105">
        <v>0.25</v>
      </c>
      <c r="K725" s="104">
        <v>0.25</v>
      </c>
      <c r="L725" s="100">
        <v>975</v>
      </c>
      <c r="M725" s="112" t="s">
        <v>591</v>
      </c>
      <c r="N725" s="32" t="s">
        <v>2342</v>
      </c>
      <c r="O725" s="111" t="s">
        <v>329</v>
      </c>
      <c r="P725" s="80" t="s">
        <v>1954</v>
      </c>
      <c r="Q725" s="80" t="s">
        <v>1635</v>
      </c>
      <c r="R725" s="36" t="s">
        <v>2022</v>
      </c>
      <c r="S725" s="80" t="s">
        <v>2220</v>
      </c>
      <c r="T725" s="80"/>
      <c r="U725" s="80" t="s">
        <v>2167</v>
      </c>
      <c r="V725" s="80" t="str">
        <f t="shared" si="34"/>
        <v>, Rotary Press</v>
      </c>
      <c r="W725" s="32" t="s">
        <v>591</v>
      </c>
      <c r="X725" s="110" t="s">
        <v>678</v>
      </c>
      <c r="Y725" s="35" t="s">
        <v>1105</v>
      </c>
      <c r="Z725" s="133">
        <v>1</v>
      </c>
      <c r="AA725" s="133">
        <f t="shared" si="35"/>
        <v>1</v>
      </c>
    </row>
    <row r="726" spans="1:27" s="3" customFormat="1" x14ac:dyDescent="0.2">
      <c r="A726" s="100">
        <v>725</v>
      </c>
      <c r="B726" s="101">
        <v>706</v>
      </c>
      <c r="C726" s="101" t="s">
        <v>679</v>
      </c>
      <c r="D726" s="100" t="s">
        <v>679</v>
      </c>
      <c r="E726" s="102" t="str">
        <f t="shared" si="33"/>
        <v xml:space="preserve">1932, Jan. 1 - Washington Bicentennial Issue - 1½c  Brown,  Washington, Rotary Press, Perf 11x10 1/2   </v>
      </c>
      <c r="F726" s="106" t="s">
        <v>2512</v>
      </c>
      <c r="G726" s="104">
        <v>0.25</v>
      </c>
      <c r="H726" s="105">
        <v>0.25</v>
      </c>
      <c r="I726" s="105"/>
      <c r="J726" s="105">
        <v>0.45</v>
      </c>
      <c r="K726" s="104">
        <v>0.25</v>
      </c>
      <c r="L726" s="100">
        <v>976</v>
      </c>
      <c r="M726" s="112" t="s">
        <v>591</v>
      </c>
      <c r="N726" s="32" t="s">
        <v>2342</v>
      </c>
      <c r="O726" s="111" t="s">
        <v>329</v>
      </c>
      <c r="P726" s="80" t="s">
        <v>1972</v>
      </c>
      <c r="Q726" s="80" t="s">
        <v>1635</v>
      </c>
      <c r="R726" s="36" t="s">
        <v>2021</v>
      </c>
      <c r="S726" s="80" t="s">
        <v>2220</v>
      </c>
      <c r="T726" s="80"/>
      <c r="U726" s="80" t="s">
        <v>2167</v>
      </c>
      <c r="V726" s="80" t="str">
        <f t="shared" si="34"/>
        <v>, Rotary Press</v>
      </c>
      <c r="W726" s="32" t="s">
        <v>591</v>
      </c>
      <c r="X726" s="110" t="s">
        <v>679</v>
      </c>
      <c r="Y726" s="35" t="s">
        <v>1106</v>
      </c>
      <c r="Z726" s="133">
        <v>1</v>
      </c>
      <c r="AA726" s="133">
        <f t="shared" si="35"/>
        <v>1</v>
      </c>
    </row>
    <row r="727" spans="1:27" s="3" customFormat="1" x14ac:dyDescent="0.2">
      <c r="A727" s="100">
        <v>726</v>
      </c>
      <c r="B727" s="101">
        <v>707</v>
      </c>
      <c r="C727" s="101" t="s">
        <v>680</v>
      </c>
      <c r="D727" s="100" t="s">
        <v>680</v>
      </c>
      <c r="E727" s="102" t="str">
        <f t="shared" si="33"/>
        <v xml:space="preserve">1932, Jan. 1 - Washington Bicentennial Issue - 2c  Carmine Rose,  Washington, Rotary Press, Perf 11x10 1/2   </v>
      </c>
      <c r="F727" s="106" t="s">
        <v>2512</v>
      </c>
      <c r="G727" s="104">
        <v>0.25</v>
      </c>
      <c r="H727" s="105">
        <v>0.25</v>
      </c>
      <c r="I727" s="105"/>
      <c r="J727" s="105">
        <v>0.3</v>
      </c>
      <c r="K727" s="104">
        <v>0.25</v>
      </c>
      <c r="L727" s="100">
        <v>977</v>
      </c>
      <c r="M727" s="112" t="s">
        <v>591</v>
      </c>
      <c r="N727" s="32" t="s">
        <v>2342</v>
      </c>
      <c r="O727" s="111" t="s">
        <v>329</v>
      </c>
      <c r="P727" s="80" t="s">
        <v>1960</v>
      </c>
      <c r="Q727" s="80" t="s">
        <v>1635</v>
      </c>
      <c r="R727" s="36" t="s">
        <v>2187</v>
      </c>
      <c r="S727" s="80" t="s">
        <v>2220</v>
      </c>
      <c r="T727" s="80"/>
      <c r="U727" s="80" t="s">
        <v>2167</v>
      </c>
      <c r="V727" s="80" t="str">
        <f t="shared" si="34"/>
        <v>, Rotary Press</v>
      </c>
      <c r="W727" s="32" t="s">
        <v>591</v>
      </c>
      <c r="X727" s="110" t="s">
        <v>680</v>
      </c>
      <c r="Y727" s="35" t="s">
        <v>1107</v>
      </c>
      <c r="Z727" s="133">
        <v>1</v>
      </c>
      <c r="AA727" s="133">
        <f t="shared" si="35"/>
        <v>1</v>
      </c>
    </row>
    <row r="728" spans="1:27" s="3" customFormat="1" x14ac:dyDescent="0.2">
      <c r="A728" s="100">
        <v>727</v>
      </c>
      <c r="B728" s="101">
        <v>708</v>
      </c>
      <c r="C728" s="101" t="s">
        <v>681</v>
      </c>
      <c r="D728" s="100" t="s">
        <v>681</v>
      </c>
      <c r="E728" s="102" t="str">
        <f t="shared" si="33"/>
        <v xml:space="preserve">1932, Jan. 1 - Washington Bicentennial Issue - 3c  Purple,  Washington, Rotary Press, Perf 11x10 1/2   </v>
      </c>
      <c r="F728" s="106" t="s">
        <v>2512</v>
      </c>
      <c r="G728" s="104">
        <v>0.25</v>
      </c>
      <c r="H728" s="105">
        <v>0.25</v>
      </c>
      <c r="I728" s="105"/>
      <c r="J728" s="105">
        <v>0.55000000000000004</v>
      </c>
      <c r="K728" s="104">
        <v>0.25</v>
      </c>
      <c r="L728" s="100">
        <v>978</v>
      </c>
      <c r="M728" s="112" t="s">
        <v>591</v>
      </c>
      <c r="N728" s="32" t="s">
        <v>2342</v>
      </c>
      <c r="O728" s="111" t="s">
        <v>329</v>
      </c>
      <c r="P728" s="80" t="s">
        <v>1955</v>
      </c>
      <c r="Q728" s="80" t="s">
        <v>1635</v>
      </c>
      <c r="R728" s="36" t="s">
        <v>2060</v>
      </c>
      <c r="S728" s="80" t="s">
        <v>2220</v>
      </c>
      <c r="T728" s="80"/>
      <c r="U728" s="80" t="s">
        <v>2167</v>
      </c>
      <c r="V728" s="80" t="str">
        <f t="shared" si="34"/>
        <v>, Rotary Press</v>
      </c>
      <c r="W728" s="32" t="s">
        <v>591</v>
      </c>
      <c r="X728" s="110" t="s">
        <v>681</v>
      </c>
      <c r="Y728" s="35" t="s">
        <v>1108</v>
      </c>
      <c r="Z728" s="133">
        <v>1</v>
      </c>
      <c r="AA728" s="133">
        <f t="shared" si="35"/>
        <v>1</v>
      </c>
    </row>
    <row r="729" spans="1:27" s="3" customFormat="1" x14ac:dyDescent="0.2">
      <c r="A729" s="100">
        <v>728</v>
      </c>
      <c r="B729" s="101">
        <v>709</v>
      </c>
      <c r="C729" s="101" t="s">
        <v>682</v>
      </c>
      <c r="D729" s="100" t="s">
        <v>682</v>
      </c>
      <c r="E729" s="102" t="str">
        <f t="shared" si="33"/>
        <v xml:space="preserve">1932, Jan. 1 - Washington Bicentennial Issue - 4c  Light Brown,  Washington, Rotary Press, Perf 11x10 1/2   </v>
      </c>
      <c r="F729" s="106" t="s">
        <v>2512</v>
      </c>
      <c r="G729" s="104">
        <v>0.25</v>
      </c>
      <c r="H729" s="105">
        <v>0.25</v>
      </c>
      <c r="I729" s="105"/>
      <c r="J729" s="105">
        <v>0.6</v>
      </c>
      <c r="K729" s="104">
        <v>0.25</v>
      </c>
      <c r="L729" s="100">
        <v>979</v>
      </c>
      <c r="M729" s="112" t="s">
        <v>591</v>
      </c>
      <c r="N729" s="32" t="s">
        <v>2342</v>
      </c>
      <c r="O729" s="111" t="s">
        <v>329</v>
      </c>
      <c r="P729" s="80" t="s">
        <v>1964</v>
      </c>
      <c r="Q729" s="80" t="s">
        <v>1635</v>
      </c>
      <c r="R729" s="36" t="s">
        <v>2343</v>
      </c>
      <c r="S729" s="80" t="s">
        <v>2220</v>
      </c>
      <c r="T729" s="80"/>
      <c r="U729" s="80" t="s">
        <v>2167</v>
      </c>
      <c r="V729" s="80" t="str">
        <f t="shared" si="34"/>
        <v>, Rotary Press</v>
      </c>
      <c r="W729" s="32" t="s">
        <v>591</v>
      </c>
      <c r="X729" s="110" t="s">
        <v>682</v>
      </c>
      <c r="Y729" s="35" t="s">
        <v>1109</v>
      </c>
      <c r="Z729" s="133">
        <v>1</v>
      </c>
      <c r="AA729" s="133">
        <f t="shared" si="35"/>
        <v>1</v>
      </c>
    </row>
    <row r="730" spans="1:27" s="3" customFormat="1" x14ac:dyDescent="0.2">
      <c r="A730" s="100">
        <v>729</v>
      </c>
      <c r="B730" s="101">
        <v>710</v>
      </c>
      <c r="C730" s="101" t="s">
        <v>683</v>
      </c>
      <c r="D730" s="100" t="s">
        <v>683</v>
      </c>
      <c r="E730" s="102" t="str">
        <f t="shared" si="33"/>
        <v xml:space="preserve">1932, Jan. 1 - Washington Bicentennial Issue - 5c  Blue,  Washington, Rotary Press, Perf 11x10 1/2   </v>
      </c>
      <c r="F730" s="106" t="s">
        <v>2512</v>
      </c>
      <c r="G730" s="104">
        <v>0.25</v>
      </c>
      <c r="H730" s="105">
        <v>0.25</v>
      </c>
      <c r="I730" s="105"/>
      <c r="J730" s="105">
        <v>1.5</v>
      </c>
      <c r="K730" s="104">
        <v>0.25</v>
      </c>
      <c r="L730" s="100">
        <v>981</v>
      </c>
      <c r="M730" s="112" t="s">
        <v>591</v>
      </c>
      <c r="N730" s="32" t="s">
        <v>2342</v>
      </c>
      <c r="O730" s="111" t="s">
        <v>329</v>
      </c>
      <c r="P730" s="80" t="s">
        <v>1952</v>
      </c>
      <c r="Q730" s="80" t="s">
        <v>1635</v>
      </c>
      <c r="R730" s="36" t="s">
        <v>2018</v>
      </c>
      <c r="S730" s="80" t="s">
        <v>2220</v>
      </c>
      <c r="T730" s="80"/>
      <c r="U730" s="80" t="s">
        <v>2167</v>
      </c>
      <c r="V730" s="80" t="str">
        <f t="shared" si="34"/>
        <v>, Rotary Press</v>
      </c>
      <c r="W730" s="32" t="s">
        <v>591</v>
      </c>
      <c r="X730" s="110" t="s">
        <v>683</v>
      </c>
      <c r="Y730" s="35" t="s">
        <v>1110</v>
      </c>
      <c r="Z730" s="133">
        <v>1</v>
      </c>
      <c r="AA730" s="133">
        <f t="shared" si="35"/>
        <v>1</v>
      </c>
    </row>
    <row r="731" spans="1:27" s="3" customFormat="1" x14ac:dyDescent="0.2">
      <c r="A731" s="100">
        <v>730</v>
      </c>
      <c r="B731" s="101">
        <v>711</v>
      </c>
      <c r="C731" s="101" t="s">
        <v>684</v>
      </c>
      <c r="D731" s="100" t="s">
        <v>684</v>
      </c>
      <c r="E731" s="102" t="str">
        <f t="shared" si="33"/>
        <v xml:space="preserve">1932, Jan. 1 - Washington Bicentennial Issue - 6c  Red Orange,  Washington, Rotary Press, Perf 11x10 1/2   </v>
      </c>
      <c r="F731" s="106" t="s">
        <v>2512</v>
      </c>
      <c r="G731" s="104">
        <v>0.25</v>
      </c>
      <c r="H731" s="105">
        <v>0.25</v>
      </c>
      <c r="I731" s="105"/>
      <c r="J731" s="105">
        <v>3</v>
      </c>
      <c r="K731" s="104">
        <v>0.25</v>
      </c>
      <c r="L731" s="100">
        <v>982</v>
      </c>
      <c r="M731" s="112" t="s">
        <v>591</v>
      </c>
      <c r="N731" s="32" t="s">
        <v>2342</v>
      </c>
      <c r="O731" s="111" t="s">
        <v>329</v>
      </c>
      <c r="P731" s="80" t="s">
        <v>1962</v>
      </c>
      <c r="Q731" s="80" t="s">
        <v>1635</v>
      </c>
      <c r="R731" s="36" t="s">
        <v>2143</v>
      </c>
      <c r="S731" s="80" t="s">
        <v>2220</v>
      </c>
      <c r="T731" s="80"/>
      <c r="U731" s="80" t="s">
        <v>2167</v>
      </c>
      <c r="V731" s="80" t="str">
        <f t="shared" si="34"/>
        <v>, Rotary Press</v>
      </c>
      <c r="W731" s="32" t="s">
        <v>591</v>
      </c>
      <c r="X731" s="110" t="s">
        <v>684</v>
      </c>
      <c r="Y731" s="35" t="s">
        <v>1111</v>
      </c>
      <c r="Z731" s="133">
        <v>1</v>
      </c>
      <c r="AA731" s="133">
        <f t="shared" si="35"/>
        <v>1</v>
      </c>
    </row>
    <row r="732" spans="1:27" s="3" customFormat="1" x14ac:dyDescent="0.2">
      <c r="A732" s="100">
        <v>731</v>
      </c>
      <c r="B732" s="101">
        <v>712</v>
      </c>
      <c r="C732" s="101" t="s">
        <v>685</v>
      </c>
      <c r="D732" s="100" t="s">
        <v>685</v>
      </c>
      <c r="E732" s="102" t="str">
        <f t="shared" si="33"/>
        <v xml:space="preserve">1932, Jan. 1 - Washington Bicentennial Issue - 7c  Black,  Washington, Rotary Press, Perf 11x10 1/2   </v>
      </c>
      <c r="F732" s="106" t="s">
        <v>2512</v>
      </c>
      <c r="G732" s="104">
        <v>0.25</v>
      </c>
      <c r="H732" s="105">
        <v>0.25</v>
      </c>
      <c r="I732" s="105"/>
      <c r="J732" s="105">
        <v>0.6</v>
      </c>
      <c r="K732" s="104">
        <v>0.25</v>
      </c>
      <c r="L732" s="100">
        <v>983</v>
      </c>
      <c r="M732" s="112" t="s">
        <v>591</v>
      </c>
      <c r="N732" s="32" t="s">
        <v>2342</v>
      </c>
      <c r="O732" s="111" t="s">
        <v>329</v>
      </c>
      <c r="P732" s="80" t="s">
        <v>1963</v>
      </c>
      <c r="Q732" s="80" t="s">
        <v>1635</v>
      </c>
      <c r="R732" s="36" t="s">
        <v>2014</v>
      </c>
      <c r="S732" s="80" t="s">
        <v>2220</v>
      </c>
      <c r="T732" s="80"/>
      <c r="U732" s="80" t="s">
        <v>2167</v>
      </c>
      <c r="V732" s="80" t="str">
        <f t="shared" si="34"/>
        <v>, Rotary Press</v>
      </c>
      <c r="W732" s="32" t="s">
        <v>591</v>
      </c>
      <c r="X732" s="110" t="s">
        <v>685</v>
      </c>
      <c r="Y732" s="35" t="s">
        <v>1112</v>
      </c>
      <c r="Z732" s="133">
        <v>1</v>
      </c>
      <c r="AA732" s="133">
        <f t="shared" si="35"/>
        <v>1</v>
      </c>
    </row>
    <row r="733" spans="1:27" s="3" customFormat="1" x14ac:dyDescent="0.2">
      <c r="A733" s="100">
        <v>732</v>
      </c>
      <c r="B733" s="101">
        <v>713</v>
      </c>
      <c r="C733" s="101" t="s">
        <v>686</v>
      </c>
      <c r="D733" s="100" t="s">
        <v>686</v>
      </c>
      <c r="E733" s="102" t="str">
        <f t="shared" si="33"/>
        <v xml:space="preserve">1932, Jan. 1 - Washington Bicentennial Issue - 8c  Olive Bister,  Washington, Rotary Press, Perf 11x10 1/2   </v>
      </c>
      <c r="F733" s="106" t="s">
        <v>2512</v>
      </c>
      <c r="G733" s="104">
        <v>0.5</v>
      </c>
      <c r="H733" s="105">
        <v>0.5</v>
      </c>
      <c r="I733" s="105"/>
      <c r="J733" s="105">
        <v>2.75</v>
      </c>
      <c r="K733" s="104">
        <v>0.5</v>
      </c>
      <c r="L733" s="100">
        <v>984</v>
      </c>
      <c r="M733" s="112" t="s">
        <v>591</v>
      </c>
      <c r="N733" s="32" t="s">
        <v>2342</v>
      </c>
      <c r="O733" s="111" t="s">
        <v>329</v>
      </c>
      <c r="P733" s="80" t="s">
        <v>1965</v>
      </c>
      <c r="Q733" s="80" t="s">
        <v>1635</v>
      </c>
      <c r="R733" s="36" t="s">
        <v>2252</v>
      </c>
      <c r="S733" s="80" t="s">
        <v>2220</v>
      </c>
      <c r="T733" s="80"/>
      <c r="U733" s="80" t="s">
        <v>2167</v>
      </c>
      <c r="V733" s="80" t="str">
        <f t="shared" si="34"/>
        <v>, Rotary Press</v>
      </c>
      <c r="W733" s="32" t="s">
        <v>591</v>
      </c>
      <c r="X733" s="110" t="s">
        <v>686</v>
      </c>
      <c r="Y733" s="35" t="s">
        <v>1113</v>
      </c>
      <c r="Z733" s="133">
        <v>1</v>
      </c>
      <c r="AA733" s="133">
        <f t="shared" si="35"/>
        <v>1</v>
      </c>
    </row>
    <row r="734" spans="1:27" s="3" customFormat="1" x14ac:dyDescent="0.2">
      <c r="A734" s="100">
        <v>733</v>
      </c>
      <c r="B734" s="101">
        <v>714</v>
      </c>
      <c r="C734" s="101" t="s">
        <v>687</v>
      </c>
      <c r="D734" s="100" t="s">
        <v>687</v>
      </c>
      <c r="E734" s="102" t="str">
        <f t="shared" si="33"/>
        <v xml:space="preserve">1932, Jan. 1 - Washington Bicentennial Issue - 9c  Pale Red,  Washington, Rotary Press, Perf 11x10 1/2   </v>
      </c>
      <c r="F734" s="106" t="s">
        <v>2512</v>
      </c>
      <c r="G734" s="104">
        <v>0.25</v>
      </c>
      <c r="H734" s="105">
        <v>0.25</v>
      </c>
      <c r="I734" s="105"/>
      <c r="J734" s="105">
        <v>2.25</v>
      </c>
      <c r="K734" s="104">
        <v>0.25</v>
      </c>
      <c r="L734" s="100">
        <v>985</v>
      </c>
      <c r="M734" s="112" t="s">
        <v>591</v>
      </c>
      <c r="N734" s="32" t="s">
        <v>2342</v>
      </c>
      <c r="O734" s="111" t="s">
        <v>329</v>
      </c>
      <c r="P734" s="80" t="s">
        <v>1968</v>
      </c>
      <c r="Q734" s="80" t="s">
        <v>1635</v>
      </c>
      <c r="R734" s="36" t="s">
        <v>2344</v>
      </c>
      <c r="S734" s="80" t="s">
        <v>2220</v>
      </c>
      <c r="T734" s="80"/>
      <c r="U734" s="80" t="s">
        <v>2167</v>
      </c>
      <c r="V734" s="80" t="str">
        <f t="shared" si="34"/>
        <v>, Rotary Press</v>
      </c>
      <c r="W734" s="32" t="s">
        <v>591</v>
      </c>
      <c r="X734" s="110" t="s">
        <v>687</v>
      </c>
      <c r="Y734" s="35" t="s">
        <v>1114</v>
      </c>
      <c r="Z734" s="133">
        <v>1</v>
      </c>
      <c r="AA734" s="133">
        <f t="shared" si="35"/>
        <v>1</v>
      </c>
    </row>
    <row r="735" spans="1:27" s="3" customFormat="1" x14ac:dyDescent="0.2">
      <c r="A735" s="100">
        <v>734</v>
      </c>
      <c r="B735" s="101">
        <v>715</v>
      </c>
      <c r="C735" s="101" t="s">
        <v>688</v>
      </c>
      <c r="D735" s="100" t="s">
        <v>688</v>
      </c>
      <c r="E735" s="102" t="str">
        <f t="shared" si="33"/>
        <v xml:space="preserve">1932, Jan. 1 - Washington Bicentennial Issue - 10c  Orange Yellow,  Washington, Rotary Press, Perf 11x10 1/2   </v>
      </c>
      <c r="F735" s="106" t="s">
        <v>2512</v>
      </c>
      <c r="G735" s="104">
        <v>0.25</v>
      </c>
      <c r="H735" s="105">
        <v>0.25</v>
      </c>
      <c r="I735" s="105"/>
      <c r="J735" s="105">
        <v>10</v>
      </c>
      <c r="K735" s="104">
        <v>0.25</v>
      </c>
      <c r="L735" s="100">
        <v>986</v>
      </c>
      <c r="M735" s="112" t="s">
        <v>591</v>
      </c>
      <c r="N735" s="32" t="s">
        <v>2342</v>
      </c>
      <c r="O735" s="111" t="s">
        <v>329</v>
      </c>
      <c r="P735" s="80" t="s">
        <v>1953</v>
      </c>
      <c r="Q735" s="80" t="s">
        <v>1635</v>
      </c>
      <c r="R735" s="36" t="s">
        <v>2155</v>
      </c>
      <c r="S735" s="80" t="s">
        <v>2220</v>
      </c>
      <c r="T735" s="80"/>
      <c r="U735" s="80" t="s">
        <v>2167</v>
      </c>
      <c r="V735" s="80" t="str">
        <f t="shared" si="34"/>
        <v>, Rotary Press</v>
      </c>
      <c r="W735" s="32" t="s">
        <v>591</v>
      </c>
      <c r="X735" s="110" t="s">
        <v>688</v>
      </c>
      <c r="Y735" s="35" t="s">
        <v>1115</v>
      </c>
      <c r="Z735" s="133">
        <v>1</v>
      </c>
      <c r="AA735" s="133">
        <f t="shared" si="35"/>
        <v>1</v>
      </c>
    </row>
    <row r="736" spans="1:27" s="3" customFormat="1" x14ac:dyDescent="0.2">
      <c r="A736" s="100">
        <v>735</v>
      </c>
      <c r="B736" s="101">
        <v>716</v>
      </c>
      <c r="C736" s="101" t="s">
        <v>689</v>
      </c>
      <c r="D736" s="100" t="s">
        <v>689</v>
      </c>
      <c r="E736" s="102" t="str">
        <f t="shared" si="33"/>
        <v xml:space="preserve">1932, Jan. 25 - 1932 Commemoratives - 2c  Carmine Rose,  Ski Jumper, Perf 11   </v>
      </c>
      <c r="F736" s="106" t="s">
        <v>2512</v>
      </c>
      <c r="G736" s="104">
        <v>0.25</v>
      </c>
      <c r="H736" s="105">
        <v>0.25</v>
      </c>
      <c r="I736" s="105"/>
      <c r="J736" s="105">
        <v>0.4</v>
      </c>
      <c r="K736" s="104">
        <v>0.25</v>
      </c>
      <c r="L736" s="100">
        <v>987</v>
      </c>
      <c r="M736" s="112" t="s">
        <v>591</v>
      </c>
      <c r="N736" s="32" t="s">
        <v>2345</v>
      </c>
      <c r="O736" s="111" t="s">
        <v>2012</v>
      </c>
      <c r="P736" s="80" t="s">
        <v>1960</v>
      </c>
      <c r="Q736" s="80" t="s">
        <v>1744</v>
      </c>
      <c r="R736" s="36" t="s">
        <v>2187</v>
      </c>
      <c r="S736" s="80" t="s">
        <v>2190</v>
      </c>
      <c r="T736" s="80"/>
      <c r="U736" s="80"/>
      <c r="V736" s="80" t="str">
        <f t="shared" si="34"/>
        <v/>
      </c>
      <c r="W736" s="32" t="s">
        <v>591</v>
      </c>
      <c r="X736" s="110" t="s">
        <v>689</v>
      </c>
      <c r="Y736" s="35" t="s">
        <v>1116</v>
      </c>
      <c r="Z736" s="133">
        <v>1</v>
      </c>
      <c r="AA736" s="133">
        <f t="shared" si="35"/>
        <v>1</v>
      </c>
    </row>
    <row r="737" spans="1:27" s="3" customFormat="1" x14ac:dyDescent="0.2">
      <c r="A737" s="100">
        <v>736</v>
      </c>
      <c r="B737" s="101">
        <v>717</v>
      </c>
      <c r="C737" s="101" t="s">
        <v>690</v>
      </c>
      <c r="D737" s="100" t="s">
        <v>690</v>
      </c>
      <c r="E737" s="102" t="str">
        <f t="shared" si="33"/>
        <v xml:space="preserve">1932, Apr. 22 - 1932 Commemoratives - 2c  Carmine Rose,  Planting Tree, Rotary Press, Perf 11x10 1/2   </v>
      </c>
      <c r="F737" s="106" t="s">
        <v>2512</v>
      </c>
      <c r="G737" s="104">
        <v>0.25</v>
      </c>
      <c r="H737" s="105">
        <v>0.25</v>
      </c>
      <c r="I737" s="105"/>
      <c r="J737" s="105">
        <v>0.25</v>
      </c>
      <c r="K737" s="104">
        <v>0.25</v>
      </c>
      <c r="L737" s="100">
        <v>988</v>
      </c>
      <c r="M737" s="112" t="s">
        <v>591</v>
      </c>
      <c r="N737" s="32" t="s">
        <v>2346</v>
      </c>
      <c r="O737" s="111" t="s">
        <v>2012</v>
      </c>
      <c r="P737" s="80" t="s">
        <v>1960</v>
      </c>
      <c r="Q737" s="80" t="s">
        <v>1745</v>
      </c>
      <c r="R737" s="36" t="s">
        <v>2187</v>
      </c>
      <c r="S737" s="80" t="s">
        <v>2220</v>
      </c>
      <c r="T737" s="80"/>
      <c r="U737" s="80" t="s">
        <v>2167</v>
      </c>
      <c r="V737" s="80" t="str">
        <f t="shared" si="34"/>
        <v>, Rotary Press</v>
      </c>
      <c r="W737" s="32" t="s">
        <v>591</v>
      </c>
      <c r="X737" s="110" t="s">
        <v>690</v>
      </c>
      <c r="Y737" s="35" t="s">
        <v>1117</v>
      </c>
      <c r="Z737" s="133">
        <v>1</v>
      </c>
      <c r="AA737" s="133">
        <f t="shared" si="35"/>
        <v>1</v>
      </c>
    </row>
    <row r="738" spans="1:27" s="3" customFormat="1" x14ac:dyDescent="0.2">
      <c r="A738" s="100">
        <v>737</v>
      </c>
      <c r="B738" s="101">
        <v>718</v>
      </c>
      <c r="C738" s="101" t="s">
        <v>691</v>
      </c>
      <c r="D738" s="100" t="s">
        <v>691</v>
      </c>
      <c r="E738" s="102" t="str">
        <f t="shared" si="33"/>
        <v xml:space="preserve">1932, June 15 - 1932 Commemoratives - 3c  Purple,  Runner, Rotary Press, Perf 11x10 1/2   </v>
      </c>
      <c r="F738" s="106" t="s">
        <v>2512</v>
      </c>
      <c r="G738" s="104">
        <v>0.25</v>
      </c>
      <c r="H738" s="105">
        <v>0.25</v>
      </c>
      <c r="I738" s="105"/>
      <c r="J738" s="105">
        <v>1.5</v>
      </c>
      <c r="K738" s="104">
        <v>0.25</v>
      </c>
      <c r="L738" s="100">
        <v>989</v>
      </c>
      <c r="M738" s="112" t="s">
        <v>591</v>
      </c>
      <c r="N738" s="32" t="s">
        <v>2347</v>
      </c>
      <c r="O738" s="111" t="s">
        <v>2012</v>
      </c>
      <c r="P738" s="80" t="s">
        <v>1955</v>
      </c>
      <c r="Q738" s="80" t="s">
        <v>1746</v>
      </c>
      <c r="R738" s="36" t="s">
        <v>2060</v>
      </c>
      <c r="S738" s="80" t="s">
        <v>2220</v>
      </c>
      <c r="T738" s="80"/>
      <c r="U738" s="80" t="s">
        <v>2167</v>
      </c>
      <c r="V738" s="80" t="str">
        <f t="shared" si="34"/>
        <v>, Rotary Press</v>
      </c>
      <c r="W738" s="32" t="s">
        <v>591</v>
      </c>
      <c r="X738" s="110" t="s">
        <v>691</v>
      </c>
      <c r="Y738" s="35" t="s">
        <v>1118</v>
      </c>
      <c r="Z738" s="133">
        <v>1</v>
      </c>
      <c r="AA738" s="133">
        <f t="shared" si="35"/>
        <v>1</v>
      </c>
    </row>
    <row r="739" spans="1:27" s="3" customFormat="1" x14ac:dyDescent="0.2">
      <c r="A739" s="100">
        <v>738</v>
      </c>
      <c r="B739" s="101">
        <v>719</v>
      </c>
      <c r="C739" s="101" t="s">
        <v>692</v>
      </c>
      <c r="D739" s="100" t="s">
        <v>692</v>
      </c>
      <c r="E739" s="102" t="str">
        <f t="shared" si="33"/>
        <v xml:space="preserve">1932, June 15 - 1932 Commemoratives - 5c  Blue,  Discus Thrower, Rotary Press, Perf 11x10 1/2   </v>
      </c>
      <c r="F739" s="106" t="s">
        <v>2512</v>
      </c>
      <c r="G739" s="104">
        <v>0.25</v>
      </c>
      <c r="H739" s="105">
        <v>0.25</v>
      </c>
      <c r="I739" s="105"/>
      <c r="J739" s="105">
        <v>2.25</v>
      </c>
      <c r="K739" s="104">
        <v>0.25</v>
      </c>
      <c r="L739" s="100">
        <v>990</v>
      </c>
      <c r="M739" s="112" t="s">
        <v>591</v>
      </c>
      <c r="N739" s="32" t="s">
        <v>2347</v>
      </c>
      <c r="O739" s="111" t="s">
        <v>2012</v>
      </c>
      <c r="P739" s="80" t="s">
        <v>1952</v>
      </c>
      <c r="Q739" s="80" t="s">
        <v>1747</v>
      </c>
      <c r="R739" s="36" t="s">
        <v>2018</v>
      </c>
      <c r="S739" s="80" t="s">
        <v>2220</v>
      </c>
      <c r="T739" s="80"/>
      <c r="U739" s="80" t="s">
        <v>2167</v>
      </c>
      <c r="V739" s="80" t="str">
        <f t="shared" si="34"/>
        <v>, Rotary Press</v>
      </c>
      <c r="W739" s="32" t="s">
        <v>591</v>
      </c>
      <c r="X739" s="110" t="s">
        <v>692</v>
      </c>
      <c r="Y739" s="35" t="s">
        <v>1119</v>
      </c>
      <c r="Z739" s="133">
        <v>1</v>
      </c>
      <c r="AA739" s="133">
        <f t="shared" si="35"/>
        <v>1</v>
      </c>
    </row>
    <row r="740" spans="1:27" s="3" customFormat="1" x14ac:dyDescent="0.2">
      <c r="A740" s="100">
        <v>739</v>
      </c>
      <c r="B740" s="101">
        <v>720</v>
      </c>
      <c r="C740" s="101">
        <v>183</v>
      </c>
      <c r="D740" s="100">
        <v>183</v>
      </c>
      <c r="E740" s="102" t="str">
        <f t="shared" si="33"/>
        <v xml:space="preserve">1932 - Fourth Bureau Issues - 3c  Purple,  Washington, Rotary Press, Perf 11x10 1/2   </v>
      </c>
      <c r="F740" s="106" t="s">
        <v>2512</v>
      </c>
      <c r="G740" s="104">
        <v>0.25</v>
      </c>
      <c r="H740" s="105">
        <v>0.25</v>
      </c>
      <c r="I740" s="105"/>
      <c r="J740" s="105">
        <v>0.25</v>
      </c>
      <c r="K740" s="104">
        <v>0.25</v>
      </c>
      <c r="L740" s="100">
        <v>627</v>
      </c>
      <c r="M740" s="112" t="s">
        <v>590</v>
      </c>
      <c r="N740" s="32">
        <v>1932</v>
      </c>
      <c r="O740" s="111" t="s">
        <v>270</v>
      </c>
      <c r="P740" s="80" t="s">
        <v>1955</v>
      </c>
      <c r="Q740" s="80" t="s">
        <v>1635</v>
      </c>
      <c r="R740" s="36" t="s">
        <v>2060</v>
      </c>
      <c r="S740" s="80" t="s">
        <v>2220</v>
      </c>
      <c r="T740" s="80"/>
      <c r="U740" s="80" t="s">
        <v>2167</v>
      </c>
      <c r="V740" s="80" t="str">
        <f t="shared" si="34"/>
        <v>, Rotary Press</v>
      </c>
      <c r="W740" s="32" t="s">
        <v>590</v>
      </c>
      <c r="X740" s="110">
        <v>183</v>
      </c>
      <c r="Y740" s="35" t="s">
        <v>963</v>
      </c>
      <c r="Z740" s="133">
        <v>1</v>
      </c>
      <c r="AA740" s="133">
        <f t="shared" si="35"/>
        <v>1</v>
      </c>
    </row>
    <row r="741" spans="1:27" s="3" customFormat="1" x14ac:dyDescent="0.2">
      <c r="A741" s="100">
        <v>740</v>
      </c>
      <c r="B741" s="101">
        <v>721</v>
      </c>
      <c r="C741" s="101" t="s">
        <v>1593</v>
      </c>
      <c r="D741" s="100">
        <v>183</v>
      </c>
      <c r="E741" s="102" t="str">
        <f t="shared" si="33"/>
        <v xml:space="preserve">1932 - Fourth Bureau Issues - 3c  Purple,  Washington, Rotary Press, Perf 10 Vert Coil   </v>
      </c>
      <c r="F741" s="106" t="s">
        <v>2512</v>
      </c>
      <c r="G741" s="104"/>
      <c r="H741" s="105">
        <v>0.25</v>
      </c>
      <c r="I741" s="105"/>
      <c r="J741" s="105">
        <v>2.75</v>
      </c>
      <c r="K741" s="104">
        <v>0.25</v>
      </c>
      <c r="L741" s="100">
        <v>628</v>
      </c>
      <c r="M741" s="112" t="s">
        <v>590</v>
      </c>
      <c r="N741" s="32">
        <v>1932</v>
      </c>
      <c r="O741" s="111" t="s">
        <v>270</v>
      </c>
      <c r="P741" s="80" t="s">
        <v>1955</v>
      </c>
      <c r="Q741" s="80" t="s">
        <v>1635</v>
      </c>
      <c r="R741" s="36" t="s">
        <v>2060</v>
      </c>
      <c r="S741" s="80" t="s">
        <v>2166</v>
      </c>
      <c r="T741" s="80"/>
      <c r="U741" s="80" t="s">
        <v>2167</v>
      </c>
      <c r="V741" s="80" t="str">
        <f t="shared" si="34"/>
        <v>, Rotary Press</v>
      </c>
      <c r="W741" s="32" t="s">
        <v>1593</v>
      </c>
      <c r="X741" s="110">
        <v>183</v>
      </c>
      <c r="Y741" s="35"/>
      <c r="Z741" s="133">
        <v>1</v>
      </c>
      <c r="AA741" s="133">
        <f t="shared" si="35"/>
        <v>0</v>
      </c>
    </row>
    <row r="742" spans="1:27" s="3" customFormat="1" x14ac:dyDescent="0.2">
      <c r="A742" s="100">
        <v>741</v>
      </c>
      <c r="B742" s="101">
        <v>722</v>
      </c>
      <c r="C742" s="101" t="s">
        <v>1593</v>
      </c>
      <c r="D742" s="100">
        <v>183</v>
      </c>
      <c r="E742" s="102" t="str">
        <f t="shared" si="33"/>
        <v xml:space="preserve">1932 - Fourth Bureau Issues - 3c  Purple,  Washington, Rotary Press, Perf 10 Horiz Coil   </v>
      </c>
      <c r="F742" s="106" t="s">
        <v>2512</v>
      </c>
      <c r="G742" s="104"/>
      <c r="H742" s="105">
        <v>0.35</v>
      </c>
      <c r="I742" s="105"/>
      <c r="J742" s="105">
        <v>1.5</v>
      </c>
      <c r="K742" s="104">
        <v>0.35</v>
      </c>
      <c r="L742" s="100">
        <v>629</v>
      </c>
      <c r="M742" s="112" t="s">
        <v>590</v>
      </c>
      <c r="N742" s="32">
        <v>1932</v>
      </c>
      <c r="O742" s="111" t="s">
        <v>270</v>
      </c>
      <c r="P742" s="80" t="s">
        <v>1955</v>
      </c>
      <c r="Q742" s="80" t="s">
        <v>1635</v>
      </c>
      <c r="R742" s="36" t="s">
        <v>2060</v>
      </c>
      <c r="S742" s="80" t="s">
        <v>2165</v>
      </c>
      <c r="T742" s="80"/>
      <c r="U742" s="80" t="s">
        <v>2167</v>
      </c>
      <c r="V742" s="80" t="str">
        <f t="shared" si="34"/>
        <v>, Rotary Press</v>
      </c>
      <c r="W742" s="32" t="s">
        <v>1593</v>
      </c>
      <c r="X742" s="110">
        <v>183</v>
      </c>
      <c r="Y742" s="35"/>
      <c r="Z742" s="133">
        <v>1</v>
      </c>
      <c r="AA742" s="133">
        <f t="shared" si="35"/>
        <v>0</v>
      </c>
    </row>
    <row r="743" spans="1:27" s="3" customFormat="1" x14ac:dyDescent="0.2">
      <c r="A743" s="100">
        <v>742</v>
      </c>
      <c r="B743" s="101">
        <v>723</v>
      </c>
      <c r="C743" s="101" t="s">
        <v>1593</v>
      </c>
      <c r="D743" s="100">
        <v>143</v>
      </c>
      <c r="E743" s="102" t="str">
        <f t="shared" si="33"/>
        <v xml:space="preserve">1932, Aug. 18 - Fourth Bureau Issues - 6c  Deep Orange,  Garfield, Perf 10 Vert Coil   </v>
      </c>
      <c r="F743" s="106" t="s">
        <v>2512</v>
      </c>
      <c r="G743" s="104"/>
      <c r="H743" s="105">
        <v>0.3</v>
      </c>
      <c r="I743" s="105"/>
      <c r="J743" s="105">
        <v>11</v>
      </c>
      <c r="K743" s="104">
        <v>0.3</v>
      </c>
      <c r="L743" s="100">
        <v>568</v>
      </c>
      <c r="M743" s="112" t="s">
        <v>590</v>
      </c>
      <c r="N743" s="32" t="s">
        <v>2348</v>
      </c>
      <c r="O743" s="111" t="s">
        <v>270</v>
      </c>
      <c r="P743" s="80" t="s">
        <v>1962</v>
      </c>
      <c r="Q743" s="80" t="s">
        <v>1653</v>
      </c>
      <c r="R743" s="36" t="s">
        <v>2231</v>
      </c>
      <c r="S743" s="80" t="s">
        <v>2166</v>
      </c>
      <c r="T743" s="80"/>
      <c r="U743" s="80"/>
      <c r="V743" s="80" t="str">
        <f t="shared" si="34"/>
        <v/>
      </c>
      <c r="W743" s="32" t="s">
        <v>1593</v>
      </c>
      <c r="X743" s="110">
        <v>143</v>
      </c>
      <c r="Y743" s="35"/>
      <c r="Z743" s="133">
        <v>1</v>
      </c>
      <c r="AA743" s="133">
        <f t="shared" si="35"/>
        <v>0</v>
      </c>
    </row>
    <row r="744" spans="1:27" s="3" customFormat="1" x14ac:dyDescent="0.2">
      <c r="A744" s="100">
        <v>743</v>
      </c>
      <c r="B744" s="101">
        <v>724</v>
      </c>
      <c r="C744" s="101" t="s">
        <v>693</v>
      </c>
      <c r="D744" s="100" t="s">
        <v>693</v>
      </c>
      <c r="E744" s="102" t="str">
        <f t="shared" si="33"/>
        <v xml:space="preserve">1932, Oct. 24 - 1932 Regular &amp; Commemoratives - 3c  Purple,  William Penn, Perf 11   </v>
      </c>
      <c r="F744" s="106" t="s">
        <v>2512</v>
      </c>
      <c r="G744" s="104">
        <v>0.25</v>
      </c>
      <c r="H744" s="105">
        <v>0.25</v>
      </c>
      <c r="I744" s="105"/>
      <c r="J744" s="105">
        <v>0.45</v>
      </c>
      <c r="K744" s="104">
        <v>0.25</v>
      </c>
      <c r="L744" s="100">
        <v>713</v>
      </c>
      <c r="M744" s="112" t="s">
        <v>591</v>
      </c>
      <c r="N744" s="32" t="s">
        <v>2349</v>
      </c>
      <c r="O744" s="111" t="s">
        <v>333</v>
      </c>
      <c r="P744" s="80" t="s">
        <v>1955</v>
      </c>
      <c r="Q744" s="80" t="s">
        <v>2508</v>
      </c>
      <c r="R744" s="36" t="s">
        <v>2060</v>
      </c>
      <c r="S744" s="80" t="s">
        <v>2190</v>
      </c>
      <c r="T744" s="80"/>
      <c r="U744" s="80"/>
      <c r="V744" s="80" t="str">
        <f t="shared" si="34"/>
        <v/>
      </c>
      <c r="W744" s="32" t="s">
        <v>591</v>
      </c>
      <c r="X744" s="110" t="s">
        <v>693</v>
      </c>
      <c r="Y744" s="35" t="s">
        <v>1120</v>
      </c>
      <c r="Z744" s="133">
        <v>1</v>
      </c>
      <c r="AA744" s="133">
        <f t="shared" si="35"/>
        <v>1</v>
      </c>
    </row>
    <row r="745" spans="1:27" s="3" customFormat="1" x14ac:dyDescent="0.2">
      <c r="A745" s="100">
        <v>744</v>
      </c>
      <c r="B745" s="101">
        <v>725</v>
      </c>
      <c r="C745" s="101" t="s">
        <v>694</v>
      </c>
      <c r="D745" s="100" t="s">
        <v>694</v>
      </c>
      <c r="E745" s="102" t="str">
        <f t="shared" si="33"/>
        <v xml:space="preserve">1932, Oct. 24 - 1932 Regular &amp; Commemoratives - 3c  Purple,  Webster, Perf 11   </v>
      </c>
      <c r="F745" s="106" t="s">
        <v>2512</v>
      </c>
      <c r="G745" s="104">
        <v>0.25</v>
      </c>
      <c r="H745" s="105">
        <v>0.25</v>
      </c>
      <c r="I745" s="105"/>
      <c r="J745" s="105">
        <v>0.45</v>
      </c>
      <c r="K745" s="104">
        <v>0.25</v>
      </c>
      <c r="L745" s="100">
        <v>714</v>
      </c>
      <c r="M745" s="112" t="s">
        <v>591</v>
      </c>
      <c r="N745" s="32" t="s">
        <v>2349</v>
      </c>
      <c r="O745" s="111" t="s">
        <v>333</v>
      </c>
      <c r="P745" s="80" t="s">
        <v>1955</v>
      </c>
      <c r="Q745" s="80" t="s">
        <v>1648</v>
      </c>
      <c r="R745" s="36" t="s">
        <v>2060</v>
      </c>
      <c r="S745" s="80" t="s">
        <v>2190</v>
      </c>
      <c r="T745" s="80"/>
      <c r="U745" s="80"/>
      <c r="V745" s="80" t="str">
        <f t="shared" si="34"/>
        <v/>
      </c>
      <c r="W745" s="32" t="s">
        <v>591</v>
      </c>
      <c r="X745" s="110" t="s">
        <v>694</v>
      </c>
      <c r="Y745" s="35" t="s">
        <v>1121</v>
      </c>
      <c r="Z745" s="133">
        <v>1</v>
      </c>
      <c r="AA745" s="133">
        <f t="shared" si="35"/>
        <v>1</v>
      </c>
    </row>
    <row r="746" spans="1:27" s="3" customFormat="1" x14ac:dyDescent="0.2">
      <c r="A746" s="100">
        <v>745</v>
      </c>
      <c r="B746" s="101">
        <v>726</v>
      </c>
      <c r="C746" s="101" t="s">
        <v>695</v>
      </c>
      <c r="D746" s="100" t="s">
        <v>695</v>
      </c>
      <c r="E746" s="102" t="str">
        <f t="shared" si="33"/>
        <v xml:space="preserve">1933, Feb. 12 - 1933 Commemorative Issues - 3c  Purple,  Gen. James Edward Oglethorpe,    </v>
      </c>
      <c r="F746" s="106" t="s">
        <v>2512</v>
      </c>
      <c r="G746" s="104">
        <v>0.25</v>
      </c>
      <c r="H746" s="105">
        <v>0.25</v>
      </c>
      <c r="I746" s="105"/>
      <c r="J746" s="105">
        <v>0.5</v>
      </c>
      <c r="K746" s="104">
        <v>0.25</v>
      </c>
      <c r="L746" s="100">
        <v>715</v>
      </c>
      <c r="M746" s="112" t="s">
        <v>591</v>
      </c>
      <c r="N746" s="32" t="s">
        <v>2350</v>
      </c>
      <c r="O746" s="111" t="s">
        <v>340</v>
      </c>
      <c r="P746" s="80" t="s">
        <v>1955</v>
      </c>
      <c r="Q746" s="80" t="s">
        <v>2509</v>
      </c>
      <c r="R746" s="36" t="s">
        <v>2060</v>
      </c>
      <c r="S746" s="80"/>
      <c r="T746" s="80"/>
      <c r="U746" s="80"/>
      <c r="V746" s="80" t="str">
        <f t="shared" si="34"/>
        <v/>
      </c>
      <c r="W746" s="32" t="s">
        <v>591</v>
      </c>
      <c r="X746" s="110" t="s">
        <v>695</v>
      </c>
      <c r="Y746" s="35" t="s">
        <v>1122</v>
      </c>
      <c r="Z746" s="133">
        <v>1</v>
      </c>
      <c r="AA746" s="133">
        <f t="shared" si="35"/>
        <v>1</v>
      </c>
    </row>
    <row r="747" spans="1:27" s="3" customFormat="1" x14ac:dyDescent="0.2">
      <c r="A747" s="100">
        <v>746</v>
      </c>
      <c r="B747" s="101">
        <v>727</v>
      </c>
      <c r="C747" s="101" t="s">
        <v>696</v>
      </c>
      <c r="D747" s="100" t="s">
        <v>696</v>
      </c>
      <c r="E747" s="102" t="str">
        <f t="shared" si="33"/>
        <v xml:space="preserve">1933, Apr. 19 - 1933 Commemorative Issues - 3c  Violet,  Washington's Headquarters, Rotary Press, Perf 10 1/2x11   </v>
      </c>
      <c r="F747" s="106" t="s">
        <v>2512</v>
      </c>
      <c r="G747" s="104">
        <v>0.25</v>
      </c>
      <c r="H747" s="105">
        <v>0.25</v>
      </c>
      <c r="I747" s="105"/>
      <c r="J747" s="105">
        <v>0.25</v>
      </c>
      <c r="K747" s="104">
        <v>0.25</v>
      </c>
      <c r="L747" s="100">
        <v>716</v>
      </c>
      <c r="M747" s="112" t="s">
        <v>591</v>
      </c>
      <c r="N747" s="32" t="s">
        <v>2352</v>
      </c>
      <c r="O747" s="111" t="s">
        <v>340</v>
      </c>
      <c r="P747" s="80" t="s">
        <v>1955</v>
      </c>
      <c r="Q747" s="80" t="s">
        <v>1748</v>
      </c>
      <c r="R747" s="36" t="s">
        <v>2141</v>
      </c>
      <c r="S747" s="80" t="s">
        <v>2206</v>
      </c>
      <c r="T747" s="80"/>
      <c r="U747" s="80" t="s">
        <v>2167</v>
      </c>
      <c r="V747" s="80" t="str">
        <f t="shared" si="34"/>
        <v>, Rotary Press</v>
      </c>
      <c r="W747" s="32" t="s">
        <v>591</v>
      </c>
      <c r="X747" s="110" t="s">
        <v>696</v>
      </c>
      <c r="Y747" s="35" t="s">
        <v>1123</v>
      </c>
      <c r="Z747" s="133">
        <v>1</v>
      </c>
      <c r="AA747" s="133">
        <f t="shared" si="35"/>
        <v>1</v>
      </c>
    </row>
    <row r="748" spans="1:27" s="3" customFormat="1" x14ac:dyDescent="0.2">
      <c r="A748" s="100">
        <v>747</v>
      </c>
      <c r="B748" s="101">
        <v>728</v>
      </c>
      <c r="C748" s="101" t="s">
        <v>697</v>
      </c>
      <c r="D748" s="100" t="s">
        <v>697</v>
      </c>
      <c r="E748" s="102" t="str">
        <f t="shared" si="33"/>
        <v xml:space="preserve">1933, May 25 - 1933 Commemorative Issues - 1c  Yellow Green,  Ft. Dearborn, Rotary Press, Perf 10 1/2x11   </v>
      </c>
      <c r="F748" s="106" t="s">
        <v>2512</v>
      </c>
      <c r="G748" s="104">
        <v>0.25</v>
      </c>
      <c r="H748" s="105">
        <v>0.25</v>
      </c>
      <c r="I748" s="105"/>
      <c r="J748" s="105">
        <v>0.25</v>
      </c>
      <c r="K748" s="104">
        <v>0.25</v>
      </c>
      <c r="L748" s="100">
        <v>717</v>
      </c>
      <c r="M748" s="112" t="s">
        <v>591</v>
      </c>
      <c r="N748" s="32" t="s">
        <v>2351</v>
      </c>
      <c r="O748" s="111" t="s">
        <v>340</v>
      </c>
      <c r="P748" s="80" t="s">
        <v>1954</v>
      </c>
      <c r="Q748" s="80" t="s">
        <v>1749</v>
      </c>
      <c r="R748" s="36" t="s">
        <v>2107</v>
      </c>
      <c r="S748" s="80" t="s">
        <v>2206</v>
      </c>
      <c r="T748" s="80"/>
      <c r="U748" s="80" t="s">
        <v>2167</v>
      </c>
      <c r="V748" s="80" t="str">
        <f t="shared" si="34"/>
        <v>, Rotary Press</v>
      </c>
      <c r="W748" s="32" t="s">
        <v>591</v>
      </c>
      <c r="X748" s="110" t="s">
        <v>697</v>
      </c>
      <c r="Y748" s="35" t="s">
        <v>1124</v>
      </c>
      <c r="Z748" s="133">
        <v>1</v>
      </c>
      <c r="AA748" s="133">
        <f t="shared" si="35"/>
        <v>1</v>
      </c>
    </row>
    <row r="749" spans="1:27" s="3" customFormat="1" x14ac:dyDescent="0.2">
      <c r="A749" s="100">
        <v>748</v>
      </c>
      <c r="B749" s="101">
        <v>729</v>
      </c>
      <c r="C749" s="101" t="s">
        <v>698</v>
      </c>
      <c r="D749" s="100" t="s">
        <v>698</v>
      </c>
      <c r="E749" s="102" t="str">
        <f t="shared" si="33"/>
        <v xml:space="preserve">1933, May 25 - 1933 Commemorative Issues - 3c  Purple,  Federal Building, Rotary Press, Perf 10 1/2x11   </v>
      </c>
      <c r="F749" s="106" t="s">
        <v>2512</v>
      </c>
      <c r="G749" s="104">
        <v>0.25</v>
      </c>
      <c r="H749" s="105">
        <v>0.25</v>
      </c>
      <c r="I749" s="105"/>
      <c r="J749" s="105">
        <v>0.25</v>
      </c>
      <c r="K749" s="104">
        <v>0.25</v>
      </c>
      <c r="L749" s="100">
        <v>719</v>
      </c>
      <c r="M749" s="112" t="s">
        <v>591</v>
      </c>
      <c r="N749" s="32" t="s">
        <v>2351</v>
      </c>
      <c r="O749" s="111" t="s">
        <v>340</v>
      </c>
      <c r="P749" s="80" t="s">
        <v>1955</v>
      </c>
      <c r="Q749" s="80" t="s">
        <v>1750</v>
      </c>
      <c r="R749" s="36" t="s">
        <v>2060</v>
      </c>
      <c r="S749" s="80" t="s">
        <v>2206</v>
      </c>
      <c r="T749" s="80"/>
      <c r="U749" s="80" t="s">
        <v>2167</v>
      </c>
      <c r="V749" s="80" t="str">
        <f t="shared" si="34"/>
        <v>, Rotary Press</v>
      </c>
      <c r="W749" s="32" t="s">
        <v>591</v>
      </c>
      <c r="X749" s="110" t="s">
        <v>698</v>
      </c>
      <c r="Y749" s="35" t="s">
        <v>1125</v>
      </c>
      <c r="Z749" s="133">
        <v>1</v>
      </c>
      <c r="AA749" s="133">
        <f t="shared" si="35"/>
        <v>1</v>
      </c>
    </row>
    <row r="750" spans="1:27" s="3" customFormat="1" x14ac:dyDescent="0.2">
      <c r="A750" s="100">
        <v>749</v>
      </c>
      <c r="B750" s="101">
        <v>730</v>
      </c>
      <c r="C750" s="101" t="s">
        <v>549</v>
      </c>
      <c r="D750" s="100" t="s">
        <v>549</v>
      </c>
      <c r="E750" s="102" t="str">
        <f t="shared" si="33"/>
        <v xml:space="preserve">1933, Aug. 25 - 1933 Souvenir Sheet - 1c  Deep Yellow Green, American Philatelic Society Issue, Imperf   </v>
      </c>
      <c r="F750" s="106" t="s">
        <v>2512</v>
      </c>
      <c r="G750" s="104">
        <v>25</v>
      </c>
      <c r="H750" s="105">
        <v>25</v>
      </c>
      <c r="I750" s="105"/>
      <c r="J750" s="105">
        <v>20</v>
      </c>
      <c r="K750" s="104">
        <v>25</v>
      </c>
      <c r="L750" s="100">
        <v>1121</v>
      </c>
      <c r="M750" s="112" t="s">
        <v>592</v>
      </c>
      <c r="N750" s="32" t="s">
        <v>2354</v>
      </c>
      <c r="O750" s="111" t="s">
        <v>545</v>
      </c>
      <c r="P750" s="80" t="s">
        <v>1954</v>
      </c>
      <c r="Q750" s="80" t="s">
        <v>546</v>
      </c>
      <c r="R750" s="36" t="s">
        <v>2353</v>
      </c>
      <c r="S750" s="80" t="s">
        <v>2138</v>
      </c>
      <c r="T750" s="80"/>
      <c r="U750" s="80"/>
      <c r="V750" s="80" t="str">
        <f t="shared" si="34"/>
        <v/>
      </c>
      <c r="W750" s="32" t="s">
        <v>592</v>
      </c>
      <c r="X750" s="110" t="s">
        <v>549</v>
      </c>
      <c r="Y750" s="35" t="s">
        <v>1054</v>
      </c>
      <c r="Z750" s="133">
        <v>1</v>
      </c>
      <c r="AA750" s="133">
        <f t="shared" si="35"/>
        <v>1</v>
      </c>
    </row>
    <row r="751" spans="1:27" s="3" customFormat="1" x14ac:dyDescent="0.2">
      <c r="A751" s="100">
        <v>750</v>
      </c>
      <c r="B751" s="101">
        <v>731</v>
      </c>
      <c r="C751" s="101" t="s">
        <v>550</v>
      </c>
      <c r="D751" s="100" t="s">
        <v>550</v>
      </c>
      <c r="E751" s="102" t="str">
        <f t="shared" si="33"/>
        <v xml:space="preserve">1933, Aug. 25 - 1933 Souvenir Sheet - 3c  Purple, American Philatelic Society Issue, Imperf   </v>
      </c>
      <c r="F751" s="106" t="s">
        <v>2512</v>
      </c>
      <c r="G751" s="104">
        <v>22.5</v>
      </c>
      <c r="H751" s="105">
        <v>22.5</v>
      </c>
      <c r="I751" s="105"/>
      <c r="J751" s="105">
        <v>17.5</v>
      </c>
      <c r="K751" s="104">
        <v>22.5</v>
      </c>
      <c r="L751" s="100">
        <v>1122</v>
      </c>
      <c r="M751" s="112" t="s">
        <v>592</v>
      </c>
      <c r="N751" s="32" t="s">
        <v>2354</v>
      </c>
      <c r="O751" s="111" t="s">
        <v>545</v>
      </c>
      <c r="P751" s="80" t="s">
        <v>1955</v>
      </c>
      <c r="Q751" s="80" t="s">
        <v>546</v>
      </c>
      <c r="R751" s="36" t="s">
        <v>2060</v>
      </c>
      <c r="S751" s="80" t="s">
        <v>2138</v>
      </c>
      <c r="T751" s="80"/>
      <c r="U751" s="80"/>
      <c r="V751" s="80" t="str">
        <f t="shared" si="34"/>
        <v/>
      </c>
      <c r="W751" s="32" t="s">
        <v>592</v>
      </c>
      <c r="X751" s="110" t="s">
        <v>550</v>
      </c>
      <c r="Y751" s="35" t="s">
        <v>1055</v>
      </c>
      <c r="Z751" s="133">
        <v>1</v>
      </c>
      <c r="AA751" s="133">
        <f t="shared" si="35"/>
        <v>1</v>
      </c>
    </row>
    <row r="752" spans="1:27" s="3" customFormat="1" x14ac:dyDescent="0.2">
      <c r="A752" s="100">
        <v>751</v>
      </c>
      <c r="B752" s="101">
        <v>732</v>
      </c>
      <c r="C752" s="101" t="s">
        <v>699</v>
      </c>
      <c r="D752" s="100" t="s">
        <v>699</v>
      </c>
      <c r="E752" s="102" t="str">
        <f t="shared" si="33"/>
        <v xml:space="preserve">1933, Aug. 15 - 1933 Commemorative Issues - 3c  Purple,  N.R.A., Rotary Press, Perf 10 1/2x11   </v>
      </c>
      <c r="F752" s="106" t="s">
        <v>2512</v>
      </c>
      <c r="G752" s="104">
        <v>0.25</v>
      </c>
      <c r="H752" s="105">
        <v>0.25</v>
      </c>
      <c r="I752" s="105"/>
      <c r="J752" s="105">
        <v>0.25</v>
      </c>
      <c r="K752" s="104">
        <v>0.25</v>
      </c>
      <c r="L752" s="100">
        <v>722</v>
      </c>
      <c r="M752" s="112" t="s">
        <v>591</v>
      </c>
      <c r="N752" s="32" t="s">
        <v>2355</v>
      </c>
      <c r="O752" s="111" t="s">
        <v>340</v>
      </c>
      <c r="P752" s="80" t="s">
        <v>1955</v>
      </c>
      <c r="Q752" s="80" t="s">
        <v>1751</v>
      </c>
      <c r="R752" s="36" t="s">
        <v>2060</v>
      </c>
      <c r="S752" s="80" t="s">
        <v>2206</v>
      </c>
      <c r="T752" s="80"/>
      <c r="U752" s="80" t="s">
        <v>2167</v>
      </c>
      <c r="V752" s="80" t="str">
        <f t="shared" si="34"/>
        <v>, Rotary Press</v>
      </c>
      <c r="W752" s="32" t="s">
        <v>591</v>
      </c>
      <c r="X752" s="110" t="s">
        <v>699</v>
      </c>
      <c r="Y752" s="35" t="s">
        <v>1126</v>
      </c>
      <c r="Z752" s="133">
        <v>1</v>
      </c>
      <c r="AA752" s="133">
        <f t="shared" si="35"/>
        <v>1</v>
      </c>
    </row>
    <row r="753" spans="1:27" s="3" customFormat="1" x14ac:dyDescent="0.2">
      <c r="A753" s="100">
        <v>752</v>
      </c>
      <c r="B753" s="101">
        <v>733</v>
      </c>
      <c r="C753" s="101" t="s">
        <v>700</v>
      </c>
      <c r="D753" s="100" t="s">
        <v>700</v>
      </c>
      <c r="E753" s="102" t="str">
        <f t="shared" si="33"/>
        <v xml:space="preserve">1933, Oct. 9 - 1933 Commemorative Issues - 3c  Dark Blue,  Byrd Expedition II, Perf 11   </v>
      </c>
      <c r="F753" s="106" t="s">
        <v>2512</v>
      </c>
      <c r="G753" s="104">
        <v>0.5</v>
      </c>
      <c r="H753" s="105">
        <v>0.5</v>
      </c>
      <c r="I753" s="105"/>
      <c r="J753" s="105">
        <v>0.5</v>
      </c>
      <c r="K753" s="104">
        <v>0.5</v>
      </c>
      <c r="L753" s="100">
        <v>723</v>
      </c>
      <c r="M753" s="112" t="s">
        <v>591</v>
      </c>
      <c r="N753" s="32" t="s">
        <v>2356</v>
      </c>
      <c r="O753" s="111" t="s">
        <v>340</v>
      </c>
      <c r="P753" s="80" t="s">
        <v>1955</v>
      </c>
      <c r="Q753" s="80" t="s">
        <v>2510</v>
      </c>
      <c r="R753" s="36" t="s">
        <v>2117</v>
      </c>
      <c r="S753" s="80" t="s">
        <v>2190</v>
      </c>
      <c r="T753" s="80"/>
      <c r="U753" s="80"/>
      <c r="V753" s="80" t="str">
        <f t="shared" si="34"/>
        <v/>
      </c>
      <c r="W753" s="32" t="s">
        <v>591</v>
      </c>
      <c r="X753" s="110" t="s">
        <v>700</v>
      </c>
      <c r="Y753" s="35" t="s">
        <v>1127</v>
      </c>
      <c r="Z753" s="133">
        <v>1</v>
      </c>
      <c r="AA753" s="133">
        <f t="shared" si="35"/>
        <v>1</v>
      </c>
    </row>
    <row r="754" spans="1:27" s="3" customFormat="1" x14ac:dyDescent="0.2">
      <c r="A754" s="100">
        <v>753</v>
      </c>
      <c r="B754" s="101">
        <v>734</v>
      </c>
      <c r="C754" s="101" t="s">
        <v>701</v>
      </c>
      <c r="D754" s="100" t="s">
        <v>701</v>
      </c>
      <c r="E754" s="102" t="str">
        <f t="shared" si="33"/>
        <v xml:space="preserve">1933, Oct. 13 - 1933 Commemorative Issues - 5c  Blue,  Kosciuszko, Perf 11   </v>
      </c>
      <c r="F754" s="106" t="s">
        <v>2512</v>
      </c>
      <c r="G754" s="104">
        <v>0.25</v>
      </c>
      <c r="H754" s="105">
        <v>0.25</v>
      </c>
      <c r="I754" s="105"/>
      <c r="J754" s="105">
        <v>0.55000000000000004</v>
      </c>
      <c r="K754" s="104">
        <v>0.25</v>
      </c>
      <c r="L754" s="100">
        <v>726</v>
      </c>
      <c r="M754" s="112" t="s">
        <v>591</v>
      </c>
      <c r="N754" s="32" t="s">
        <v>2357</v>
      </c>
      <c r="O754" s="111" t="s">
        <v>340</v>
      </c>
      <c r="P754" s="80" t="s">
        <v>1952</v>
      </c>
      <c r="Q754" s="80" t="s">
        <v>1753</v>
      </c>
      <c r="R754" s="36" t="s">
        <v>2018</v>
      </c>
      <c r="S754" s="80" t="s">
        <v>2190</v>
      </c>
      <c r="T754" s="80"/>
      <c r="U754" s="80"/>
      <c r="V754" s="80" t="str">
        <f t="shared" si="34"/>
        <v/>
      </c>
      <c r="W754" s="32" t="s">
        <v>591</v>
      </c>
      <c r="X754" s="110" t="s">
        <v>701</v>
      </c>
      <c r="Y754" s="35" t="s">
        <v>1128</v>
      </c>
      <c r="Z754" s="133">
        <v>1</v>
      </c>
      <c r="AA754" s="133">
        <f t="shared" si="35"/>
        <v>1</v>
      </c>
    </row>
    <row r="755" spans="1:27" s="3" customFormat="1" x14ac:dyDescent="0.2">
      <c r="A755" s="100">
        <v>754</v>
      </c>
      <c r="B755" s="101">
        <v>735</v>
      </c>
      <c r="C755" s="101" t="s">
        <v>551</v>
      </c>
      <c r="D755" s="100" t="s">
        <v>551</v>
      </c>
      <c r="E755" s="102" t="str">
        <f t="shared" si="33"/>
        <v xml:space="preserve">1934, Feb. 10 - 1933 Souvenir Sheet - 3c  Dark Blue, National Stamp Exhibition Issue, Imperf   </v>
      </c>
      <c r="F755" s="106" t="s">
        <v>2512</v>
      </c>
      <c r="G755" s="104">
        <v>9</v>
      </c>
      <c r="H755" s="105">
        <v>9</v>
      </c>
      <c r="I755" s="105"/>
      <c r="J755" s="105">
        <v>11</v>
      </c>
      <c r="K755" s="104">
        <v>9</v>
      </c>
      <c r="L755" s="100">
        <v>1123</v>
      </c>
      <c r="M755" s="112" t="s">
        <v>592</v>
      </c>
      <c r="N755" s="32" t="s">
        <v>2358</v>
      </c>
      <c r="O755" s="111" t="s">
        <v>545</v>
      </c>
      <c r="P755" s="80" t="s">
        <v>1955</v>
      </c>
      <c r="Q755" s="80" t="s">
        <v>547</v>
      </c>
      <c r="R755" s="36" t="s">
        <v>2117</v>
      </c>
      <c r="S755" s="80" t="s">
        <v>2138</v>
      </c>
      <c r="T755" s="80"/>
      <c r="U755" s="80"/>
      <c r="V755" s="80" t="str">
        <f t="shared" si="34"/>
        <v/>
      </c>
      <c r="W755" s="32" t="s">
        <v>592</v>
      </c>
      <c r="X755" s="110" t="s">
        <v>551</v>
      </c>
      <c r="Y755" s="35" t="s">
        <v>1057</v>
      </c>
      <c r="Z755" s="133">
        <v>1</v>
      </c>
      <c r="AA755" s="133">
        <f t="shared" si="35"/>
        <v>1</v>
      </c>
    </row>
    <row r="756" spans="1:27" s="3" customFormat="1" x14ac:dyDescent="0.2">
      <c r="A756" s="100">
        <v>755</v>
      </c>
      <c r="B756" s="101">
        <v>736</v>
      </c>
      <c r="C756" s="101" t="s">
        <v>702</v>
      </c>
      <c r="D756" s="100" t="s">
        <v>702</v>
      </c>
      <c r="E756" s="102" t="str">
        <f t="shared" si="33"/>
        <v xml:space="preserve">1934, Mar. 23 - 1934 Commemorative Issues - 3c  Carmine Rose,  Maryland, Perf 11   </v>
      </c>
      <c r="F756" s="106" t="s">
        <v>2512</v>
      </c>
      <c r="G756" s="104">
        <v>0.25</v>
      </c>
      <c r="H756" s="105">
        <v>0.25</v>
      </c>
      <c r="I756" s="105"/>
      <c r="J756" s="105">
        <v>0.3</v>
      </c>
      <c r="K756" s="104">
        <v>0.25</v>
      </c>
      <c r="L756" s="100">
        <v>727</v>
      </c>
      <c r="M756" s="112" t="s">
        <v>591</v>
      </c>
      <c r="N756" s="32" t="s">
        <v>2359</v>
      </c>
      <c r="O756" s="111" t="s">
        <v>348</v>
      </c>
      <c r="P756" s="80" t="s">
        <v>1955</v>
      </c>
      <c r="Q756" s="80" t="s">
        <v>1754</v>
      </c>
      <c r="R756" s="36" t="s">
        <v>2187</v>
      </c>
      <c r="S756" s="80" t="s">
        <v>2190</v>
      </c>
      <c r="T756" s="80"/>
      <c r="U756" s="80"/>
      <c r="V756" s="80" t="str">
        <f t="shared" si="34"/>
        <v/>
      </c>
      <c r="W756" s="32" t="s">
        <v>591</v>
      </c>
      <c r="X756" s="110" t="s">
        <v>702</v>
      </c>
      <c r="Y756" s="35" t="s">
        <v>1129</v>
      </c>
      <c r="Z756" s="133">
        <v>1</v>
      </c>
      <c r="AA756" s="133">
        <f t="shared" si="35"/>
        <v>1</v>
      </c>
    </row>
    <row r="757" spans="1:27" s="3" customFormat="1" x14ac:dyDescent="0.2">
      <c r="A757" s="100">
        <v>756</v>
      </c>
      <c r="B757" s="101">
        <v>737</v>
      </c>
      <c r="C757" s="101" t="s">
        <v>703</v>
      </c>
      <c r="D757" s="100" t="s">
        <v>703</v>
      </c>
      <c r="E757" s="102" t="str">
        <f t="shared" si="33"/>
        <v xml:space="preserve">1934, May 2 - 1934 Commemorative Issues - 3c  Purple,  Mother's Day, Rotary Press, Perf 11x10 1/2   </v>
      </c>
      <c r="F757" s="106" t="s">
        <v>2512</v>
      </c>
      <c r="G757" s="104">
        <v>0.25</v>
      </c>
      <c r="H757" s="105">
        <v>0.25</v>
      </c>
      <c r="I757" s="105"/>
      <c r="J757" s="105">
        <v>0.25</v>
      </c>
      <c r="K757" s="104">
        <v>0.25</v>
      </c>
      <c r="L757" s="100">
        <v>729</v>
      </c>
      <c r="M757" s="112" t="s">
        <v>591</v>
      </c>
      <c r="N757" s="32" t="s">
        <v>2360</v>
      </c>
      <c r="O757" s="111" t="s">
        <v>348</v>
      </c>
      <c r="P757" s="80" t="s">
        <v>1955</v>
      </c>
      <c r="Q757" s="80" t="s">
        <v>1755</v>
      </c>
      <c r="R757" s="36" t="s">
        <v>2060</v>
      </c>
      <c r="S757" s="80" t="s">
        <v>2220</v>
      </c>
      <c r="T757" s="80"/>
      <c r="U757" s="80" t="s">
        <v>2167</v>
      </c>
      <c r="V757" s="80" t="str">
        <f t="shared" si="34"/>
        <v>, Rotary Press</v>
      </c>
      <c r="W757" s="32" t="s">
        <v>591</v>
      </c>
      <c r="X757" s="110" t="s">
        <v>703</v>
      </c>
      <c r="Y757" s="35" t="s">
        <v>1130</v>
      </c>
      <c r="Z757" s="133">
        <v>1</v>
      </c>
      <c r="AA757" s="133">
        <f t="shared" si="35"/>
        <v>1</v>
      </c>
    </row>
    <row r="758" spans="1:27" s="3" customFormat="1" x14ac:dyDescent="0.2">
      <c r="A758" s="100">
        <v>757</v>
      </c>
      <c r="B758" s="101">
        <v>738</v>
      </c>
      <c r="C758" s="101" t="s">
        <v>1593</v>
      </c>
      <c r="D758" s="100" t="s">
        <v>703</v>
      </c>
      <c r="E758" s="102" t="str">
        <f t="shared" si="33"/>
        <v xml:space="preserve">1934, May 2 - 1934 Commemorative Issues - 3c  Purple,  Mother's Day, Perf 11   </v>
      </c>
      <c r="F758" s="106" t="s">
        <v>2512</v>
      </c>
      <c r="G758" s="104"/>
      <c r="H758" s="105">
        <v>0.25</v>
      </c>
      <c r="I758" s="105"/>
      <c r="J758" s="105">
        <v>0.25</v>
      </c>
      <c r="K758" s="104">
        <v>0.25</v>
      </c>
      <c r="L758" s="100">
        <v>730</v>
      </c>
      <c r="M758" s="112" t="s">
        <v>591</v>
      </c>
      <c r="N758" s="32" t="s">
        <v>2360</v>
      </c>
      <c r="O758" s="111" t="s">
        <v>348</v>
      </c>
      <c r="P758" s="80" t="s">
        <v>1955</v>
      </c>
      <c r="Q758" s="80" t="s">
        <v>1755</v>
      </c>
      <c r="R758" s="36" t="s">
        <v>2060</v>
      </c>
      <c r="S758" s="80" t="s">
        <v>2190</v>
      </c>
      <c r="T758" s="80"/>
      <c r="U758" s="80"/>
      <c r="V758" s="80" t="str">
        <f t="shared" si="34"/>
        <v/>
      </c>
      <c r="W758" s="32" t="s">
        <v>1593</v>
      </c>
      <c r="X758" s="110" t="s">
        <v>703</v>
      </c>
      <c r="Y758" s="35"/>
      <c r="Z758" s="133">
        <v>1</v>
      </c>
      <c r="AA758" s="133">
        <f t="shared" si="35"/>
        <v>0</v>
      </c>
    </row>
    <row r="759" spans="1:27" s="3" customFormat="1" x14ac:dyDescent="0.2">
      <c r="A759" s="100">
        <v>758</v>
      </c>
      <c r="B759" s="101">
        <v>739</v>
      </c>
      <c r="C759" s="101" t="s">
        <v>704</v>
      </c>
      <c r="D759" s="100" t="s">
        <v>704</v>
      </c>
      <c r="E759" s="102" t="str">
        <f t="shared" si="33"/>
        <v xml:space="preserve">1934, July 7 - 1934 Commemorative Issues - 3c  Purple,  Wisconsin, Perf 11   </v>
      </c>
      <c r="F759" s="106" t="s">
        <v>2512</v>
      </c>
      <c r="G759" s="104">
        <v>0.25</v>
      </c>
      <c r="H759" s="105">
        <v>0.25</v>
      </c>
      <c r="I759" s="105"/>
      <c r="J759" s="105">
        <v>0.25</v>
      </c>
      <c r="K759" s="104">
        <v>0.25</v>
      </c>
      <c r="L759" s="100">
        <v>732</v>
      </c>
      <c r="M759" s="112" t="s">
        <v>591</v>
      </c>
      <c r="N759" s="32" t="s">
        <v>2361</v>
      </c>
      <c r="O759" s="111" t="s">
        <v>348</v>
      </c>
      <c r="P759" s="80" t="s">
        <v>1955</v>
      </c>
      <c r="Q759" s="80" t="s">
        <v>1756</v>
      </c>
      <c r="R759" s="36" t="s">
        <v>2060</v>
      </c>
      <c r="S759" s="80" t="s">
        <v>2190</v>
      </c>
      <c r="T759" s="80"/>
      <c r="U759" s="80"/>
      <c r="V759" s="80" t="str">
        <f t="shared" si="34"/>
        <v/>
      </c>
      <c r="W759" s="32" t="s">
        <v>591</v>
      </c>
      <c r="X759" s="110" t="s">
        <v>704</v>
      </c>
      <c r="Y759" s="35" t="s">
        <v>1131</v>
      </c>
      <c r="Z759" s="133">
        <v>1</v>
      </c>
      <c r="AA759" s="133">
        <f t="shared" si="35"/>
        <v>1</v>
      </c>
    </row>
    <row r="760" spans="1:27" s="3" customFormat="1" x14ac:dyDescent="0.2">
      <c r="A760" s="100">
        <v>759</v>
      </c>
      <c r="B760" s="101">
        <v>740</v>
      </c>
      <c r="C760" s="101" t="s">
        <v>705</v>
      </c>
      <c r="D760" s="100" t="s">
        <v>705</v>
      </c>
      <c r="E760" s="102" t="str">
        <f t="shared" si="33"/>
        <v xml:space="preserve">1934 - National Park Issue - 1c  Green,  Yosemite, Perf 11   </v>
      </c>
      <c r="F760" s="106" t="s">
        <v>2512</v>
      </c>
      <c r="G760" s="104">
        <v>0.25</v>
      </c>
      <c r="H760" s="105">
        <v>0.25</v>
      </c>
      <c r="I760" s="105"/>
      <c r="J760" s="105">
        <v>0.3</v>
      </c>
      <c r="K760" s="104">
        <v>0.25</v>
      </c>
      <c r="L760" s="100">
        <v>734</v>
      </c>
      <c r="M760" s="112" t="s">
        <v>591</v>
      </c>
      <c r="N760" s="32">
        <v>1934</v>
      </c>
      <c r="O760" s="111" t="s">
        <v>352</v>
      </c>
      <c r="P760" s="80" t="s">
        <v>1954</v>
      </c>
      <c r="Q760" s="80" t="s">
        <v>1757</v>
      </c>
      <c r="R760" s="36" t="s">
        <v>2022</v>
      </c>
      <c r="S760" s="80" t="s">
        <v>2190</v>
      </c>
      <c r="T760" s="80"/>
      <c r="U760" s="80"/>
      <c r="V760" s="80" t="str">
        <f t="shared" si="34"/>
        <v/>
      </c>
      <c r="W760" s="32" t="s">
        <v>591</v>
      </c>
      <c r="X760" s="110" t="s">
        <v>705</v>
      </c>
      <c r="Y760" s="35" t="s">
        <v>1132</v>
      </c>
      <c r="Z760" s="133">
        <v>1</v>
      </c>
      <c r="AA760" s="133">
        <f t="shared" si="35"/>
        <v>1</v>
      </c>
    </row>
    <row r="761" spans="1:27" s="3" customFormat="1" x14ac:dyDescent="0.2">
      <c r="A761" s="100">
        <v>760</v>
      </c>
      <c r="B761" s="101">
        <v>741</v>
      </c>
      <c r="C761" s="101" t="s">
        <v>706</v>
      </c>
      <c r="D761" s="100" t="s">
        <v>706</v>
      </c>
      <c r="E761" s="102" t="str">
        <f t="shared" si="33"/>
        <v xml:space="preserve">1934 - National Park Issue - 2c  Red Orange,  Grand Canyon, Perf 11   </v>
      </c>
      <c r="F761" s="106" t="s">
        <v>2512</v>
      </c>
      <c r="G761" s="104">
        <v>0.25</v>
      </c>
      <c r="H761" s="105">
        <v>0.25</v>
      </c>
      <c r="I761" s="105"/>
      <c r="J761" s="105">
        <v>0.3</v>
      </c>
      <c r="K761" s="104">
        <v>0.25</v>
      </c>
      <c r="L761" s="100">
        <v>737</v>
      </c>
      <c r="M761" s="112" t="s">
        <v>591</v>
      </c>
      <c r="N761" s="32">
        <v>1934</v>
      </c>
      <c r="O761" s="111" t="s">
        <v>352</v>
      </c>
      <c r="P761" s="80" t="s">
        <v>1960</v>
      </c>
      <c r="Q761" s="80" t="s">
        <v>1758</v>
      </c>
      <c r="R761" s="36" t="s">
        <v>2143</v>
      </c>
      <c r="S761" s="80" t="s">
        <v>2190</v>
      </c>
      <c r="T761" s="80"/>
      <c r="U761" s="80"/>
      <c r="V761" s="80" t="str">
        <f t="shared" si="34"/>
        <v/>
      </c>
      <c r="W761" s="32" t="s">
        <v>591</v>
      </c>
      <c r="X761" s="110" t="s">
        <v>706</v>
      </c>
      <c r="Y761" s="35" t="s">
        <v>1133</v>
      </c>
      <c r="Z761" s="133">
        <v>1</v>
      </c>
      <c r="AA761" s="133">
        <f t="shared" si="35"/>
        <v>1</v>
      </c>
    </row>
    <row r="762" spans="1:27" s="3" customFormat="1" x14ac:dyDescent="0.2">
      <c r="A762" s="100">
        <v>761</v>
      </c>
      <c r="B762" s="101">
        <v>742</v>
      </c>
      <c r="C762" s="101" t="s">
        <v>707</v>
      </c>
      <c r="D762" s="100" t="s">
        <v>707</v>
      </c>
      <c r="E762" s="102" t="str">
        <f t="shared" si="33"/>
        <v xml:space="preserve">1934 - National Park Issue - 3c  Purple,  Mt. Rainier, Perf 11   </v>
      </c>
      <c r="F762" s="106" t="s">
        <v>2512</v>
      </c>
      <c r="G762" s="104">
        <v>0.25</v>
      </c>
      <c r="H762" s="105">
        <v>0.25</v>
      </c>
      <c r="I762" s="105"/>
      <c r="J762" s="105">
        <v>0.4</v>
      </c>
      <c r="K762" s="104">
        <v>0.25</v>
      </c>
      <c r="L762" s="100">
        <v>739</v>
      </c>
      <c r="M762" s="112" t="s">
        <v>591</v>
      </c>
      <c r="N762" s="32">
        <v>1934</v>
      </c>
      <c r="O762" s="111" t="s">
        <v>352</v>
      </c>
      <c r="P762" s="80" t="s">
        <v>1955</v>
      </c>
      <c r="Q762" s="80" t="s">
        <v>1759</v>
      </c>
      <c r="R762" s="36" t="s">
        <v>2060</v>
      </c>
      <c r="S762" s="80" t="s">
        <v>2190</v>
      </c>
      <c r="T762" s="80"/>
      <c r="U762" s="80"/>
      <c r="V762" s="80" t="str">
        <f t="shared" si="34"/>
        <v/>
      </c>
      <c r="W762" s="32" t="s">
        <v>591</v>
      </c>
      <c r="X762" s="110" t="s">
        <v>707</v>
      </c>
      <c r="Y762" s="35" t="s">
        <v>1134</v>
      </c>
      <c r="Z762" s="133">
        <v>1</v>
      </c>
      <c r="AA762" s="133">
        <f t="shared" si="35"/>
        <v>1</v>
      </c>
    </row>
    <row r="763" spans="1:27" s="3" customFormat="1" x14ac:dyDescent="0.2">
      <c r="A763" s="100">
        <v>762</v>
      </c>
      <c r="B763" s="101">
        <v>743</v>
      </c>
      <c r="C763" s="101" t="s">
        <v>708</v>
      </c>
      <c r="D763" s="100" t="s">
        <v>708</v>
      </c>
      <c r="E763" s="102" t="str">
        <f t="shared" si="33"/>
        <v xml:space="preserve">1934 - National Park Issue - 4c  Brown,  Mesa Verde, Perf 11   </v>
      </c>
      <c r="F763" s="106" t="s">
        <v>2512</v>
      </c>
      <c r="G763" s="104">
        <v>0.4</v>
      </c>
      <c r="H763" s="105">
        <v>0.4</v>
      </c>
      <c r="I763" s="105"/>
      <c r="J763" s="105">
        <v>0.5</v>
      </c>
      <c r="K763" s="104">
        <v>0.4</v>
      </c>
      <c r="L763" s="100">
        <v>741</v>
      </c>
      <c r="M763" s="112" t="s">
        <v>591</v>
      </c>
      <c r="N763" s="32">
        <v>1934</v>
      </c>
      <c r="O763" s="111" t="s">
        <v>352</v>
      </c>
      <c r="P763" s="80" t="s">
        <v>1964</v>
      </c>
      <c r="Q763" s="80" t="s">
        <v>1760</v>
      </c>
      <c r="R763" s="36" t="s">
        <v>2021</v>
      </c>
      <c r="S763" s="80" t="s">
        <v>2190</v>
      </c>
      <c r="T763" s="80"/>
      <c r="U763" s="80"/>
      <c r="V763" s="80" t="str">
        <f t="shared" si="34"/>
        <v/>
      </c>
      <c r="W763" s="32" t="s">
        <v>591</v>
      </c>
      <c r="X763" s="110" t="s">
        <v>708</v>
      </c>
      <c r="Y763" s="35" t="s">
        <v>1135</v>
      </c>
      <c r="Z763" s="133">
        <v>1</v>
      </c>
      <c r="AA763" s="133">
        <f t="shared" si="35"/>
        <v>1</v>
      </c>
    </row>
    <row r="764" spans="1:27" s="3" customFormat="1" x14ac:dyDescent="0.2">
      <c r="A764" s="100">
        <v>763</v>
      </c>
      <c r="B764" s="101">
        <v>744</v>
      </c>
      <c r="C764" s="101" t="s">
        <v>709</v>
      </c>
      <c r="D764" s="100" t="s">
        <v>709</v>
      </c>
      <c r="E764" s="102" t="str">
        <f t="shared" si="33"/>
        <v xml:space="preserve">1934 - National Park Issue - 5c  Blue,  Yellowstone, Perf 11   </v>
      </c>
      <c r="F764" s="106" t="s">
        <v>2512</v>
      </c>
      <c r="G764" s="104">
        <v>0.65</v>
      </c>
      <c r="H764" s="105">
        <v>0.65</v>
      </c>
      <c r="I764" s="105"/>
      <c r="J764" s="105">
        <v>0.8</v>
      </c>
      <c r="K764" s="104">
        <v>0.65</v>
      </c>
      <c r="L764" s="100">
        <v>743</v>
      </c>
      <c r="M764" s="112" t="s">
        <v>591</v>
      </c>
      <c r="N764" s="32">
        <v>1934</v>
      </c>
      <c r="O764" s="111" t="s">
        <v>352</v>
      </c>
      <c r="P764" s="80" t="s">
        <v>1952</v>
      </c>
      <c r="Q764" s="80" t="s">
        <v>1761</v>
      </c>
      <c r="R764" s="36" t="s">
        <v>2018</v>
      </c>
      <c r="S764" s="80" t="s">
        <v>2190</v>
      </c>
      <c r="T764" s="80"/>
      <c r="U764" s="80"/>
      <c r="V764" s="80" t="str">
        <f t="shared" si="34"/>
        <v/>
      </c>
      <c r="W764" s="32" t="s">
        <v>591</v>
      </c>
      <c r="X764" s="110" t="s">
        <v>709</v>
      </c>
      <c r="Y764" s="35" t="s">
        <v>1136</v>
      </c>
      <c r="Z764" s="133">
        <v>1</v>
      </c>
      <c r="AA764" s="133">
        <f t="shared" si="35"/>
        <v>1</v>
      </c>
    </row>
    <row r="765" spans="1:27" s="3" customFormat="1" x14ac:dyDescent="0.2">
      <c r="A765" s="100">
        <v>764</v>
      </c>
      <c r="B765" s="101">
        <v>745</v>
      </c>
      <c r="C765" s="101" t="s">
        <v>710</v>
      </c>
      <c r="D765" s="100" t="s">
        <v>710</v>
      </c>
      <c r="E765" s="102" t="str">
        <f t="shared" si="33"/>
        <v xml:space="preserve">1934 - National Park Issue - 6c  Dark Blue,  Crater Lake, Perf 11   </v>
      </c>
      <c r="F765" s="106" t="s">
        <v>2512</v>
      </c>
      <c r="G765" s="104">
        <v>0.85</v>
      </c>
      <c r="H765" s="105">
        <v>0.85</v>
      </c>
      <c r="I765" s="105"/>
      <c r="J765" s="105">
        <v>1.5</v>
      </c>
      <c r="K765" s="104">
        <v>0.85</v>
      </c>
      <c r="L765" s="100">
        <v>745</v>
      </c>
      <c r="M765" s="112" t="s">
        <v>591</v>
      </c>
      <c r="N765" s="32">
        <v>1934</v>
      </c>
      <c r="O765" s="111" t="s">
        <v>352</v>
      </c>
      <c r="P765" s="80" t="s">
        <v>1962</v>
      </c>
      <c r="Q765" s="80" t="s">
        <v>1762</v>
      </c>
      <c r="R765" s="36" t="s">
        <v>2117</v>
      </c>
      <c r="S765" s="80" t="s">
        <v>2190</v>
      </c>
      <c r="T765" s="80"/>
      <c r="U765" s="80"/>
      <c r="V765" s="80" t="str">
        <f t="shared" si="34"/>
        <v/>
      </c>
      <c r="W765" s="32" t="s">
        <v>591</v>
      </c>
      <c r="X765" s="110" t="s">
        <v>710</v>
      </c>
      <c r="Y765" s="35" t="s">
        <v>1137</v>
      </c>
      <c r="Z765" s="133">
        <v>1</v>
      </c>
      <c r="AA765" s="133">
        <f t="shared" si="35"/>
        <v>1</v>
      </c>
    </row>
    <row r="766" spans="1:27" s="3" customFormat="1" x14ac:dyDescent="0.2">
      <c r="A766" s="100">
        <v>765</v>
      </c>
      <c r="B766" s="101">
        <v>746</v>
      </c>
      <c r="C766" s="101" t="s">
        <v>711</v>
      </c>
      <c r="D766" s="100" t="s">
        <v>711</v>
      </c>
      <c r="E766" s="102" t="str">
        <f t="shared" si="33"/>
        <v xml:space="preserve">1934 - National Park Issue - 7c  Black,  Acadia, Perf 11   </v>
      </c>
      <c r="F766" s="106" t="s">
        <v>2512</v>
      </c>
      <c r="G766" s="104">
        <v>0.75</v>
      </c>
      <c r="H766" s="105">
        <v>0.75</v>
      </c>
      <c r="I766" s="105"/>
      <c r="J766" s="105">
        <v>0.8</v>
      </c>
      <c r="K766" s="104">
        <v>0.75</v>
      </c>
      <c r="L766" s="100">
        <v>747</v>
      </c>
      <c r="M766" s="112" t="s">
        <v>591</v>
      </c>
      <c r="N766" s="32">
        <v>1934</v>
      </c>
      <c r="O766" s="111" t="s">
        <v>352</v>
      </c>
      <c r="P766" s="80" t="s">
        <v>1963</v>
      </c>
      <c r="Q766" s="80" t="s">
        <v>1763</v>
      </c>
      <c r="R766" s="36" t="s">
        <v>2014</v>
      </c>
      <c r="S766" s="80" t="s">
        <v>2190</v>
      </c>
      <c r="T766" s="80"/>
      <c r="U766" s="80"/>
      <c r="V766" s="80" t="str">
        <f t="shared" si="34"/>
        <v/>
      </c>
      <c r="W766" s="32" t="s">
        <v>591</v>
      </c>
      <c r="X766" s="110" t="s">
        <v>711</v>
      </c>
      <c r="Y766" s="35" t="s">
        <v>1138</v>
      </c>
      <c r="Z766" s="133">
        <v>1</v>
      </c>
      <c r="AA766" s="133">
        <f t="shared" si="35"/>
        <v>1</v>
      </c>
    </row>
    <row r="767" spans="1:27" s="3" customFormat="1" x14ac:dyDescent="0.2">
      <c r="A767" s="100">
        <v>766</v>
      </c>
      <c r="B767" s="101">
        <v>747</v>
      </c>
      <c r="C767" s="101" t="s">
        <v>712</v>
      </c>
      <c r="D767" s="100" t="s">
        <v>712</v>
      </c>
      <c r="E767" s="102" t="str">
        <f t="shared" si="33"/>
        <v xml:space="preserve">1934 - National Park Issue - 8c  Sage Green,  Zion, Perf 11   </v>
      </c>
      <c r="F767" s="106" t="s">
        <v>2512</v>
      </c>
      <c r="G767" s="104">
        <v>1.5</v>
      </c>
      <c r="H767" s="105">
        <v>1.5</v>
      </c>
      <c r="I767" s="105"/>
      <c r="J767" s="105">
        <v>1.75</v>
      </c>
      <c r="K767" s="104">
        <v>1.5</v>
      </c>
      <c r="L767" s="100">
        <v>749</v>
      </c>
      <c r="M767" s="112" t="s">
        <v>591</v>
      </c>
      <c r="N767" s="32">
        <v>1934</v>
      </c>
      <c r="O767" s="111" t="s">
        <v>352</v>
      </c>
      <c r="P767" s="80" t="s">
        <v>1965</v>
      </c>
      <c r="Q767" s="80" t="s">
        <v>1764</v>
      </c>
      <c r="R767" s="36" t="s">
        <v>2127</v>
      </c>
      <c r="S767" s="80" t="s">
        <v>2190</v>
      </c>
      <c r="T767" s="80"/>
      <c r="U767" s="80"/>
      <c r="V767" s="80" t="str">
        <f t="shared" si="34"/>
        <v/>
      </c>
      <c r="W767" s="32" t="s">
        <v>591</v>
      </c>
      <c r="X767" s="110" t="s">
        <v>712</v>
      </c>
      <c r="Y767" s="35" t="s">
        <v>1139</v>
      </c>
      <c r="Z767" s="133">
        <v>1</v>
      </c>
      <c r="AA767" s="133">
        <f t="shared" si="35"/>
        <v>1</v>
      </c>
    </row>
    <row r="768" spans="1:27" s="3" customFormat="1" x14ac:dyDescent="0.2">
      <c r="A768" s="100">
        <v>767</v>
      </c>
      <c r="B768" s="101">
        <v>748</v>
      </c>
      <c r="C768" s="101" t="s">
        <v>713</v>
      </c>
      <c r="D768" s="100" t="s">
        <v>713</v>
      </c>
      <c r="E768" s="102" t="str">
        <f t="shared" si="33"/>
        <v xml:space="preserve">1934 - National Park Issue - 9c  Red Orange,  Glacier, Perf 11   </v>
      </c>
      <c r="F768" s="106" t="s">
        <v>2512</v>
      </c>
      <c r="G768" s="104">
        <v>0.65</v>
      </c>
      <c r="H768" s="105">
        <v>0.65</v>
      </c>
      <c r="I768" s="105"/>
      <c r="J768" s="105">
        <v>1.6</v>
      </c>
      <c r="K768" s="104">
        <v>0.65</v>
      </c>
      <c r="L768" s="100">
        <v>752</v>
      </c>
      <c r="M768" s="112" t="s">
        <v>591</v>
      </c>
      <c r="N768" s="32">
        <v>1934</v>
      </c>
      <c r="O768" s="111" t="s">
        <v>352</v>
      </c>
      <c r="P768" s="80" t="s">
        <v>1968</v>
      </c>
      <c r="Q768" s="80" t="s">
        <v>1765</v>
      </c>
      <c r="R768" s="36" t="s">
        <v>2143</v>
      </c>
      <c r="S768" s="80" t="s">
        <v>2190</v>
      </c>
      <c r="T768" s="80"/>
      <c r="U768" s="80"/>
      <c r="V768" s="80" t="str">
        <f t="shared" si="34"/>
        <v/>
      </c>
      <c r="W768" s="32" t="s">
        <v>591</v>
      </c>
      <c r="X768" s="110" t="s">
        <v>713</v>
      </c>
      <c r="Y768" s="35" t="s">
        <v>1140</v>
      </c>
      <c r="Z768" s="133">
        <v>1</v>
      </c>
      <c r="AA768" s="133">
        <f t="shared" si="35"/>
        <v>1</v>
      </c>
    </row>
    <row r="769" spans="1:27" s="3" customFormat="1" x14ac:dyDescent="0.2">
      <c r="A769" s="100">
        <v>768</v>
      </c>
      <c r="B769" s="101">
        <v>749</v>
      </c>
      <c r="C769" s="101" t="s">
        <v>714</v>
      </c>
      <c r="D769" s="100" t="s">
        <v>714</v>
      </c>
      <c r="E769" s="102" t="str">
        <f t="shared" si="33"/>
        <v xml:space="preserve">1934 - National Park Issue - 10c  Gray Black,  Great Smoky Mountains, Perf 11   </v>
      </c>
      <c r="F769" s="106" t="s">
        <v>2512</v>
      </c>
      <c r="G769" s="104">
        <v>1.125</v>
      </c>
      <c r="H769" s="105">
        <v>1.125</v>
      </c>
      <c r="I769" s="105"/>
      <c r="J769" s="105">
        <v>3.25</v>
      </c>
      <c r="K769" s="104">
        <v>1.125</v>
      </c>
      <c r="L769" s="100">
        <v>754</v>
      </c>
      <c r="M769" s="112" t="s">
        <v>591</v>
      </c>
      <c r="N769" s="32">
        <v>1934</v>
      </c>
      <c r="O769" s="111" t="s">
        <v>352</v>
      </c>
      <c r="P769" s="80" t="s">
        <v>1953</v>
      </c>
      <c r="Q769" s="80" t="s">
        <v>1766</v>
      </c>
      <c r="R769" s="36" t="s">
        <v>2364</v>
      </c>
      <c r="S769" s="80" t="s">
        <v>2190</v>
      </c>
      <c r="T769" s="80"/>
      <c r="U769" s="80"/>
      <c r="V769" s="80" t="str">
        <f t="shared" si="34"/>
        <v/>
      </c>
      <c r="W769" s="32" t="s">
        <v>591</v>
      </c>
      <c r="X769" s="110" t="s">
        <v>714</v>
      </c>
      <c r="Y769" s="35" t="s">
        <v>1141</v>
      </c>
      <c r="Z769" s="133">
        <v>1</v>
      </c>
      <c r="AA769" s="133">
        <f t="shared" si="35"/>
        <v>1</v>
      </c>
    </row>
    <row r="770" spans="1:27" s="3" customFormat="1" x14ac:dyDescent="0.2">
      <c r="A770" s="100">
        <v>769</v>
      </c>
      <c r="B770" s="101">
        <v>750</v>
      </c>
      <c r="C770" s="101" t="s">
        <v>553</v>
      </c>
      <c r="D770" s="100" t="s">
        <v>553</v>
      </c>
      <c r="E770" s="102" t="str">
        <f t="shared" ref="E770:E833" si="36">CONCATENATE(N770," - ",O770," - ",P770," ",R770,", ",Q770,V770,", ",S770,"   ",T770)</f>
        <v xml:space="preserve">1934, Aug. 28 - 1934 Souvenir Sheet - 10c  Purple, American Philatelic Society Issue, Imperf   </v>
      </c>
      <c r="F770" s="106" t="s">
        <v>2512</v>
      </c>
      <c r="G770" s="104">
        <v>27.5</v>
      </c>
      <c r="H770" s="105">
        <v>27.5</v>
      </c>
      <c r="I770" s="105"/>
      <c r="J770" s="105">
        <v>22.5</v>
      </c>
      <c r="K770" s="104">
        <v>27.5</v>
      </c>
      <c r="L770" s="100">
        <v>1124</v>
      </c>
      <c r="M770" s="112" t="s">
        <v>592</v>
      </c>
      <c r="N770" s="32" t="s">
        <v>2363</v>
      </c>
      <c r="O770" s="111" t="s">
        <v>555</v>
      </c>
      <c r="P770" s="80" t="s">
        <v>1953</v>
      </c>
      <c r="Q770" s="80" t="s">
        <v>546</v>
      </c>
      <c r="R770" s="36" t="s">
        <v>2060</v>
      </c>
      <c r="S770" s="80" t="s">
        <v>2138</v>
      </c>
      <c r="T770" s="80"/>
      <c r="U770" s="80"/>
      <c r="V770" s="80" t="str">
        <f t="shared" ref="V770:V833" si="37">IF(U770&gt;0,CONCATENATE(", ",U770),"")</f>
        <v/>
      </c>
      <c r="W770" s="32" t="s">
        <v>592</v>
      </c>
      <c r="X770" s="110" t="s">
        <v>553</v>
      </c>
      <c r="Y770" s="35" t="s">
        <v>1058</v>
      </c>
      <c r="Z770" s="133">
        <v>1</v>
      </c>
      <c r="AA770" s="133">
        <f t="shared" si="35"/>
        <v>1</v>
      </c>
    </row>
    <row r="771" spans="1:27" s="3" customFormat="1" x14ac:dyDescent="0.2">
      <c r="A771" s="100">
        <v>770</v>
      </c>
      <c r="B771" s="101">
        <v>751</v>
      </c>
      <c r="C771" s="101" t="s">
        <v>554</v>
      </c>
      <c r="D771" s="100" t="s">
        <v>554</v>
      </c>
      <c r="E771" s="102" t="str">
        <f t="shared" si="36"/>
        <v xml:space="preserve">1934, Oct. 10 - 1934 Souvenir Sheet - 1c Green, Trans-Mississippi Philatelic Exposition Issue, Imperf   </v>
      </c>
      <c r="F771" s="106" t="s">
        <v>2512</v>
      </c>
      <c r="G771" s="104">
        <v>12.5</v>
      </c>
      <c r="H771" s="105">
        <v>12.5</v>
      </c>
      <c r="I771" s="105"/>
      <c r="J771" s="105">
        <v>10</v>
      </c>
      <c r="K771" s="104">
        <v>12.5</v>
      </c>
      <c r="L771" s="100">
        <v>1125</v>
      </c>
      <c r="M771" s="112" t="s">
        <v>592</v>
      </c>
      <c r="N771" s="32" t="s">
        <v>2362</v>
      </c>
      <c r="O771" s="111" t="s">
        <v>555</v>
      </c>
      <c r="P771" s="80" t="s">
        <v>1988</v>
      </c>
      <c r="Q771" s="80" t="s">
        <v>552</v>
      </c>
      <c r="R771" s="36" t="s">
        <v>2022</v>
      </c>
      <c r="S771" s="80" t="s">
        <v>2138</v>
      </c>
      <c r="T771" s="80"/>
      <c r="U771" s="80"/>
      <c r="V771" s="80" t="str">
        <f t="shared" si="37"/>
        <v/>
      </c>
      <c r="W771" s="32" t="s">
        <v>592</v>
      </c>
      <c r="X771" s="110" t="s">
        <v>554</v>
      </c>
      <c r="Y771" s="35" t="s">
        <v>1059</v>
      </c>
      <c r="Z771" s="133">
        <v>1</v>
      </c>
      <c r="AA771" s="133">
        <f t="shared" ref="AA771:AA834" si="38">IF(G771&gt;0,1,0)</f>
        <v>1</v>
      </c>
    </row>
    <row r="772" spans="1:27" s="3" customFormat="1" x14ac:dyDescent="0.2">
      <c r="A772" s="100">
        <v>771</v>
      </c>
      <c r="B772" s="101">
        <v>752</v>
      </c>
      <c r="C772" s="101" t="s">
        <v>1593</v>
      </c>
      <c r="D772" s="100" t="s">
        <v>698</v>
      </c>
      <c r="E772" s="102" t="str">
        <f t="shared" si="36"/>
        <v xml:space="preserve">1935, Mar. 15 - Farley's Follies - 3c  Purple,  Federal Building, Perf 10 1/2x11   </v>
      </c>
      <c r="F772" s="106" t="s">
        <v>2512</v>
      </c>
      <c r="G772" s="104"/>
      <c r="H772" s="105">
        <v>0.25</v>
      </c>
      <c r="I772" s="105"/>
      <c r="J772" s="105">
        <v>0.25</v>
      </c>
      <c r="K772" s="104">
        <v>0.25</v>
      </c>
      <c r="L772" s="100">
        <v>720</v>
      </c>
      <c r="M772" s="112" t="s">
        <v>591</v>
      </c>
      <c r="N772" s="32" t="s">
        <v>2365</v>
      </c>
      <c r="O772" s="111" t="s">
        <v>2011</v>
      </c>
      <c r="P772" s="80" t="s">
        <v>1955</v>
      </c>
      <c r="Q772" s="80" t="s">
        <v>1750</v>
      </c>
      <c r="R772" s="36" t="s">
        <v>2060</v>
      </c>
      <c r="S772" s="80" t="s">
        <v>2206</v>
      </c>
      <c r="T772" s="80"/>
      <c r="U772" s="80"/>
      <c r="V772" s="80" t="str">
        <f t="shared" si="37"/>
        <v/>
      </c>
      <c r="W772" s="32" t="s">
        <v>1593</v>
      </c>
      <c r="X772" s="110" t="s">
        <v>698</v>
      </c>
      <c r="Y772" s="35"/>
      <c r="Z772" s="133">
        <v>1</v>
      </c>
      <c r="AA772" s="133">
        <f t="shared" si="38"/>
        <v>0</v>
      </c>
    </row>
    <row r="773" spans="1:27" s="3" customFormat="1" x14ac:dyDescent="0.2">
      <c r="A773" s="100">
        <v>772</v>
      </c>
      <c r="B773" s="101">
        <v>753</v>
      </c>
      <c r="C773" s="101" t="s">
        <v>1593</v>
      </c>
      <c r="D773" s="100" t="s">
        <v>700</v>
      </c>
      <c r="E773" s="102" t="str">
        <f t="shared" si="36"/>
        <v xml:space="preserve">1935, Mar. 15 - Farley's Follies - 3c  Dark Blue,  Byrd Expedition, Perf 11   </v>
      </c>
      <c r="F773" s="106" t="s">
        <v>2512</v>
      </c>
      <c r="G773" s="104"/>
      <c r="H773" s="105">
        <v>0.45</v>
      </c>
      <c r="I773" s="105"/>
      <c r="J773" s="105">
        <v>0.5</v>
      </c>
      <c r="K773" s="104">
        <v>0.45</v>
      </c>
      <c r="L773" s="100">
        <v>724</v>
      </c>
      <c r="M773" s="112" t="s">
        <v>591</v>
      </c>
      <c r="N773" s="32" t="s">
        <v>2365</v>
      </c>
      <c r="O773" s="111" t="s">
        <v>2011</v>
      </c>
      <c r="P773" s="80" t="s">
        <v>1955</v>
      </c>
      <c r="Q773" s="80" t="s">
        <v>1752</v>
      </c>
      <c r="R773" s="36" t="s">
        <v>2117</v>
      </c>
      <c r="S773" s="80" t="s">
        <v>2190</v>
      </c>
      <c r="T773" s="80"/>
      <c r="U773" s="80"/>
      <c r="V773" s="80" t="str">
        <f t="shared" si="37"/>
        <v/>
      </c>
      <c r="W773" s="32" t="s">
        <v>1593</v>
      </c>
      <c r="X773" s="110" t="s">
        <v>700</v>
      </c>
      <c r="Y773" s="35"/>
      <c r="Z773" s="133">
        <v>1</v>
      </c>
      <c r="AA773" s="133">
        <f t="shared" si="38"/>
        <v>0</v>
      </c>
    </row>
    <row r="774" spans="1:27" s="3" customFormat="1" x14ac:dyDescent="0.2">
      <c r="A774" s="100">
        <v>773</v>
      </c>
      <c r="B774" s="101">
        <v>754</v>
      </c>
      <c r="C774" s="101" t="s">
        <v>1593</v>
      </c>
      <c r="D774" s="100" t="s">
        <v>703</v>
      </c>
      <c r="E774" s="102" t="str">
        <f t="shared" si="36"/>
        <v xml:space="preserve">1935, Mar. 15 - Farley's Follies - 3c  Deep Purple,  Mother's Day, Imperf   </v>
      </c>
      <c r="F774" s="106" t="s">
        <v>2512</v>
      </c>
      <c r="G774" s="104"/>
      <c r="H774" s="105">
        <v>0.6</v>
      </c>
      <c r="I774" s="105"/>
      <c r="J774" s="105">
        <v>0.6</v>
      </c>
      <c r="K774" s="104">
        <v>0.6</v>
      </c>
      <c r="L774" s="100">
        <v>731</v>
      </c>
      <c r="M774" s="112" t="s">
        <v>591</v>
      </c>
      <c r="N774" s="32" t="s">
        <v>2365</v>
      </c>
      <c r="O774" s="111" t="s">
        <v>2011</v>
      </c>
      <c r="P774" s="80" t="s">
        <v>1955</v>
      </c>
      <c r="Q774" s="80" t="s">
        <v>1755</v>
      </c>
      <c r="R774" s="36" t="s">
        <v>2366</v>
      </c>
      <c r="S774" s="80" t="s">
        <v>2138</v>
      </c>
      <c r="T774" s="80"/>
      <c r="U774" s="80"/>
      <c r="V774" s="80" t="str">
        <f t="shared" si="37"/>
        <v/>
      </c>
      <c r="W774" s="32" t="s">
        <v>1593</v>
      </c>
      <c r="X774" s="110" t="s">
        <v>703</v>
      </c>
      <c r="Y774" s="35"/>
      <c r="Z774" s="133">
        <v>1</v>
      </c>
      <c r="AA774" s="133">
        <f t="shared" si="38"/>
        <v>0</v>
      </c>
    </row>
    <row r="775" spans="1:27" s="3" customFormat="1" x14ac:dyDescent="0.2">
      <c r="A775" s="100">
        <v>774</v>
      </c>
      <c r="B775" s="101">
        <v>755</v>
      </c>
      <c r="C775" s="101" t="s">
        <v>1593</v>
      </c>
      <c r="D775" s="100" t="s">
        <v>704</v>
      </c>
      <c r="E775" s="102" t="str">
        <f t="shared" si="36"/>
        <v xml:space="preserve">1935, Mar. 15 - Farley's Follies - 3c  Deep Purple,  Wisconsin, Imperf   </v>
      </c>
      <c r="F775" s="106" t="s">
        <v>2512</v>
      </c>
      <c r="G775" s="104"/>
      <c r="H775" s="105">
        <v>0.6</v>
      </c>
      <c r="I775" s="105"/>
      <c r="J775" s="105">
        <v>0.6</v>
      </c>
      <c r="K775" s="104">
        <v>0.6</v>
      </c>
      <c r="L775" s="100">
        <v>733</v>
      </c>
      <c r="M775" s="112" t="s">
        <v>591</v>
      </c>
      <c r="N775" s="32" t="s">
        <v>2365</v>
      </c>
      <c r="O775" s="111" t="s">
        <v>2011</v>
      </c>
      <c r="P775" s="80" t="s">
        <v>1955</v>
      </c>
      <c r="Q775" s="80" t="s">
        <v>1756</v>
      </c>
      <c r="R775" s="36" t="s">
        <v>2366</v>
      </c>
      <c r="S775" s="80" t="s">
        <v>2138</v>
      </c>
      <c r="T775" s="80"/>
      <c r="U775" s="80"/>
      <c r="V775" s="80" t="str">
        <f t="shared" si="37"/>
        <v/>
      </c>
      <c r="W775" s="32" t="s">
        <v>1593</v>
      </c>
      <c r="X775" s="110" t="s">
        <v>704</v>
      </c>
      <c r="Y775" s="35"/>
      <c r="Z775" s="133">
        <v>1</v>
      </c>
      <c r="AA775" s="133">
        <f t="shared" si="38"/>
        <v>0</v>
      </c>
    </row>
    <row r="776" spans="1:27" s="3" customFormat="1" x14ac:dyDescent="0.2">
      <c r="A776" s="100">
        <v>775</v>
      </c>
      <c r="B776" s="101">
        <v>756</v>
      </c>
      <c r="C776" s="101" t="s">
        <v>1593</v>
      </c>
      <c r="D776" s="100" t="s">
        <v>705</v>
      </c>
      <c r="E776" s="102" t="str">
        <f t="shared" si="36"/>
        <v xml:space="preserve">1935, Mar. 15 - Farley's Follies - 1c  Green,  Yosemite, Imperf   </v>
      </c>
      <c r="F776" s="106" t="s">
        <v>2512</v>
      </c>
      <c r="G776" s="104"/>
      <c r="H776" s="105">
        <v>0.25</v>
      </c>
      <c r="I776" s="105"/>
      <c r="J776" s="105">
        <v>0.25</v>
      </c>
      <c r="K776" s="104">
        <v>0.25</v>
      </c>
      <c r="L776" s="100">
        <v>735</v>
      </c>
      <c r="M776" s="112" t="s">
        <v>591</v>
      </c>
      <c r="N776" s="32" t="s">
        <v>2365</v>
      </c>
      <c r="O776" s="111" t="s">
        <v>2011</v>
      </c>
      <c r="P776" s="80" t="s">
        <v>1954</v>
      </c>
      <c r="Q776" s="80" t="s">
        <v>1757</v>
      </c>
      <c r="R776" s="36" t="s">
        <v>2022</v>
      </c>
      <c r="S776" s="80" t="s">
        <v>2138</v>
      </c>
      <c r="T776" s="80"/>
      <c r="U776" s="80"/>
      <c r="V776" s="80" t="str">
        <f t="shared" si="37"/>
        <v/>
      </c>
      <c r="W776" s="32" t="s">
        <v>1593</v>
      </c>
      <c r="X776" s="110" t="s">
        <v>705</v>
      </c>
      <c r="Y776" s="35"/>
      <c r="Z776" s="133">
        <v>1</v>
      </c>
      <c r="AA776" s="133">
        <f t="shared" si="38"/>
        <v>0</v>
      </c>
    </row>
    <row r="777" spans="1:27" s="3" customFormat="1" x14ac:dyDescent="0.2">
      <c r="A777" s="100">
        <v>776</v>
      </c>
      <c r="B777" s="101">
        <v>757</v>
      </c>
      <c r="C777" s="101" t="s">
        <v>1593</v>
      </c>
      <c r="D777" s="100" t="s">
        <v>706</v>
      </c>
      <c r="E777" s="102" t="str">
        <f t="shared" si="36"/>
        <v xml:space="preserve">1935, Mar. 15 - Farley's Follies - 2c  Red Orange,  Grand Canyon, Imperf   </v>
      </c>
      <c r="F777" s="106" t="s">
        <v>2512</v>
      </c>
      <c r="G777" s="104"/>
      <c r="H777" s="105">
        <v>0.25</v>
      </c>
      <c r="I777" s="105"/>
      <c r="J777" s="105">
        <v>0.25</v>
      </c>
      <c r="K777" s="104">
        <v>0.25</v>
      </c>
      <c r="L777" s="100">
        <v>738</v>
      </c>
      <c r="M777" s="112" t="s">
        <v>591</v>
      </c>
      <c r="N777" s="32" t="s">
        <v>2365</v>
      </c>
      <c r="O777" s="111" t="s">
        <v>2011</v>
      </c>
      <c r="P777" s="80" t="s">
        <v>1960</v>
      </c>
      <c r="Q777" s="80" t="s">
        <v>1758</v>
      </c>
      <c r="R777" s="36" t="s">
        <v>2143</v>
      </c>
      <c r="S777" s="80" t="s">
        <v>2138</v>
      </c>
      <c r="T777" s="80"/>
      <c r="U777" s="80"/>
      <c r="V777" s="80" t="str">
        <f t="shared" si="37"/>
        <v/>
      </c>
      <c r="W777" s="32" t="s">
        <v>1593</v>
      </c>
      <c r="X777" s="110" t="s">
        <v>706</v>
      </c>
      <c r="Y777" s="35"/>
      <c r="Z777" s="133">
        <v>1</v>
      </c>
      <c r="AA777" s="133">
        <f t="shared" si="38"/>
        <v>0</v>
      </c>
    </row>
    <row r="778" spans="1:27" s="3" customFormat="1" x14ac:dyDescent="0.2">
      <c r="A778" s="100">
        <v>777</v>
      </c>
      <c r="B778" s="101">
        <v>758</v>
      </c>
      <c r="C778" s="101" t="s">
        <v>1593</v>
      </c>
      <c r="D778" s="100" t="s">
        <v>707</v>
      </c>
      <c r="E778" s="102" t="str">
        <f t="shared" si="36"/>
        <v xml:space="preserve">1935, Mar. 15 - Farley's Follies - 3c  Deep Purple,  Mt. Rainier, Imperf   </v>
      </c>
      <c r="F778" s="106" t="s">
        <v>2512</v>
      </c>
      <c r="G778" s="104"/>
      <c r="H778" s="105">
        <v>0.45</v>
      </c>
      <c r="I778" s="105"/>
      <c r="J778" s="105">
        <v>0.5</v>
      </c>
      <c r="K778" s="104">
        <v>0.45</v>
      </c>
      <c r="L778" s="100">
        <v>740</v>
      </c>
      <c r="M778" s="112" t="s">
        <v>591</v>
      </c>
      <c r="N778" s="32" t="s">
        <v>2365</v>
      </c>
      <c r="O778" s="111" t="s">
        <v>2011</v>
      </c>
      <c r="P778" s="80" t="s">
        <v>1955</v>
      </c>
      <c r="Q778" s="80" t="s">
        <v>1759</v>
      </c>
      <c r="R778" s="36" t="s">
        <v>2366</v>
      </c>
      <c r="S778" s="80" t="s">
        <v>2138</v>
      </c>
      <c r="T778" s="80"/>
      <c r="U778" s="80"/>
      <c r="V778" s="80" t="str">
        <f t="shared" si="37"/>
        <v/>
      </c>
      <c r="W778" s="32" t="s">
        <v>1593</v>
      </c>
      <c r="X778" s="110" t="s">
        <v>707</v>
      </c>
      <c r="Y778" s="35"/>
      <c r="Z778" s="133">
        <v>1</v>
      </c>
      <c r="AA778" s="133">
        <f t="shared" si="38"/>
        <v>0</v>
      </c>
    </row>
    <row r="779" spans="1:27" s="3" customFormat="1" x14ac:dyDescent="0.2">
      <c r="A779" s="100">
        <v>778</v>
      </c>
      <c r="B779" s="101">
        <v>759</v>
      </c>
      <c r="C779" s="101" t="s">
        <v>1593</v>
      </c>
      <c r="D779" s="100" t="s">
        <v>708</v>
      </c>
      <c r="E779" s="102" t="str">
        <f t="shared" si="36"/>
        <v xml:space="preserve">1935, Mar. 15 - Farley's Follies - 4c  Brown,  Mesa Verde, Imperf   </v>
      </c>
      <c r="F779" s="106" t="s">
        <v>2512</v>
      </c>
      <c r="G779" s="104"/>
      <c r="H779" s="105">
        <v>0.95</v>
      </c>
      <c r="I779" s="105"/>
      <c r="J779" s="105">
        <v>1</v>
      </c>
      <c r="K779" s="104">
        <v>0.95</v>
      </c>
      <c r="L779" s="100">
        <v>742</v>
      </c>
      <c r="M779" s="112" t="s">
        <v>591</v>
      </c>
      <c r="N779" s="32" t="s">
        <v>2365</v>
      </c>
      <c r="O779" s="111" t="s">
        <v>2011</v>
      </c>
      <c r="P779" s="80" t="s">
        <v>1964</v>
      </c>
      <c r="Q779" s="80" t="s">
        <v>1760</v>
      </c>
      <c r="R779" s="36" t="s">
        <v>2021</v>
      </c>
      <c r="S779" s="80" t="s">
        <v>2138</v>
      </c>
      <c r="T779" s="80"/>
      <c r="U779" s="80"/>
      <c r="V779" s="80" t="str">
        <f t="shared" si="37"/>
        <v/>
      </c>
      <c r="W779" s="32" t="s">
        <v>1593</v>
      </c>
      <c r="X779" s="110" t="s">
        <v>708</v>
      </c>
      <c r="Y779" s="35"/>
      <c r="Z779" s="133">
        <v>1</v>
      </c>
      <c r="AA779" s="133">
        <f t="shared" si="38"/>
        <v>0</v>
      </c>
    </row>
    <row r="780" spans="1:27" s="3" customFormat="1" x14ac:dyDescent="0.2">
      <c r="A780" s="100">
        <v>779</v>
      </c>
      <c r="B780" s="101">
        <v>760</v>
      </c>
      <c r="C780" s="101" t="s">
        <v>1593</v>
      </c>
      <c r="D780" s="100" t="s">
        <v>709</v>
      </c>
      <c r="E780" s="102" t="str">
        <f t="shared" si="36"/>
        <v xml:space="preserve">1935, Mar. 15 - Farley's Follies - 5c  Blue,  Yellowstone, Imperf   </v>
      </c>
      <c r="F780" s="106" t="s">
        <v>2512</v>
      </c>
      <c r="G780" s="104"/>
      <c r="H780" s="105">
        <v>1.4</v>
      </c>
      <c r="I780" s="105"/>
      <c r="J780" s="105">
        <v>1.6</v>
      </c>
      <c r="K780" s="104">
        <v>1.4</v>
      </c>
      <c r="L780" s="100">
        <v>744</v>
      </c>
      <c r="M780" s="112" t="s">
        <v>591</v>
      </c>
      <c r="N780" s="32" t="s">
        <v>2365</v>
      </c>
      <c r="O780" s="111" t="s">
        <v>2011</v>
      </c>
      <c r="P780" s="80" t="s">
        <v>1952</v>
      </c>
      <c r="Q780" s="80" t="s">
        <v>1761</v>
      </c>
      <c r="R780" s="36" t="s">
        <v>2018</v>
      </c>
      <c r="S780" s="80" t="s">
        <v>2138</v>
      </c>
      <c r="T780" s="80"/>
      <c r="U780" s="80"/>
      <c r="V780" s="80" t="str">
        <f t="shared" si="37"/>
        <v/>
      </c>
      <c r="W780" s="32" t="s">
        <v>1593</v>
      </c>
      <c r="X780" s="110" t="s">
        <v>709</v>
      </c>
      <c r="Y780" s="35"/>
      <c r="Z780" s="133">
        <v>1</v>
      </c>
      <c r="AA780" s="133">
        <f t="shared" si="38"/>
        <v>0</v>
      </c>
    </row>
    <row r="781" spans="1:27" s="3" customFormat="1" x14ac:dyDescent="0.2">
      <c r="A781" s="100">
        <v>780</v>
      </c>
      <c r="B781" s="101">
        <v>761</v>
      </c>
      <c r="C781" s="101" t="s">
        <v>1593</v>
      </c>
      <c r="D781" s="100" t="s">
        <v>710</v>
      </c>
      <c r="E781" s="102" t="str">
        <f t="shared" si="36"/>
        <v xml:space="preserve">1935, Mar. 15 - Farley's Follies - 6c  Dark Blue,  Crater Lake, Imperf   </v>
      </c>
      <c r="F781" s="106" t="s">
        <v>2512</v>
      </c>
      <c r="G781" s="104"/>
      <c r="H781" s="105">
        <v>2.25</v>
      </c>
      <c r="I781" s="105"/>
      <c r="J781" s="105">
        <v>2.4</v>
      </c>
      <c r="K781" s="104">
        <v>2.25</v>
      </c>
      <c r="L781" s="100">
        <v>746</v>
      </c>
      <c r="M781" s="112" t="s">
        <v>591</v>
      </c>
      <c r="N781" s="32" t="s">
        <v>2365</v>
      </c>
      <c r="O781" s="111" t="s">
        <v>2011</v>
      </c>
      <c r="P781" s="80" t="s">
        <v>1962</v>
      </c>
      <c r="Q781" s="80" t="s">
        <v>1762</v>
      </c>
      <c r="R781" s="36" t="s">
        <v>2117</v>
      </c>
      <c r="S781" s="80" t="s">
        <v>2138</v>
      </c>
      <c r="T781" s="80"/>
      <c r="U781" s="80"/>
      <c r="V781" s="80" t="str">
        <f t="shared" si="37"/>
        <v/>
      </c>
      <c r="W781" s="32" t="s">
        <v>1593</v>
      </c>
      <c r="X781" s="110" t="s">
        <v>710</v>
      </c>
      <c r="Y781" s="35"/>
      <c r="Z781" s="133">
        <v>1</v>
      </c>
      <c r="AA781" s="133">
        <f t="shared" si="38"/>
        <v>0</v>
      </c>
    </row>
    <row r="782" spans="1:27" s="3" customFormat="1" x14ac:dyDescent="0.2">
      <c r="A782" s="100">
        <v>781</v>
      </c>
      <c r="B782" s="101">
        <v>762</v>
      </c>
      <c r="C782" s="101" t="s">
        <v>1593</v>
      </c>
      <c r="D782" s="100" t="s">
        <v>711</v>
      </c>
      <c r="E782" s="102" t="str">
        <f t="shared" si="36"/>
        <v xml:space="preserve">1935, Mar. 15 - Farley's Follies - 7c  Black,  Acadia, Imperf   </v>
      </c>
      <c r="F782" s="106" t="s">
        <v>2512</v>
      </c>
      <c r="G782" s="104"/>
      <c r="H782" s="105">
        <v>1.4</v>
      </c>
      <c r="I782" s="105"/>
      <c r="J782" s="105">
        <v>1.6</v>
      </c>
      <c r="K782" s="104">
        <v>1.4</v>
      </c>
      <c r="L782" s="100">
        <v>748</v>
      </c>
      <c r="M782" s="112" t="s">
        <v>591</v>
      </c>
      <c r="N782" s="32" t="s">
        <v>2365</v>
      </c>
      <c r="O782" s="111" t="s">
        <v>2011</v>
      </c>
      <c r="P782" s="80" t="s">
        <v>1963</v>
      </c>
      <c r="Q782" s="80" t="s">
        <v>1763</v>
      </c>
      <c r="R782" s="36" t="s">
        <v>2014</v>
      </c>
      <c r="S782" s="80" t="s">
        <v>2138</v>
      </c>
      <c r="T782" s="80"/>
      <c r="U782" s="80"/>
      <c r="V782" s="80" t="str">
        <f t="shared" si="37"/>
        <v/>
      </c>
      <c r="W782" s="32" t="s">
        <v>1593</v>
      </c>
      <c r="X782" s="110" t="s">
        <v>711</v>
      </c>
      <c r="Y782" s="35"/>
      <c r="Z782" s="133">
        <v>1</v>
      </c>
      <c r="AA782" s="133">
        <f t="shared" si="38"/>
        <v>0</v>
      </c>
    </row>
    <row r="783" spans="1:27" s="3" customFormat="1" x14ac:dyDescent="0.2">
      <c r="A783" s="100">
        <v>782</v>
      </c>
      <c r="B783" s="101">
        <v>763</v>
      </c>
      <c r="C783" s="101" t="s">
        <v>1593</v>
      </c>
      <c r="D783" s="100" t="s">
        <v>712</v>
      </c>
      <c r="E783" s="102" t="str">
        <f t="shared" si="36"/>
        <v xml:space="preserve">1935, Mar. 15 - Farley's Follies - 8c  Sage Green,  Zion, Imperf   </v>
      </c>
      <c r="F783" s="106" t="s">
        <v>2512</v>
      </c>
      <c r="G783" s="104"/>
      <c r="H783" s="105">
        <v>1.5</v>
      </c>
      <c r="I783" s="105"/>
      <c r="J783" s="105">
        <v>1.9</v>
      </c>
      <c r="K783" s="104">
        <v>1.5</v>
      </c>
      <c r="L783" s="100">
        <v>750</v>
      </c>
      <c r="M783" s="112" t="s">
        <v>591</v>
      </c>
      <c r="N783" s="32" t="s">
        <v>2365</v>
      </c>
      <c r="O783" s="111" t="s">
        <v>2011</v>
      </c>
      <c r="P783" s="80" t="s">
        <v>1965</v>
      </c>
      <c r="Q783" s="80" t="s">
        <v>1764</v>
      </c>
      <c r="R783" s="36" t="s">
        <v>2127</v>
      </c>
      <c r="S783" s="80" t="s">
        <v>2138</v>
      </c>
      <c r="T783" s="80"/>
      <c r="U783" s="80"/>
      <c r="V783" s="80" t="str">
        <f t="shared" si="37"/>
        <v/>
      </c>
      <c r="W783" s="32" t="s">
        <v>1593</v>
      </c>
      <c r="X783" s="110" t="s">
        <v>712</v>
      </c>
      <c r="Y783" s="35"/>
      <c r="Z783" s="133">
        <v>1</v>
      </c>
      <c r="AA783" s="133">
        <f t="shared" si="38"/>
        <v>0</v>
      </c>
    </row>
    <row r="784" spans="1:27" s="3" customFormat="1" x14ac:dyDescent="0.2">
      <c r="A784" s="100">
        <v>783</v>
      </c>
      <c r="B784" s="101">
        <v>764</v>
      </c>
      <c r="C784" s="101" t="s">
        <v>1593</v>
      </c>
      <c r="D784" s="100" t="s">
        <v>713</v>
      </c>
      <c r="E784" s="102" t="str">
        <f t="shared" si="36"/>
        <v xml:space="preserve">1935, Mar. 15 - Farley's Follies - 9c  Red Orange,  Glacier, Imperf   </v>
      </c>
      <c r="F784" s="106" t="s">
        <v>2512</v>
      </c>
      <c r="G784" s="104"/>
      <c r="H784" s="105">
        <v>1.75</v>
      </c>
      <c r="I784" s="105"/>
      <c r="J784" s="105">
        <v>2</v>
      </c>
      <c r="K784" s="104">
        <v>1.75</v>
      </c>
      <c r="L784" s="100">
        <v>753</v>
      </c>
      <c r="M784" s="112" t="s">
        <v>591</v>
      </c>
      <c r="N784" s="32" t="s">
        <v>2365</v>
      </c>
      <c r="O784" s="111" t="s">
        <v>2011</v>
      </c>
      <c r="P784" s="80" t="s">
        <v>1968</v>
      </c>
      <c r="Q784" s="80" t="s">
        <v>1765</v>
      </c>
      <c r="R784" s="36" t="s">
        <v>2143</v>
      </c>
      <c r="S784" s="80" t="s">
        <v>2138</v>
      </c>
      <c r="T784" s="80"/>
      <c r="U784" s="80"/>
      <c r="V784" s="80" t="str">
        <f t="shared" si="37"/>
        <v/>
      </c>
      <c r="W784" s="32" t="s">
        <v>1593</v>
      </c>
      <c r="X784" s="110" t="s">
        <v>713</v>
      </c>
      <c r="Y784" s="35"/>
      <c r="Z784" s="133">
        <v>1</v>
      </c>
      <c r="AA784" s="133">
        <f t="shared" si="38"/>
        <v>0</v>
      </c>
    </row>
    <row r="785" spans="1:27" s="3" customFormat="1" x14ac:dyDescent="0.2">
      <c r="A785" s="100">
        <v>784</v>
      </c>
      <c r="B785" s="101">
        <v>765</v>
      </c>
      <c r="C785" s="101" t="s">
        <v>1593</v>
      </c>
      <c r="D785" s="100" t="s">
        <v>714</v>
      </c>
      <c r="E785" s="102" t="str">
        <f t="shared" si="36"/>
        <v xml:space="preserve">1935, Mar. 15 - Farley's Follies - 10c  Gray Black,  Great Smoky Mountains, Imperf   </v>
      </c>
      <c r="F785" s="106" t="s">
        <v>2512</v>
      </c>
      <c r="G785" s="104"/>
      <c r="H785" s="105">
        <v>3.5</v>
      </c>
      <c r="I785" s="105"/>
      <c r="J785" s="105">
        <v>4</v>
      </c>
      <c r="K785" s="104">
        <v>3.5</v>
      </c>
      <c r="L785" s="100">
        <v>755</v>
      </c>
      <c r="M785" s="112" t="s">
        <v>591</v>
      </c>
      <c r="N785" s="32" t="s">
        <v>2365</v>
      </c>
      <c r="O785" s="111" t="s">
        <v>2011</v>
      </c>
      <c r="P785" s="80" t="s">
        <v>1953</v>
      </c>
      <c r="Q785" s="80" t="s">
        <v>1766</v>
      </c>
      <c r="R785" s="36" t="s">
        <v>2364</v>
      </c>
      <c r="S785" s="80" t="s">
        <v>2138</v>
      </c>
      <c r="T785" s="80"/>
      <c r="U785" s="80"/>
      <c r="V785" s="80" t="str">
        <f t="shared" si="37"/>
        <v/>
      </c>
      <c r="W785" s="32" t="s">
        <v>1593</v>
      </c>
      <c r="X785" s="110" t="s">
        <v>714</v>
      </c>
      <c r="Y785" s="35"/>
      <c r="Z785" s="133">
        <v>1</v>
      </c>
      <c r="AA785" s="133">
        <f t="shared" si="38"/>
        <v>0</v>
      </c>
    </row>
    <row r="786" spans="1:27" s="3" customFormat="1" x14ac:dyDescent="0.2">
      <c r="A786" s="100">
        <v>785</v>
      </c>
      <c r="B786" s="101">
        <v>766</v>
      </c>
      <c r="C786" s="101" t="s">
        <v>1593</v>
      </c>
      <c r="D786" s="100" t="s">
        <v>697</v>
      </c>
      <c r="E786" s="102" t="str">
        <f t="shared" si="36"/>
        <v xml:space="preserve">1935, Mar. 15 - Farley's Follies - 1c  Yellow Green,  Ft. Dearborn, Imperf   </v>
      </c>
      <c r="F786" s="106" t="s">
        <v>2512</v>
      </c>
      <c r="G786" s="104"/>
      <c r="H786" s="105">
        <v>30</v>
      </c>
      <c r="I786" s="105"/>
      <c r="J786" s="105">
        <v>30</v>
      </c>
      <c r="K786" s="104">
        <v>30</v>
      </c>
      <c r="L786" s="100">
        <v>718</v>
      </c>
      <c r="M786" s="112" t="s">
        <v>591</v>
      </c>
      <c r="N786" s="32" t="s">
        <v>2365</v>
      </c>
      <c r="O786" s="111" t="s">
        <v>2011</v>
      </c>
      <c r="P786" s="80" t="s">
        <v>1954</v>
      </c>
      <c r="Q786" s="80" t="s">
        <v>1749</v>
      </c>
      <c r="R786" s="36" t="s">
        <v>2107</v>
      </c>
      <c r="S786" s="80" t="s">
        <v>2138</v>
      </c>
      <c r="T786" s="80"/>
      <c r="U786" s="80"/>
      <c r="V786" s="80" t="str">
        <f t="shared" si="37"/>
        <v/>
      </c>
      <c r="W786" s="32" t="s">
        <v>1593</v>
      </c>
      <c r="X786" s="110" t="s">
        <v>697</v>
      </c>
      <c r="Y786" s="35"/>
      <c r="Z786" s="133">
        <v>1</v>
      </c>
      <c r="AA786" s="133">
        <f t="shared" si="38"/>
        <v>0</v>
      </c>
    </row>
    <row r="787" spans="1:27" s="3" customFormat="1" x14ac:dyDescent="0.2">
      <c r="A787" s="100">
        <v>786</v>
      </c>
      <c r="B787" s="101">
        <v>767</v>
      </c>
      <c r="C787" s="101" t="s">
        <v>1593</v>
      </c>
      <c r="D787" s="100" t="s">
        <v>698</v>
      </c>
      <c r="E787" s="102" t="str">
        <f t="shared" si="36"/>
        <v xml:space="preserve">1935, Mar. 15 - Farley's Follies - 3c  Deep Purple,  Federal Building, Imperf   </v>
      </c>
      <c r="F787" s="106" t="s">
        <v>2512</v>
      </c>
      <c r="G787" s="104"/>
      <c r="H787" s="105">
        <v>25</v>
      </c>
      <c r="I787" s="105"/>
      <c r="J787" s="105">
        <v>25</v>
      </c>
      <c r="K787" s="104">
        <v>25</v>
      </c>
      <c r="L787" s="100">
        <v>721</v>
      </c>
      <c r="M787" s="112" t="s">
        <v>591</v>
      </c>
      <c r="N787" s="32" t="s">
        <v>2365</v>
      </c>
      <c r="O787" s="111" t="s">
        <v>2011</v>
      </c>
      <c r="P787" s="80" t="s">
        <v>1955</v>
      </c>
      <c r="Q787" s="80" t="s">
        <v>1750</v>
      </c>
      <c r="R787" s="36" t="s">
        <v>2366</v>
      </c>
      <c r="S787" s="80" t="s">
        <v>2138</v>
      </c>
      <c r="T787" s="80"/>
      <c r="U787" s="80"/>
      <c r="V787" s="80" t="str">
        <f t="shared" si="37"/>
        <v/>
      </c>
      <c r="W787" s="32" t="s">
        <v>1593</v>
      </c>
      <c r="X787" s="110" t="s">
        <v>698</v>
      </c>
      <c r="Y787" s="35"/>
      <c r="Z787" s="133">
        <v>1</v>
      </c>
      <c r="AA787" s="133">
        <f t="shared" si="38"/>
        <v>0</v>
      </c>
    </row>
    <row r="788" spans="1:27" s="3" customFormat="1" x14ac:dyDescent="0.2">
      <c r="A788" s="100">
        <v>787</v>
      </c>
      <c r="B788" s="101">
        <v>768</v>
      </c>
      <c r="C788" s="101" t="s">
        <v>1593</v>
      </c>
      <c r="D788" s="100" t="s">
        <v>700</v>
      </c>
      <c r="E788" s="102" t="str">
        <f t="shared" si="36"/>
        <v xml:space="preserve">1935, Mar. 15 - Farley's Follies - 3c  Dark Blue,  Byrd Expedition, Imperf   </v>
      </c>
      <c r="F788" s="106" t="s">
        <v>2512</v>
      </c>
      <c r="G788" s="104"/>
      <c r="H788" s="105">
        <v>15</v>
      </c>
      <c r="I788" s="105"/>
      <c r="J788" s="105">
        <v>20</v>
      </c>
      <c r="K788" s="104">
        <v>15</v>
      </c>
      <c r="L788" s="100">
        <v>725</v>
      </c>
      <c r="M788" s="112" t="s">
        <v>591</v>
      </c>
      <c r="N788" s="32" t="s">
        <v>2365</v>
      </c>
      <c r="O788" s="111" t="s">
        <v>2011</v>
      </c>
      <c r="P788" s="80" t="s">
        <v>1955</v>
      </c>
      <c r="Q788" s="80" t="s">
        <v>1752</v>
      </c>
      <c r="R788" s="36" t="s">
        <v>2117</v>
      </c>
      <c r="S788" s="80" t="s">
        <v>2138</v>
      </c>
      <c r="T788" s="80"/>
      <c r="U788" s="80"/>
      <c r="V788" s="80" t="str">
        <f t="shared" si="37"/>
        <v/>
      </c>
      <c r="W788" s="32" t="s">
        <v>1593</v>
      </c>
      <c r="X788" s="110" t="s">
        <v>700</v>
      </c>
      <c r="Y788" s="35"/>
      <c r="Z788" s="133">
        <v>1</v>
      </c>
      <c r="AA788" s="133">
        <f t="shared" si="38"/>
        <v>0</v>
      </c>
    </row>
    <row r="789" spans="1:27" s="3" customFormat="1" x14ac:dyDescent="0.2">
      <c r="A789" s="100">
        <v>788</v>
      </c>
      <c r="B789" s="101">
        <v>769</v>
      </c>
      <c r="C789" s="101" t="s">
        <v>1593</v>
      </c>
      <c r="D789" s="100" t="s">
        <v>705</v>
      </c>
      <c r="E789" s="102" t="str">
        <f t="shared" si="36"/>
        <v xml:space="preserve">1935, Mar. 15 - Farley's Follies - 1c  Green,  Yosemite, Imperf   </v>
      </c>
      <c r="F789" s="106" t="s">
        <v>2512</v>
      </c>
      <c r="G789" s="104"/>
      <c r="H789" s="105">
        <v>11</v>
      </c>
      <c r="I789" s="105"/>
      <c r="J789" s="105">
        <v>12.5</v>
      </c>
      <c r="K789" s="104">
        <v>11</v>
      </c>
      <c r="L789" s="100">
        <v>736</v>
      </c>
      <c r="M789" s="112" t="s">
        <v>591</v>
      </c>
      <c r="N789" s="32" t="s">
        <v>2365</v>
      </c>
      <c r="O789" s="111" t="s">
        <v>2011</v>
      </c>
      <c r="P789" s="80" t="s">
        <v>1954</v>
      </c>
      <c r="Q789" s="80" t="s">
        <v>1757</v>
      </c>
      <c r="R789" s="36" t="s">
        <v>2022</v>
      </c>
      <c r="S789" s="80" t="s">
        <v>2138</v>
      </c>
      <c r="T789" s="80"/>
      <c r="U789" s="80"/>
      <c r="V789" s="80" t="str">
        <f t="shared" si="37"/>
        <v/>
      </c>
      <c r="W789" s="32" t="s">
        <v>1593</v>
      </c>
      <c r="X789" s="110" t="s">
        <v>705</v>
      </c>
      <c r="Y789" s="35"/>
      <c r="Z789" s="133">
        <v>1</v>
      </c>
      <c r="AA789" s="133">
        <f t="shared" si="38"/>
        <v>0</v>
      </c>
    </row>
    <row r="790" spans="1:27" s="3" customFormat="1" x14ac:dyDescent="0.2">
      <c r="A790" s="100">
        <v>789</v>
      </c>
      <c r="B790" s="101">
        <v>770</v>
      </c>
      <c r="C790" s="101" t="s">
        <v>1593</v>
      </c>
      <c r="D790" s="100" t="s">
        <v>714</v>
      </c>
      <c r="E790" s="102" t="str">
        <f t="shared" si="36"/>
        <v xml:space="preserve">1935, Mar. 15 - Farley's Follies - 10c  Deep Purple,  Great Smoky Mountains, Imperf   </v>
      </c>
      <c r="F790" s="106" t="s">
        <v>2512</v>
      </c>
      <c r="G790" s="104"/>
      <c r="H790" s="105">
        <v>24</v>
      </c>
      <c r="I790" s="105"/>
      <c r="J790" s="105">
        <v>30</v>
      </c>
      <c r="K790" s="104">
        <v>24</v>
      </c>
      <c r="L790" s="100">
        <v>756</v>
      </c>
      <c r="M790" s="112" t="s">
        <v>591</v>
      </c>
      <c r="N790" s="32" t="s">
        <v>2365</v>
      </c>
      <c r="O790" s="111" t="s">
        <v>2011</v>
      </c>
      <c r="P790" s="80" t="s">
        <v>1953</v>
      </c>
      <c r="Q790" s="80" t="s">
        <v>1766</v>
      </c>
      <c r="R790" s="36" t="s">
        <v>2366</v>
      </c>
      <c r="S790" s="80" t="s">
        <v>2138</v>
      </c>
      <c r="T790" s="80"/>
      <c r="U790" s="80"/>
      <c r="V790" s="80" t="str">
        <f t="shared" si="37"/>
        <v/>
      </c>
      <c r="W790" s="32" t="s">
        <v>1593</v>
      </c>
      <c r="X790" s="110" t="s">
        <v>714</v>
      </c>
      <c r="Y790" s="35"/>
      <c r="Z790" s="133">
        <v>1</v>
      </c>
      <c r="AA790" s="133">
        <f t="shared" si="38"/>
        <v>0</v>
      </c>
    </row>
    <row r="791" spans="1:27" s="3" customFormat="1" x14ac:dyDescent="0.2">
      <c r="A791" s="100">
        <v>790</v>
      </c>
      <c r="B791" s="101">
        <v>771</v>
      </c>
      <c r="C791" s="101" t="s">
        <v>1593</v>
      </c>
      <c r="D791" s="100" t="s">
        <v>589</v>
      </c>
      <c r="E791" s="102" t="str">
        <f t="shared" si="36"/>
        <v xml:space="preserve">1935, Mar. 15 - Farley's Follies - 16c  Dark Blue, Great Seal, Imperf   </v>
      </c>
      <c r="F791" s="106" t="s">
        <v>2512</v>
      </c>
      <c r="G791" s="104"/>
      <c r="H791" s="105">
        <v>2.6</v>
      </c>
      <c r="I791" s="105"/>
      <c r="J791" s="105">
        <v>2.75</v>
      </c>
      <c r="K791" s="104">
        <v>2.6</v>
      </c>
      <c r="L791" s="100">
        <v>1117</v>
      </c>
      <c r="M791" s="112" t="s">
        <v>593</v>
      </c>
      <c r="N791" s="32" t="s">
        <v>2365</v>
      </c>
      <c r="O791" s="111" t="s">
        <v>2011</v>
      </c>
      <c r="P791" s="80" t="s">
        <v>1976</v>
      </c>
      <c r="Q791" s="80" t="s">
        <v>1898</v>
      </c>
      <c r="R791" s="36" t="s">
        <v>2117</v>
      </c>
      <c r="S791" s="80" t="s">
        <v>2138</v>
      </c>
      <c r="T791" s="80"/>
      <c r="U791" s="80"/>
      <c r="V791" s="80" t="str">
        <f t="shared" si="37"/>
        <v/>
      </c>
      <c r="W791" s="32" t="s">
        <v>1593</v>
      </c>
      <c r="X791" s="110" t="s">
        <v>589</v>
      </c>
      <c r="Y791" s="35"/>
      <c r="Z791" s="133">
        <v>1</v>
      </c>
      <c r="AA791" s="133">
        <f t="shared" si="38"/>
        <v>0</v>
      </c>
    </row>
    <row r="792" spans="1:27" s="3" customFormat="1" x14ac:dyDescent="0.2">
      <c r="A792" s="100">
        <v>791</v>
      </c>
      <c r="B792" s="101">
        <v>772</v>
      </c>
      <c r="C792" s="101" t="s">
        <v>715</v>
      </c>
      <c r="D792" s="100" t="s">
        <v>715</v>
      </c>
      <c r="E792" s="102" t="str">
        <f t="shared" si="36"/>
        <v xml:space="preserve">1935, Apr. 26 - 1935 Commemorative Issues - 3c  Rose Purple,  Connecticut Tercentenary Charter Oak, Rotary Press, Perf 11x10 1/2   </v>
      </c>
      <c r="F792" s="106" t="s">
        <v>2512</v>
      </c>
      <c r="G792" s="104">
        <v>0.25</v>
      </c>
      <c r="H792" s="105">
        <v>0.25</v>
      </c>
      <c r="I792" s="105"/>
      <c r="J792" s="105">
        <v>0.35</v>
      </c>
      <c r="K792" s="104">
        <v>0.25</v>
      </c>
      <c r="L792" s="100">
        <v>757</v>
      </c>
      <c r="M792" s="112" t="s">
        <v>591</v>
      </c>
      <c r="N792" s="32" t="s">
        <v>2367</v>
      </c>
      <c r="O792" s="111" t="s">
        <v>584</v>
      </c>
      <c r="P792" s="80" t="s">
        <v>1955</v>
      </c>
      <c r="Q792" s="80" t="s">
        <v>1767</v>
      </c>
      <c r="R792" s="36" t="s">
        <v>2376</v>
      </c>
      <c r="S792" s="80" t="s">
        <v>2220</v>
      </c>
      <c r="T792" s="80"/>
      <c r="U792" s="80" t="s">
        <v>2167</v>
      </c>
      <c r="V792" s="80" t="str">
        <f t="shared" si="37"/>
        <v>, Rotary Press</v>
      </c>
      <c r="W792" s="32" t="s">
        <v>591</v>
      </c>
      <c r="X792" s="110" t="s">
        <v>715</v>
      </c>
      <c r="Y792" s="35" t="s">
        <v>1142</v>
      </c>
      <c r="Z792" s="133">
        <v>1</v>
      </c>
      <c r="AA792" s="133">
        <f t="shared" si="38"/>
        <v>1</v>
      </c>
    </row>
    <row r="793" spans="1:27" s="3" customFormat="1" x14ac:dyDescent="0.2">
      <c r="A793" s="100">
        <v>792</v>
      </c>
      <c r="B793" s="101">
        <v>773</v>
      </c>
      <c r="C793" s="101" t="s">
        <v>716</v>
      </c>
      <c r="D793" s="100" t="s">
        <v>716</v>
      </c>
      <c r="E793" s="102" t="str">
        <f t="shared" si="36"/>
        <v xml:space="preserve">1935, May 29 - 1935 Commemorative Issues - 3c  Purple,  California Pacific Expo in San Diego, Rotary Press, Perf 11x10 1/2   </v>
      </c>
      <c r="F793" s="106" t="s">
        <v>2512</v>
      </c>
      <c r="G793" s="104">
        <v>0.25</v>
      </c>
      <c r="H793" s="105">
        <v>0.25</v>
      </c>
      <c r="I793" s="105"/>
      <c r="J793" s="105">
        <v>0.35</v>
      </c>
      <c r="K793" s="104">
        <v>0.25</v>
      </c>
      <c r="L793" s="100">
        <v>758</v>
      </c>
      <c r="M793" s="112" t="s">
        <v>591</v>
      </c>
      <c r="N793" s="32" t="s">
        <v>2368</v>
      </c>
      <c r="O793" s="111" t="s">
        <v>584</v>
      </c>
      <c r="P793" s="80" t="s">
        <v>1955</v>
      </c>
      <c r="Q793" s="80" t="s">
        <v>1768</v>
      </c>
      <c r="R793" s="36" t="s">
        <v>2060</v>
      </c>
      <c r="S793" s="80" t="s">
        <v>2220</v>
      </c>
      <c r="T793" s="80"/>
      <c r="U793" s="80" t="s">
        <v>2167</v>
      </c>
      <c r="V793" s="80" t="str">
        <f t="shared" si="37"/>
        <v>, Rotary Press</v>
      </c>
      <c r="W793" s="32" t="s">
        <v>591</v>
      </c>
      <c r="X793" s="110" t="s">
        <v>716</v>
      </c>
      <c r="Y793" s="35" t="s">
        <v>1143</v>
      </c>
      <c r="Z793" s="133">
        <v>1</v>
      </c>
      <c r="AA793" s="133">
        <f t="shared" si="38"/>
        <v>1</v>
      </c>
    </row>
    <row r="794" spans="1:27" s="3" customFormat="1" x14ac:dyDescent="0.2">
      <c r="A794" s="100">
        <v>793</v>
      </c>
      <c r="B794" s="101">
        <v>774</v>
      </c>
      <c r="C794" s="101" t="s">
        <v>717</v>
      </c>
      <c r="D794" s="100" t="s">
        <v>717</v>
      </c>
      <c r="E794" s="102" t="str">
        <f t="shared" si="36"/>
        <v xml:space="preserve">1935, Sept. 30 - 1935 Commemorative Issues - 3c  Purple,  Boulder Dam Issue, Perf 11   </v>
      </c>
      <c r="F794" s="106" t="s">
        <v>2512</v>
      </c>
      <c r="G794" s="104">
        <v>0.25</v>
      </c>
      <c r="H794" s="105">
        <v>0.25</v>
      </c>
      <c r="I794" s="105"/>
      <c r="J794" s="105">
        <v>0.35</v>
      </c>
      <c r="K794" s="104">
        <v>0.25</v>
      </c>
      <c r="L794" s="100">
        <v>759</v>
      </c>
      <c r="M794" s="112" t="s">
        <v>591</v>
      </c>
      <c r="N794" s="32" t="s">
        <v>2369</v>
      </c>
      <c r="O794" s="111" t="s">
        <v>584</v>
      </c>
      <c r="P794" s="80" t="s">
        <v>1955</v>
      </c>
      <c r="Q794" s="80" t="s">
        <v>1769</v>
      </c>
      <c r="R794" s="36" t="s">
        <v>2060</v>
      </c>
      <c r="S794" s="80" t="s">
        <v>2190</v>
      </c>
      <c r="T794" s="80"/>
      <c r="U794" s="80"/>
      <c r="V794" s="80" t="str">
        <f t="shared" si="37"/>
        <v/>
      </c>
      <c r="W794" s="32" t="s">
        <v>591</v>
      </c>
      <c r="X794" s="110" t="s">
        <v>717</v>
      </c>
      <c r="Y794" s="35" t="s">
        <v>1144</v>
      </c>
      <c r="Z794" s="133">
        <v>1</v>
      </c>
      <c r="AA794" s="133">
        <f t="shared" si="38"/>
        <v>1</v>
      </c>
    </row>
    <row r="795" spans="1:27" s="3" customFormat="1" x14ac:dyDescent="0.2">
      <c r="A795" s="100">
        <v>794</v>
      </c>
      <c r="B795" s="101">
        <v>775</v>
      </c>
      <c r="C795" s="101" t="s">
        <v>718</v>
      </c>
      <c r="D795" s="100" t="s">
        <v>718</v>
      </c>
      <c r="E795" s="102" t="str">
        <f t="shared" si="36"/>
        <v xml:space="preserve">1935, Nov. 1 - 1935 Commemorative Issues - 3c  Purple,  Michigan Centenary, Rotary Press, Perf 11x10 1/2   </v>
      </c>
      <c r="F795" s="106" t="s">
        <v>2512</v>
      </c>
      <c r="G795" s="104">
        <v>0.25</v>
      </c>
      <c r="H795" s="105">
        <v>0.25</v>
      </c>
      <c r="I795" s="105"/>
      <c r="J795" s="105">
        <v>0.35</v>
      </c>
      <c r="K795" s="104">
        <v>0.25</v>
      </c>
      <c r="L795" s="100">
        <v>760</v>
      </c>
      <c r="M795" s="112" t="s">
        <v>591</v>
      </c>
      <c r="N795" s="32" t="s">
        <v>2370</v>
      </c>
      <c r="O795" s="111" t="s">
        <v>584</v>
      </c>
      <c r="P795" s="80" t="s">
        <v>1955</v>
      </c>
      <c r="Q795" s="80" t="s">
        <v>1770</v>
      </c>
      <c r="R795" s="36" t="s">
        <v>2060</v>
      </c>
      <c r="S795" s="80" t="s">
        <v>2220</v>
      </c>
      <c r="T795" s="80"/>
      <c r="U795" s="80" t="s">
        <v>2167</v>
      </c>
      <c r="V795" s="80" t="str">
        <f t="shared" si="37"/>
        <v>, Rotary Press</v>
      </c>
      <c r="W795" s="32" t="s">
        <v>591</v>
      </c>
      <c r="X795" s="110" t="s">
        <v>718</v>
      </c>
      <c r="Y795" s="35" t="s">
        <v>1145</v>
      </c>
      <c r="Z795" s="133">
        <v>1</v>
      </c>
      <c r="AA795" s="133">
        <f t="shared" si="38"/>
        <v>1</v>
      </c>
    </row>
    <row r="796" spans="1:27" s="3" customFormat="1" x14ac:dyDescent="0.2">
      <c r="A796" s="100">
        <v>795</v>
      </c>
      <c r="B796" s="101">
        <v>776</v>
      </c>
      <c r="C796" s="101" t="s">
        <v>719</v>
      </c>
      <c r="D796" s="100" t="s">
        <v>719</v>
      </c>
      <c r="E796" s="102" t="str">
        <f t="shared" si="36"/>
        <v xml:space="preserve">1936, Mar. 2 - 1936 Commemorative Issues - 3c  Purple,   Texas Centannial, Rotary Press, Perf 11x10 1/2   </v>
      </c>
      <c r="F796" s="106" t="s">
        <v>2512</v>
      </c>
      <c r="G796" s="104">
        <v>0.25</v>
      </c>
      <c r="H796" s="105">
        <v>0.25</v>
      </c>
      <c r="I796" s="105"/>
      <c r="J796" s="105">
        <v>0.35</v>
      </c>
      <c r="K796" s="104">
        <v>0.25</v>
      </c>
      <c r="L796" s="100">
        <v>761</v>
      </c>
      <c r="M796" s="112" t="s">
        <v>591</v>
      </c>
      <c r="N796" s="32" t="s">
        <v>2371</v>
      </c>
      <c r="O796" s="111" t="s">
        <v>585</v>
      </c>
      <c r="P796" s="80" t="s">
        <v>1955</v>
      </c>
      <c r="Q796" s="80" t="s">
        <v>1771</v>
      </c>
      <c r="R796" s="36" t="s">
        <v>2060</v>
      </c>
      <c r="S796" s="80" t="s">
        <v>2220</v>
      </c>
      <c r="T796" s="80"/>
      <c r="U796" s="80" t="s">
        <v>2167</v>
      </c>
      <c r="V796" s="80" t="str">
        <f t="shared" si="37"/>
        <v>, Rotary Press</v>
      </c>
      <c r="W796" s="32" t="s">
        <v>591</v>
      </c>
      <c r="X796" s="110" t="s">
        <v>719</v>
      </c>
      <c r="Y796" s="35" t="s">
        <v>1146</v>
      </c>
      <c r="Z796" s="133">
        <v>1</v>
      </c>
      <c r="AA796" s="133">
        <f t="shared" si="38"/>
        <v>1</v>
      </c>
    </row>
    <row r="797" spans="1:27" s="3" customFormat="1" x14ac:dyDescent="0.2">
      <c r="A797" s="100">
        <v>796</v>
      </c>
      <c r="B797" s="101">
        <v>777</v>
      </c>
      <c r="C797" s="101" t="s">
        <v>720</v>
      </c>
      <c r="D797" s="100" t="s">
        <v>720</v>
      </c>
      <c r="E797" s="102" t="str">
        <f t="shared" si="36"/>
        <v xml:space="preserve">1936, May 4 - 1936 Commemorative Issues - 3c  Purple,  Rhode Island Territory, Rotary Press, Perf 11x10 1/2   </v>
      </c>
      <c r="F797" s="106" t="s">
        <v>2512</v>
      </c>
      <c r="G797" s="104">
        <v>0.25</v>
      </c>
      <c r="H797" s="105">
        <v>0.25</v>
      </c>
      <c r="I797" s="105"/>
      <c r="J797" s="105">
        <v>0.35</v>
      </c>
      <c r="K797" s="104">
        <v>0.25</v>
      </c>
      <c r="L797" s="100">
        <v>762</v>
      </c>
      <c r="M797" s="112" t="s">
        <v>591</v>
      </c>
      <c r="N797" s="32" t="s">
        <v>2372</v>
      </c>
      <c r="O797" s="111" t="s">
        <v>585</v>
      </c>
      <c r="P797" s="80" t="s">
        <v>1955</v>
      </c>
      <c r="Q797" s="80" t="s">
        <v>1772</v>
      </c>
      <c r="R797" s="36" t="s">
        <v>2060</v>
      </c>
      <c r="S797" s="80" t="s">
        <v>2220</v>
      </c>
      <c r="T797" s="80"/>
      <c r="U797" s="80" t="s">
        <v>2167</v>
      </c>
      <c r="V797" s="80" t="str">
        <f t="shared" si="37"/>
        <v>, Rotary Press</v>
      </c>
      <c r="W797" s="32" t="s">
        <v>591</v>
      </c>
      <c r="X797" s="110" t="s">
        <v>720</v>
      </c>
      <c r="Y797" s="35" t="s">
        <v>1147</v>
      </c>
      <c r="Z797" s="133">
        <v>1</v>
      </c>
      <c r="AA797" s="133">
        <f t="shared" si="38"/>
        <v>1</v>
      </c>
    </row>
    <row r="798" spans="1:27" s="3" customFormat="1" x14ac:dyDescent="0.2">
      <c r="A798" s="100">
        <v>797</v>
      </c>
      <c r="B798" s="101">
        <v>778</v>
      </c>
      <c r="C798" s="101" t="s">
        <v>558</v>
      </c>
      <c r="D798" s="100" t="s">
        <v>558</v>
      </c>
      <c r="E798" s="102" t="str">
        <f t="shared" si="36"/>
        <v xml:space="preserve">1936, May 9 - 1936 Souvenir Sheet - 3c  Purple, Third International Philatelic Exhibition Issue, Imperf   </v>
      </c>
      <c r="F798" s="106" t="s">
        <v>2512</v>
      </c>
      <c r="G798" s="104">
        <v>1.25</v>
      </c>
      <c r="H798" s="105">
        <v>1.25</v>
      </c>
      <c r="I798" s="105"/>
      <c r="J798" s="105">
        <v>1.75</v>
      </c>
      <c r="K798" s="104">
        <v>1.25</v>
      </c>
      <c r="L798" s="100">
        <v>1126</v>
      </c>
      <c r="M798" s="112" t="s">
        <v>592</v>
      </c>
      <c r="N798" s="32" t="s">
        <v>2373</v>
      </c>
      <c r="O798" s="111" t="s">
        <v>557</v>
      </c>
      <c r="P798" s="80" t="s">
        <v>1955</v>
      </c>
      <c r="Q798" s="80" t="s">
        <v>556</v>
      </c>
      <c r="R798" s="36" t="s">
        <v>2060</v>
      </c>
      <c r="S798" s="80" t="s">
        <v>2138</v>
      </c>
      <c r="T798" s="80"/>
      <c r="U798" s="80"/>
      <c r="V798" s="80" t="str">
        <f t="shared" si="37"/>
        <v/>
      </c>
      <c r="W798" s="32" t="s">
        <v>592</v>
      </c>
      <c r="X798" s="110" t="s">
        <v>558</v>
      </c>
      <c r="Y798" s="35" t="s">
        <v>1061</v>
      </c>
      <c r="Z798" s="133">
        <v>1</v>
      </c>
      <c r="AA798" s="133">
        <f t="shared" si="38"/>
        <v>1</v>
      </c>
    </row>
    <row r="799" spans="1:27" s="3" customFormat="1" x14ac:dyDescent="0.2">
      <c r="A799" s="100">
        <v>798</v>
      </c>
      <c r="B799" s="101">
        <v>782</v>
      </c>
      <c r="C799" s="101" t="s">
        <v>721</v>
      </c>
      <c r="D799" s="100" t="s">
        <v>721</v>
      </c>
      <c r="E799" s="102" t="str">
        <f t="shared" si="36"/>
        <v xml:space="preserve">1936, June 15 - 1936 Commemorative Issues - 3c  Purple,  Arkansas Centennial, Rotary Press, Perf 11x10 1/2   </v>
      </c>
      <c r="F799" s="106" t="s">
        <v>2512</v>
      </c>
      <c r="G799" s="104">
        <v>0.25</v>
      </c>
      <c r="H799" s="105">
        <v>0.25</v>
      </c>
      <c r="I799" s="105"/>
      <c r="J799" s="105">
        <v>0.35</v>
      </c>
      <c r="K799" s="104">
        <v>0.25</v>
      </c>
      <c r="L799" s="100">
        <v>763</v>
      </c>
      <c r="M799" s="112" t="s">
        <v>591</v>
      </c>
      <c r="N799" s="32" t="s">
        <v>2374</v>
      </c>
      <c r="O799" s="111" t="s">
        <v>585</v>
      </c>
      <c r="P799" s="80" t="s">
        <v>1955</v>
      </c>
      <c r="Q799" s="80" t="s">
        <v>1773</v>
      </c>
      <c r="R799" s="36" t="s">
        <v>2060</v>
      </c>
      <c r="S799" s="80" t="s">
        <v>2220</v>
      </c>
      <c r="T799" s="80"/>
      <c r="U799" s="80" t="s">
        <v>2167</v>
      </c>
      <c r="V799" s="80" t="str">
        <f t="shared" si="37"/>
        <v>, Rotary Press</v>
      </c>
      <c r="W799" s="32" t="s">
        <v>591</v>
      </c>
      <c r="X799" s="110" t="s">
        <v>721</v>
      </c>
      <c r="Y799" s="35" t="s">
        <v>1148</v>
      </c>
      <c r="Z799" s="133">
        <v>1</v>
      </c>
      <c r="AA799" s="133">
        <f t="shared" si="38"/>
        <v>1</v>
      </c>
    </row>
    <row r="800" spans="1:27" s="3" customFormat="1" x14ac:dyDescent="0.2">
      <c r="A800" s="100">
        <v>799</v>
      </c>
      <c r="B800" s="101">
        <v>783</v>
      </c>
      <c r="C800" s="101" t="s">
        <v>722</v>
      </c>
      <c r="D800" s="100" t="s">
        <v>722</v>
      </c>
      <c r="E800" s="102" t="str">
        <f t="shared" si="36"/>
        <v xml:space="preserve">1936, July 14 - 1936 Commemorative Issues - 3c  Purple,  Oregon Territorial Centennial, Rotary Press, Perf 11x10 1/2   </v>
      </c>
      <c r="F800" s="106" t="s">
        <v>2512</v>
      </c>
      <c r="G800" s="104">
        <v>0.25</v>
      </c>
      <c r="H800" s="105">
        <v>0.25</v>
      </c>
      <c r="I800" s="105"/>
      <c r="J800" s="105">
        <v>0.35</v>
      </c>
      <c r="K800" s="104">
        <v>0.25</v>
      </c>
      <c r="L800" s="100">
        <v>764</v>
      </c>
      <c r="M800" s="112" t="s">
        <v>591</v>
      </c>
      <c r="N800" s="32" t="s">
        <v>2375</v>
      </c>
      <c r="O800" s="111" t="s">
        <v>585</v>
      </c>
      <c r="P800" s="80" t="s">
        <v>1955</v>
      </c>
      <c r="Q800" s="80" t="s">
        <v>1774</v>
      </c>
      <c r="R800" s="36" t="s">
        <v>2060</v>
      </c>
      <c r="S800" s="80" t="s">
        <v>2220</v>
      </c>
      <c r="T800" s="80"/>
      <c r="U800" s="80" t="s">
        <v>2167</v>
      </c>
      <c r="V800" s="80" t="str">
        <f t="shared" si="37"/>
        <v>, Rotary Press</v>
      </c>
      <c r="W800" s="32" t="s">
        <v>591</v>
      </c>
      <c r="X800" s="110" t="s">
        <v>722</v>
      </c>
      <c r="Y800" s="35" t="s">
        <v>1149</v>
      </c>
      <c r="Z800" s="133">
        <v>1</v>
      </c>
      <c r="AA800" s="133">
        <f t="shared" si="38"/>
        <v>1</v>
      </c>
    </row>
    <row r="801" spans="1:27" s="3" customFormat="1" x14ac:dyDescent="0.2">
      <c r="A801" s="100">
        <v>800</v>
      </c>
      <c r="B801" s="101">
        <v>784</v>
      </c>
      <c r="C801" s="101" t="s">
        <v>723</v>
      </c>
      <c r="D801" s="100" t="s">
        <v>723</v>
      </c>
      <c r="E801" s="102" t="str">
        <f t="shared" si="36"/>
        <v xml:space="preserve">1936, Aug. 26 - 1936 Commemorative Issues - 3c  Purple,  Susan B. Anthony, Rotary Press, Perf 11x10 1/2   </v>
      </c>
      <c r="F801" s="106" t="s">
        <v>2512</v>
      </c>
      <c r="G801" s="104">
        <v>0.25</v>
      </c>
      <c r="H801" s="105">
        <v>0.25</v>
      </c>
      <c r="I801" s="105"/>
      <c r="J801" s="105">
        <v>0.25</v>
      </c>
      <c r="K801" s="104">
        <v>0.25</v>
      </c>
      <c r="L801" s="100">
        <v>766</v>
      </c>
      <c r="M801" s="112" t="s">
        <v>591</v>
      </c>
      <c r="N801" s="32" t="s">
        <v>2377</v>
      </c>
      <c r="O801" s="111" t="s">
        <v>585</v>
      </c>
      <c r="P801" s="80" t="s">
        <v>1955</v>
      </c>
      <c r="Q801" s="80" t="s">
        <v>1775</v>
      </c>
      <c r="R801" s="36" t="s">
        <v>2060</v>
      </c>
      <c r="S801" s="80" t="s">
        <v>2220</v>
      </c>
      <c r="T801" s="80"/>
      <c r="U801" s="80" t="s">
        <v>2167</v>
      </c>
      <c r="V801" s="80" t="str">
        <f t="shared" si="37"/>
        <v>, Rotary Press</v>
      </c>
      <c r="W801" s="32" t="s">
        <v>591</v>
      </c>
      <c r="X801" s="110" t="s">
        <v>723</v>
      </c>
      <c r="Y801" s="35" t="s">
        <v>1150</v>
      </c>
      <c r="Z801" s="133">
        <v>1</v>
      </c>
      <c r="AA801" s="133">
        <f t="shared" si="38"/>
        <v>1</v>
      </c>
    </row>
    <row r="802" spans="1:27" s="3" customFormat="1" x14ac:dyDescent="0.2">
      <c r="A802" s="100">
        <v>801</v>
      </c>
      <c r="B802" s="101">
        <v>785</v>
      </c>
      <c r="C802" s="101" t="s">
        <v>724</v>
      </c>
      <c r="D802" s="100" t="s">
        <v>724</v>
      </c>
      <c r="E802" s="102" t="str">
        <f t="shared" si="36"/>
        <v xml:space="preserve">1936-37 - Army-Navy Issue - 1c  Green,  Generals Washington, Greene, and Mt Vernon, Rotary Press, Perf 11x10 1/2   </v>
      </c>
      <c r="F802" s="106" t="s">
        <v>2512</v>
      </c>
      <c r="G802" s="104">
        <v>0.25</v>
      </c>
      <c r="H802" s="105">
        <v>0.25</v>
      </c>
      <c r="I802" s="105"/>
      <c r="J802" s="105">
        <v>0.3</v>
      </c>
      <c r="K802" s="104">
        <v>0.25</v>
      </c>
      <c r="L802" s="100">
        <v>767</v>
      </c>
      <c r="M802" s="112" t="s">
        <v>591</v>
      </c>
      <c r="N802" s="32" t="s">
        <v>2378</v>
      </c>
      <c r="O802" s="111" t="s">
        <v>373</v>
      </c>
      <c r="P802" s="80" t="s">
        <v>1954</v>
      </c>
      <c r="Q802" s="80" t="s">
        <v>1776</v>
      </c>
      <c r="R802" s="36" t="s">
        <v>2022</v>
      </c>
      <c r="S802" s="80" t="s">
        <v>2220</v>
      </c>
      <c r="T802" s="80"/>
      <c r="U802" s="80" t="s">
        <v>2167</v>
      </c>
      <c r="V802" s="80" t="str">
        <f t="shared" si="37"/>
        <v>, Rotary Press</v>
      </c>
      <c r="W802" s="32" t="s">
        <v>591</v>
      </c>
      <c r="X802" s="110" t="s">
        <v>724</v>
      </c>
      <c r="Y802" s="35" t="s">
        <v>1151</v>
      </c>
      <c r="Z802" s="133">
        <v>1</v>
      </c>
      <c r="AA802" s="133">
        <f t="shared" si="38"/>
        <v>1</v>
      </c>
    </row>
    <row r="803" spans="1:27" s="3" customFormat="1" x14ac:dyDescent="0.2">
      <c r="A803" s="100">
        <v>802</v>
      </c>
      <c r="B803" s="101">
        <v>786</v>
      </c>
      <c r="C803" s="101" t="s">
        <v>725</v>
      </c>
      <c r="D803" s="100" t="s">
        <v>725</v>
      </c>
      <c r="E803" s="102" t="str">
        <f t="shared" si="36"/>
        <v xml:space="preserve">1936-37 - Army-Navy Issue - 2c  Carmine,  Generals Jackson and Scott, Rotary Press, Perf 11x10 1/2   </v>
      </c>
      <c r="F803" s="106" t="s">
        <v>2512</v>
      </c>
      <c r="G803" s="104">
        <v>0.25</v>
      </c>
      <c r="H803" s="105">
        <v>0.25</v>
      </c>
      <c r="I803" s="105"/>
      <c r="J803" s="105">
        <v>0.3</v>
      </c>
      <c r="K803" s="104">
        <v>0.25</v>
      </c>
      <c r="L803" s="100">
        <v>768</v>
      </c>
      <c r="M803" s="112" t="s">
        <v>591</v>
      </c>
      <c r="N803" s="32" t="s">
        <v>2378</v>
      </c>
      <c r="O803" s="111" t="s">
        <v>373</v>
      </c>
      <c r="P803" s="80" t="s">
        <v>1960</v>
      </c>
      <c r="Q803" s="80" t="s">
        <v>1777</v>
      </c>
      <c r="R803" s="36" t="s">
        <v>2057</v>
      </c>
      <c r="S803" s="80" t="s">
        <v>2220</v>
      </c>
      <c r="T803" s="80"/>
      <c r="U803" s="80" t="s">
        <v>2167</v>
      </c>
      <c r="V803" s="80" t="str">
        <f t="shared" si="37"/>
        <v>, Rotary Press</v>
      </c>
      <c r="W803" s="32" t="s">
        <v>591</v>
      </c>
      <c r="X803" s="110" t="s">
        <v>725</v>
      </c>
      <c r="Y803" s="35" t="s">
        <v>1152</v>
      </c>
      <c r="Z803" s="133">
        <v>1</v>
      </c>
      <c r="AA803" s="133">
        <f t="shared" si="38"/>
        <v>1</v>
      </c>
    </row>
    <row r="804" spans="1:27" s="3" customFormat="1" x14ac:dyDescent="0.2">
      <c r="A804" s="100">
        <v>803</v>
      </c>
      <c r="B804" s="101">
        <v>787</v>
      </c>
      <c r="C804" s="101" t="s">
        <v>726</v>
      </c>
      <c r="D804" s="100" t="s">
        <v>726</v>
      </c>
      <c r="E804" s="102" t="str">
        <f t="shared" si="36"/>
        <v xml:space="preserve">1936-37 - Army-Navy Issue - 3c  Purple,  Generals Sherman, Grant and Sheridan, Rotary Press, Perf 11x10 1/2   </v>
      </c>
      <c r="F804" s="106" t="s">
        <v>2512</v>
      </c>
      <c r="G804" s="104">
        <v>0.25</v>
      </c>
      <c r="H804" s="105">
        <v>0.25</v>
      </c>
      <c r="I804" s="105"/>
      <c r="J804" s="105">
        <v>0.4</v>
      </c>
      <c r="K804" s="104">
        <v>0.25</v>
      </c>
      <c r="L804" s="100">
        <v>769</v>
      </c>
      <c r="M804" s="112" t="s">
        <v>591</v>
      </c>
      <c r="N804" s="32" t="s">
        <v>2378</v>
      </c>
      <c r="O804" s="111" t="s">
        <v>373</v>
      </c>
      <c r="P804" s="80" t="s">
        <v>1955</v>
      </c>
      <c r="Q804" s="80" t="s">
        <v>1778</v>
      </c>
      <c r="R804" s="36" t="s">
        <v>2060</v>
      </c>
      <c r="S804" s="80" t="s">
        <v>2220</v>
      </c>
      <c r="T804" s="80"/>
      <c r="U804" s="80" t="s">
        <v>2167</v>
      </c>
      <c r="V804" s="80" t="str">
        <f t="shared" si="37"/>
        <v>, Rotary Press</v>
      </c>
      <c r="W804" s="32" t="s">
        <v>591</v>
      </c>
      <c r="X804" s="110" t="s">
        <v>726</v>
      </c>
      <c r="Y804" s="35" t="s">
        <v>1153</v>
      </c>
      <c r="Z804" s="133">
        <v>1</v>
      </c>
      <c r="AA804" s="133">
        <f t="shared" si="38"/>
        <v>1</v>
      </c>
    </row>
    <row r="805" spans="1:27" s="3" customFormat="1" x14ac:dyDescent="0.2">
      <c r="A805" s="100">
        <v>804</v>
      </c>
      <c r="B805" s="101">
        <v>788</v>
      </c>
      <c r="C805" s="101" t="s">
        <v>727</v>
      </c>
      <c r="D805" s="100" t="s">
        <v>727</v>
      </c>
      <c r="E805" s="102" t="str">
        <f t="shared" si="36"/>
        <v xml:space="preserve">1936-37 - Army-Navy Issue - 4c  Gray,  Generals Lee and Jackson, Rotary Press, Perf 11x10 1/2   </v>
      </c>
      <c r="F805" s="106" t="s">
        <v>2512</v>
      </c>
      <c r="G805" s="104">
        <v>0.25</v>
      </c>
      <c r="H805" s="105">
        <v>0.25</v>
      </c>
      <c r="I805" s="105"/>
      <c r="J805" s="105">
        <v>0.6</v>
      </c>
      <c r="K805" s="104">
        <v>0.25</v>
      </c>
      <c r="L805" s="100">
        <v>770</v>
      </c>
      <c r="M805" s="112" t="s">
        <v>591</v>
      </c>
      <c r="N805" s="32" t="s">
        <v>2378</v>
      </c>
      <c r="O805" s="111" t="s">
        <v>373</v>
      </c>
      <c r="P805" s="80" t="s">
        <v>1964</v>
      </c>
      <c r="Q805" s="80" t="s">
        <v>1779</v>
      </c>
      <c r="R805" s="36" t="s">
        <v>2029</v>
      </c>
      <c r="S805" s="80" t="s">
        <v>2220</v>
      </c>
      <c r="T805" s="80"/>
      <c r="U805" s="80" t="s">
        <v>2167</v>
      </c>
      <c r="V805" s="80" t="str">
        <f t="shared" si="37"/>
        <v>, Rotary Press</v>
      </c>
      <c r="W805" s="32" t="s">
        <v>591</v>
      </c>
      <c r="X805" s="110" t="s">
        <v>727</v>
      </c>
      <c r="Y805" s="35" t="s">
        <v>1154</v>
      </c>
      <c r="Z805" s="133">
        <v>1</v>
      </c>
      <c r="AA805" s="133">
        <f t="shared" si="38"/>
        <v>1</v>
      </c>
    </row>
    <row r="806" spans="1:27" s="3" customFormat="1" x14ac:dyDescent="0.2">
      <c r="A806" s="100">
        <v>805</v>
      </c>
      <c r="B806" s="101">
        <v>789</v>
      </c>
      <c r="C806" s="101" t="s">
        <v>728</v>
      </c>
      <c r="D806" s="100" t="s">
        <v>728</v>
      </c>
      <c r="E806" s="102" t="str">
        <f t="shared" si="36"/>
        <v xml:space="preserve">1936-37 - Army-Navy Issue - 5c  Ultramarine,  U.S. Military Academy at West Point, Rotary Press, Perf 11x10 1/2   </v>
      </c>
      <c r="F806" s="106" t="s">
        <v>2512</v>
      </c>
      <c r="G806" s="104">
        <v>0.25</v>
      </c>
      <c r="H806" s="105">
        <v>0.25</v>
      </c>
      <c r="I806" s="105"/>
      <c r="J806" s="105">
        <v>0.75</v>
      </c>
      <c r="K806" s="104">
        <v>0.25</v>
      </c>
      <c r="L806" s="100">
        <v>771</v>
      </c>
      <c r="M806" s="112" t="s">
        <v>591</v>
      </c>
      <c r="N806" s="32" t="s">
        <v>2378</v>
      </c>
      <c r="O806" s="111" t="s">
        <v>373</v>
      </c>
      <c r="P806" s="80" t="s">
        <v>1952</v>
      </c>
      <c r="Q806" s="80" t="s">
        <v>1780</v>
      </c>
      <c r="R806" s="36" t="s">
        <v>2048</v>
      </c>
      <c r="S806" s="80" t="s">
        <v>2220</v>
      </c>
      <c r="T806" s="80"/>
      <c r="U806" s="80" t="s">
        <v>2167</v>
      </c>
      <c r="V806" s="80" t="str">
        <f t="shared" si="37"/>
        <v>, Rotary Press</v>
      </c>
      <c r="W806" s="32" t="s">
        <v>591</v>
      </c>
      <c r="X806" s="110" t="s">
        <v>728</v>
      </c>
      <c r="Y806" s="35" t="s">
        <v>1155</v>
      </c>
      <c r="Z806" s="133">
        <v>1</v>
      </c>
      <c r="AA806" s="133">
        <f t="shared" si="38"/>
        <v>1</v>
      </c>
    </row>
    <row r="807" spans="1:27" s="3" customFormat="1" x14ac:dyDescent="0.2">
      <c r="A807" s="100">
        <v>806</v>
      </c>
      <c r="B807" s="101">
        <v>790</v>
      </c>
      <c r="C807" s="101" t="s">
        <v>729</v>
      </c>
      <c r="D807" s="100" t="s">
        <v>729</v>
      </c>
      <c r="E807" s="102" t="str">
        <f t="shared" si="36"/>
        <v xml:space="preserve">1936-37 - Army-Navy Issue - 1c  Green,  Commodores Jones and Barry, Rotary Press, Perf 11x10 1/2   </v>
      </c>
      <c r="F807" s="106" t="s">
        <v>2512</v>
      </c>
      <c r="G807" s="104">
        <v>0.25</v>
      </c>
      <c r="H807" s="105">
        <v>0.25</v>
      </c>
      <c r="I807" s="105"/>
      <c r="J807" s="105">
        <v>0.3</v>
      </c>
      <c r="K807" s="104">
        <v>0.25</v>
      </c>
      <c r="L807" s="100">
        <v>772</v>
      </c>
      <c r="M807" s="112" t="s">
        <v>591</v>
      </c>
      <c r="N807" s="32" t="s">
        <v>2378</v>
      </c>
      <c r="O807" s="111" t="s">
        <v>373</v>
      </c>
      <c r="P807" s="80" t="s">
        <v>1954</v>
      </c>
      <c r="Q807" s="80" t="s">
        <v>1781</v>
      </c>
      <c r="R807" s="36" t="s">
        <v>2022</v>
      </c>
      <c r="S807" s="80" t="s">
        <v>2220</v>
      </c>
      <c r="T807" s="80"/>
      <c r="U807" s="80" t="s">
        <v>2167</v>
      </c>
      <c r="V807" s="80" t="str">
        <f t="shared" si="37"/>
        <v>, Rotary Press</v>
      </c>
      <c r="W807" s="32" t="s">
        <v>591</v>
      </c>
      <c r="X807" s="110" t="s">
        <v>729</v>
      </c>
      <c r="Y807" s="35" t="s">
        <v>1156</v>
      </c>
      <c r="Z807" s="133">
        <v>1</v>
      </c>
      <c r="AA807" s="133">
        <f t="shared" si="38"/>
        <v>1</v>
      </c>
    </row>
    <row r="808" spans="1:27" s="3" customFormat="1" x14ac:dyDescent="0.2">
      <c r="A808" s="100">
        <v>807</v>
      </c>
      <c r="B808" s="101">
        <v>791</v>
      </c>
      <c r="C808" s="101" t="s">
        <v>730</v>
      </c>
      <c r="D808" s="100" t="s">
        <v>730</v>
      </c>
      <c r="E808" s="102" t="str">
        <f t="shared" si="36"/>
        <v xml:space="preserve">1936-37 - Army-Navy Issue - 2c  Carmine,  Commanders Decatur and Macdonough, Rotary Press, Perf 11x10 1/2   </v>
      </c>
      <c r="F808" s="106" t="s">
        <v>2512</v>
      </c>
      <c r="G808" s="104">
        <v>0.25</v>
      </c>
      <c r="H808" s="105">
        <v>0.25</v>
      </c>
      <c r="I808" s="105"/>
      <c r="J808" s="105">
        <v>0.3</v>
      </c>
      <c r="K808" s="104">
        <v>0.25</v>
      </c>
      <c r="L808" s="100">
        <v>773</v>
      </c>
      <c r="M808" s="112" t="s">
        <v>591</v>
      </c>
      <c r="N808" s="32" t="s">
        <v>2378</v>
      </c>
      <c r="O808" s="111" t="s">
        <v>373</v>
      </c>
      <c r="P808" s="80" t="s">
        <v>1960</v>
      </c>
      <c r="Q808" s="80" t="s">
        <v>1782</v>
      </c>
      <c r="R808" s="36" t="s">
        <v>2057</v>
      </c>
      <c r="S808" s="80" t="s">
        <v>2220</v>
      </c>
      <c r="T808" s="80"/>
      <c r="U808" s="80" t="s">
        <v>2167</v>
      </c>
      <c r="V808" s="80" t="str">
        <f t="shared" si="37"/>
        <v>, Rotary Press</v>
      </c>
      <c r="W808" s="32" t="s">
        <v>591</v>
      </c>
      <c r="X808" s="110" t="s">
        <v>730</v>
      </c>
      <c r="Y808" s="35" t="s">
        <v>1157</v>
      </c>
      <c r="Z808" s="133">
        <v>1</v>
      </c>
      <c r="AA808" s="133">
        <f t="shared" si="38"/>
        <v>1</v>
      </c>
    </row>
    <row r="809" spans="1:27" s="3" customFormat="1" x14ac:dyDescent="0.2">
      <c r="A809" s="100">
        <v>808</v>
      </c>
      <c r="B809" s="101">
        <v>792</v>
      </c>
      <c r="C809" s="101" t="s">
        <v>731</v>
      </c>
      <c r="D809" s="100" t="s">
        <v>731</v>
      </c>
      <c r="E809" s="102" t="str">
        <f t="shared" si="36"/>
        <v xml:space="preserve">1936-37 - Army-Navy Issue - 3c  Purple,  Admirals Farragut and Porter, Rotary Press, Perf 11x10 1/2   </v>
      </c>
      <c r="F809" s="106" t="s">
        <v>2512</v>
      </c>
      <c r="G809" s="104">
        <v>0.25</v>
      </c>
      <c r="H809" s="105">
        <v>0.25</v>
      </c>
      <c r="I809" s="105"/>
      <c r="J809" s="105">
        <v>0.4</v>
      </c>
      <c r="K809" s="104">
        <v>0.25</v>
      </c>
      <c r="L809" s="100">
        <v>774</v>
      </c>
      <c r="M809" s="112" t="s">
        <v>591</v>
      </c>
      <c r="N809" s="32" t="s">
        <v>2378</v>
      </c>
      <c r="O809" s="111" t="s">
        <v>373</v>
      </c>
      <c r="P809" s="80" t="s">
        <v>1955</v>
      </c>
      <c r="Q809" s="80" t="s">
        <v>1783</v>
      </c>
      <c r="R809" s="36" t="s">
        <v>2060</v>
      </c>
      <c r="S809" s="80" t="s">
        <v>2220</v>
      </c>
      <c r="T809" s="80"/>
      <c r="U809" s="80" t="s">
        <v>2167</v>
      </c>
      <c r="V809" s="80" t="str">
        <f t="shared" si="37"/>
        <v>, Rotary Press</v>
      </c>
      <c r="W809" s="32" t="s">
        <v>591</v>
      </c>
      <c r="X809" s="110" t="s">
        <v>731</v>
      </c>
      <c r="Y809" s="35" t="s">
        <v>1158</v>
      </c>
      <c r="Z809" s="133">
        <v>1</v>
      </c>
      <c r="AA809" s="133">
        <f t="shared" si="38"/>
        <v>1</v>
      </c>
    </row>
    <row r="810" spans="1:27" s="3" customFormat="1" x14ac:dyDescent="0.2">
      <c r="A810" s="100">
        <v>809</v>
      </c>
      <c r="B810" s="101">
        <v>793</v>
      </c>
      <c r="C810" s="101" t="s">
        <v>732</v>
      </c>
      <c r="D810" s="100" t="s">
        <v>732</v>
      </c>
      <c r="E810" s="102" t="str">
        <f t="shared" si="36"/>
        <v xml:space="preserve">1936-37 - Army-Navy Issue - 4c  Gray,  Admirals Sampson, Dewey and Winfield, Rotary Press, Perf 11x10 1/2   </v>
      </c>
      <c r="F810" s="106" t="s">
        <v>2512</v>
      </c>
      <c r="G810" s="104">
        <v>0.25</v>
      </c>
      <c r="H810" s="105">
        <v>0.25</v>
      </c>
      <c r="I810" s="105"/>
      <c r="J810" s="105">
        <v>0.6</v>
      </c>
      <c r="K810" s="104">
        <v>0.25</v>
      </c>
      <c r="L810" s="100">
        <v>775</v>
      </c>
      <c r="M810" s="112" t="s">
        <v>591</v>
      </c>
      <c r="N810" s="32" t="s">
        <v>2378</v>
      </c>
      <c r="O810" s="111" t="s">
        <v>373</v>
      </c>
      <c r="P810" s="80" t="s">
        <v>1964</v>
      </c>
      <c r="Q810" s="80" t="s">
        <v>1784</v>
      </c>
      <c r="R810" s="36" t="s">
        <v>2029</v>
      </c>
      <c r="S810" s="80" t="s">
        <v>2220</v>
      </c>
      <c r="T810" s="80"/>
      <c r="U810" s="80" t="s">
        <v>2167</v>
      </c>
      <c r="V810" s="80" t="str">
        <f t="shared" si="37"/>
        <v>, Rotary Press</v>
      </c>
      <c r="W810" s="32" t="s">
        <v>591</v>
      </c>
      <c r="X810" s="110" t="s">
        <v>732</v>
      </c>
      <c r="Y810" s="35" t="s">
        <v>1159</v>
      </c>
      <c r="Z810" s="133">
        <v>1</v>
      </c>
      <c r="AA810" s="133">
        <f t="shared" si="38"/>
        <v>1</v>
      </c>
    </row>
    <row r="811" spans="1:27" s="3" customFormat="1" x14ac:dyDescent="0.2">
      <c r="A811" s="100">
        <v>810</v>
      </c>
      <c r="B811" s="101">
        <v>794</v>
      </c>
      <c r="C811" s="101" t="s">
        <v>733</v>
      </c>
      <c r="D811" s="100" t="s">
        <v>733</v>
      </c>
      <c r="E811" s="102" t="str">
        <f t="shared" si="36"/>
        <v xml:space="preserve">1936-37 - Army-Navy Issue - 5c  Ultramarine,  Seal of the U.S. Naval Academy, Rotary Press, Perf 11x10 1/2   </v>
      </c>
      <c r="F811" s="106" t="s">
        <v>2512</v>
      </c>
      <c r="G811" s="104">
        <v>0.25</v>
      </c>
      <c r="H811" s="105">
        <v>0.25</v>
      </c>
      <c r="I811" s="105"/>
      <c r="J811" s="105">
        <v>0.75</v>
      </c>
      <c r="K811" s="104">
        <v>0.25</v>
      </c>
      <c r="L811" s="100">
        <v>777</v>
      </c>
      <c r="M811" s="112" t="s">
        <v>591</v>
      </c>
      <c r="N811" s="32" t="s">
        <v>2378</v>
      </c>
      <c r="O811" s="111" t="s">
        <v>373</v>
      </c>
      <c r="P811" s="80" t="s">
        <v>1952</v>
      </c>
      <c r="Q811" s="80" t="s">
        <v>1785</v>
      </c>
      <c r="R811" s="36" t="s">
        <v>2048</v>
      </c>
      <c r="S811" s="80" t="s">
        <v>2220</v>
      </c>
      <c r="T811" s="80"/>
      <c r="U811" s="80" t="s">
        <v>2167</v>
      </c>
      <c r="V811" s="80" t="str">
        <f t="shared" si="37"/>
        <v>, Rotary Press</v>
      </c>
      <c r="W811" s="32" t="s">
        <v>591</v>
      </c>
      <c r="X811" s="110" t="s">
        <v>733</v>
      </c>
      <c r="Y811" s="35" t="s">
        <v>1160</v>
      </c>
      <c r="Z811" s="133">
        <v>1</v>
      </c>
      <c r="AA811" s="133">
        <f t="shared" si="38"/>
        <v>1</v>
      </c>
    </row>
    <row r="812" spans="1:27" s="3" customFormat="1" x14ac:dyDescent="0.2">
      <c r="A812" s="100">
        <v>811</v>
      </c>
      <c r="B812" s="101">
        <v>795</v>
      </c>
      <c r="C812" s="101" t="s">
        <v>734</v>
      </c>
      <c r="D812" s="100" t="s">
        <v>734</v>
      </c>
      <c r="E812" s="102" t="str">
        <f t="shared" si="36"/>
        <v xml:space="preserve">1937, July 13 - 1937 Commemorative Issues - 3c  Rose Purple,  Northwest Territory Sesquicentennial, Rotary Press, Perf 11x10 1/2   </v>
      </c>
      <c r="F812" s="106" t="s">
        <v>2512</v>
      </c>
      <c r="G812" s="104">
        <v>0.25</v>
      </c>
      <c r="H812" s="105">
        <v>0.25</v>
      </c>
      <c r="I812" s="105"/>
      <c r="J812" s="105">
        <v>0.3</v>
      </c>
      <c r="K812" s="104">
        <v>0.25</v>
      </c>
      <c r="L812" s="100">
        <v>778</v>
      </c>
      <c r="M812" s="112" t="s">
        <v>591</v>
      </c>
      <c r="N812" s="32" t="s">
        <v>2379</v>
      </c>
      <c r="O812" s="111" t="s">
        <v>383</v>
      </c>
      <c r="P812" s="80" t="s">
        <v>1955</v>
      </c>
      <c r="Q812" s="80" t="s">
        <v>1786</v>
      </c>
      <c r="R812" s="36" t="s">
        <v>2376</v>
      </c>
      <c r="S812" s="80" t="s">
        <v>2220</v>
      </c>
      <c r="T812" s="80"/>
      <c r="U812" s="80" t="s">
        <v>2167</v>
      </c>
      <c r="V812" s="80" t="str">
        <f t="shared" si="37"/>
        <v>, Rotary Press</v>
      </c>
      <c r="W812" s="32" t="s">
        <v>591</v>
      </c>
      <c r="X812" s="110" t="s">
        <v>734</v>
      </c>
      <c r="Y812" s="35" t="s">
        <v>1161</v>
      </c>
      <c r="Z812" s="133">
        <v>1</v>
      </c>
      <c r="AA812" s="133">
        <f t="shared" si="38"/>
        <v>1</v>
      </c>
    </row>
    <row r="813" spans="1:27" s="3" customFormat="1" x14ac:dyDescent="0.2">
      <c r="A813" s="100">
        <v>812</v>
      </c>
      <c r="B813" s="101">
        <v>796</v>
      </c>
      <c r="C813" s="101" t="s">
        <v>735</v>
      </c>
      <c r="D813" s="100" t="s">
        <v>735</v>
      </c>
      <c r="E813" s="102" t="str">
        <f t="shared" si="36"/>
        <v xml:space="preserve">1937, Aug. 18 - 1937 Commemorative Issues - 5c  Gray Bue,  Virginia Dare, Perf 11   </v>
      </c>
      <c r="F813" s="106" t="s">
        <v>2512</v>
      </c>
      <c r="G813" s="104">
        <v>0.25</v>
      </c>
      <c r="H813" s="105">
        <v>0.25</v>
      </c>
      <c r="I813" s="105"/>
      <c r="J813" s="105">
        <v>0.35</v>
      </c>
      <c r="K813" s="104">
        <v>0.25</v>
      </c>
      <c r="L813" s="100">
        <v>779</v>
      </c>
      <c r="M813" s="112" t="s">
        <v>591</v>
      </c>
      <c r="N813" s="32" t="s">
        <v>2380</v>
      </c>
      <c r="O813" s="111" t="s">
        <v>383</v>
      </c>
      <c r="P813" s="80" t="s">
        <v>1952</v>
      </c>
      <c r="Q813" s="80" t="s">
        <v>1787</v>
      </c>
      <c r="R813" s="36" t="s">
        <v>2383</v>
      </c>
      <c r="S813" s="80" t="s">
        <v>2190</v>
      </c>
      <c r="T813" s="80"/>
      <c r="U813" s="80"/>
      <c r="V813" s="80" t="str">
        <f t="shared" si="37"/>
        <v/>
      </c>
      <c r="W813" s="32" t="s">
        <v>591</v>
      </c>
      <c r="X813" s="110" t="s">
        <v>735</v>
      </c>
      <c r="Y813" s="35" t="s">
        <v>1162</v>
      </c>
      <c r="Z813" s="133">
        <v>1</v>
      </c>
      <c r="AA813" s="133">
        <f t="shared" si="38"/>
        <v>1</v>
      </c>
    </row>
    <row r="814" spans="1:27" s="3" customFormat="1" x14ac:dyDescent="0.2">
      <c r="A814" s="100">
        <v>813</v>
      </c>
      <c r="B814" s="101">
        <v>797</v>
      </c>
      <c r="C814" s="101" t="s">
        <v>560</v>
      </c>
      <c r="D814" s="100" t="s">
        <v>560</v>
      </c>
      <c r="E814" s="102" t="str">
        <f t="shared" si="36"/>
        <v xml:space="preserve">1937, Aug. 26 - 1937 Souvenir Sheet - 3c  Blue Green, Society of Philatelic Americans, Imperf   </v>
      </c>
      <c r="F814" s="106" t="s">
        <v>2512</v>
      </c>
      <c r="G814" s="104">
        <v>0.4</v>
      </c>
      <c r="H814" s="105">
        <v>0.4</v>
      </c>
      <c r="I814" s="105"/>
      <c r="J814" s="105">
        <v>0.6</v>
      </c>
      <c r="K814" s="104">
        <v>0.4</v>
      </c>
      <c r="L814" s="100">
        <v>1127</v>
      </c>
      <c r="M814" s="112" t="s">
        <v>592</v>
      </c>
      <c r="N814" s="32" t="s">
        <v>2381</v>
      </c>
      <c r="O814" s="111" t="s">
        <v>559</v>
      </c>
      <c r="P814" s="80" t="s">
        <v>1955</v>
      </c>
      <c r="Q814" s="80" t="s">
        <v>561</v>
      </c>
      <c r="R814" s="36" t="s">
        <v>2069</v>
      </c>
      <c r="S814" s="80" t="s">
        <v>2138</v>
      </c>
      <c r="T814" s="80"/>
      <c r="U814" s="80"/>
      <c r="V814" s="80" t="str">
        <f t="shared" si="37"/>
        <v/>
      </c>
      <c r="W814" s="32" t="s">
        <v>592</v>
      </c>
      <c r="X814" s="110" t="s">
        <v>560</v>
      </c>
      <c r="Y814" s="35" t="s">
        <v>1063</v>
      </c>
      <c r="Z814" s="133">
        <v>1</v>
      </c>
      <c r="AA814" s="133">
        <f t="shared" si="38"/>
        <v>1</v>
      </c>
    </row>
    <row r="815" spans="1:27" s="3" customFormat="1" x14ac:dyDescent="0.2">
      <c r="A815" s="100">
        <v>814</v>
      </c>
      <c r="B815" s="101">
        <v>798</v>
      </c>
      <c r="C815" s="101" t="s">
        <v>736</v>
      </c>
      <c r="D815" s="100" t="s">
        <v>736</v>
      </c>
      <c r="E815" s="102" t="str">
        <f t="shared" si="36"/>
        <v xml:space="preserve">1937, Sept. 17 - 1937 Commemorative Issues - 3c  Bright Reddish Purple,  Constitution Sesquicentennial, Rotary Press, Perf 11x10 1/2   </v>
      </c>
      <c r="F815" s="106" t="s">
        <v>2512</v>
      </c>
      <c r="G815" s="104">
        <v>0.25</v>
      </c>
      <c r="H815" s="105">
        <v>0.25</v>
      </c>
      <c r="I815" s="105"/>
      <c r="J815" s="105">
        <v>0.4</v>
      </c>
      <c r="K815" s="104">
        <v>0.25</v>
      </c>
      <c r="L815" s="100">
        <v>780</v>
      </c>
      <c r="M815" s="112" t="s">
        <v>591</v>
      </c>
      <c r="N815" s="32" t="s">
        <v>2382</v>
      </c>
      <c r="O815" s="111" t="s">
        <v>383</v>
      </c>
      <c r="P815" s="80" t="s">
        <v>1955</v>
      </c>
      <c r="Q815" s="80" t="s">
        <v>1788</v>
      </c>
      <c r="R815" s="36" t="s">
        <v>2384</v>
      </c>
      <c r="S815" s="80" t="s">
        <v>2220</v>
      </c>
      <c r="T815" s="80"/>
      <c r="U815" s="80" t="s">
        <v>2167</v>
      </c>
      <c r="V815" s="80" t="str">
        <f t="shared" si="37"/>
        <v>, Rotary Press</v>
      </c>
      <c r="W815" s="32" t="s">
        <v>591</v>
      </c>
      <c r="X815" s="110" t="s">
        <v>736</v>
      </c>
      <c r="Y815" s="35" t="s">
        <v>1163</v>
      </c>
      <c r="Z815" s="133">
        <v>1</v>
      </c>
      <c r="AA815" s="133">
        <f t="shared" si="38"/>
        <v>1</v>
      </c>
    </row>
    <row r="816" spans="1:27" s="3" customFormat="1" x14ac:dyDescent="0.2">
      <c r="A816" s="100">
        <v>815</v>
      </c>
      <c r="B816" s="101">
        <v>799</v>
      </c>
      <c r="C816" s="101" t="s">
        <v>737</v>
      </c>
      <c r="D816" s="100" t="s">
        <v>737</v>
      </c>
      <c r="E816" s="102" t="str">
        <f t="shared" si="36"/>
        <v xml:space="preserve">1937 - 1937 Territorial Issues - 3c  Violet,  Hawaii Statue of Kamehameha I, Rotary Press, Perf 10 1/2x11   </v>
      </c>
      <c r="F816" s="106" t="s">
        <v>2512</v>
      </c>
      <c r="G816" s="104">
        <v>0.25</v>
      </c>
      <c r="H816" s="105">
        <v>0.25</v>
      </c>
      <c r="I816" s="105"/>
      <c r="J816" s="105">
        <v>0.35</v>
      </c>
      <c r="K816" s="104">
        <v>0.25</v>
      </c>
      <c r="L816" s="100">
        <v>781</v>
      </c>
      <c r="M816" s="112" t="s">
        <v>591</v>
      </c>
      <c r="N816" s="32">
        <v>1937</v>
      </c>
      <c r="O816" s="111" t="s">
        <v>586</v>
      </c>
      <c r="P816" s="80" t="s">
        <v>1955</v>
      </c>
      <c r="Q816" s="80" t="s">
        <v>1789</v>
      </c>
      <c r="R816" s="36" t="s">
        <v>2141</v>
      </c>
      <c r="S816" s="80" t="s">
        <v>2206</v>
      </c>
      <c r="T816" s="80"/>
      <c r="U816" s="80" t="s">
        <v>2167</v>
      </c>
      <c r="V816" s="80" t="str">
        <f t="shared" si="37"/>
        <v>, Rotary Press</v>
      </c>
      <c r="W816" s="32" t="s">
        <v>591</v>
      </c>
      <c r="X816" s="110" t="s">
        <v>737</v>
      </c>
      <c r="Y816" s="35" t="s">
        <v>1164</v>
      </c>
      <c r="Z816" s="133">
        <v>1</v>
      </c>
      <c r="AA816" s="133">
        <f t="shared" si="38"/>
        <v>1</v>
      </c>
    </row>
    <row r="817" spans="1:27" s="3" customFormat="1" x14ac:dyDescent="0.2">
      <c r="A817" s="100">
        <v>816</v>
      </c>
      <c r="B817" s="101">
        <v>800</v>
      </c>
      <c r="C817" s="101" t="s">
        <v>738</v>
      </c>
      <c r="D817" s="100" t="s">
        <v>738</v>
      </c>
      <c r="E817" s="102" t="str">
        <f t="shared" si="36"/>
        <v xml:space="preserve">1937 - 1937 Territorial Issues - 3c  Violet,  Alaska Mt. McKinley, Rotary Press, Perf 11x10 1/2   </v>
      </c>
      <c r="F817" s="106" t="s">
        <v>2512</v>
      </c>
      <c r="G817" s="104">
        <v>0.25</v>
      </c>
      <c r="H817" s="105">
        <v>0.25</v>
      </c>
      <c r="I817" s="105"/>
      <c r="J817" s="105">
        <v>0.4</v>
      </c>
      <c r="K817" s="104">
        <v>0.25</v>
      </c>
      <c r="L817" s="100">
        <v>782</v>
      </c>
      <c r="M817" s="112" t="s">
        <v>591</v>
      </c>
      <c r="N817" s="32">
        <v>1937</v>
      </c>
      <c r="O817" s="111" t="s">
        <v>586</v>
      </c>
      <c r="P817" s="80" t="s">
        <v>1955</v>
      </c>
      <c r="Q817" s="80" t="s">
        <v>1790</v>
      </c>
      <c r="R817" s="36" t="s">
        <v>2141</v>
      </c>
      <c r="S817" s="80" t="s">
        <v>2220</v>
      </c>
      <c r="T817" s="80"/>
      <c r="U817" s="80" t="s">
        <v>2167</v>
      </c>
      <c r="V817" s="80" t="str">
        <f t="shared" si="37"/>
        <v>, Rotary Press</v>
      </c>
      <c r="W817" s="32" t="s">
        <v>591</v>
      </c>
      <c r="X817" s="110" t="s">
        <v>738</v>
      </c>
      <c r="Y817" s="35" t="s">
        <v>1165</v>
      </c>
      <c r="Z817" s="133">
        <v>1</v>
      </c>
      <c r="AA817" s="133">
        <f t="shared" si="38"/>
        <v>1</v>
      </c>
    </row>
    <row r="818" spans="1:27" s="3" customFormat="1" x14ac:dyDescent="0.2">
      <c r="A818" s="100">
        <v>817</v>
      </c>
      <c r="B818" s="101">
        <v>801</v>
      </c>
      <c r="C818" s="101" t="s">
        <v>739</v>
      </c>
      <c r="D818" s="100" t="s">
        <v>739</v>
      </c>
      <c r="E818" s="102" t="str">
        <f t="shared" si="36"/>
        <v xml:space="preserve">1937 - 1937 Territorial Issues - 3c  Bright Purple,  Puerto Rico, Rotary Press, Perf 11x10 1/2   </v>
      </c>
      <c r="F818" s="106" t="s">
        <v>2512</v>
      </c>
      <c r="G818" s="104">
        <v>0.25</v>
      </c>
      <c r="H818" s="105">
        <v>0.25</v>
      </c>
      <c r="I818" s="105"/>
      <c r="J818" s="105">
        <v>0.4</v>
      </c>
      <c r="K818" s="104">
        <v>0.25</v>
      </c>
      <c r="L818" s="100">
        <v>783</v>
      </c>
      <c r="M818" s="112" t="s">
        <v>591</v>
      </c>
      <c r="N818" s="32">
        <v>1937</v>
      </c>
      <c r="O818" s="111" t="s">
        <v>586</v>
      </c>
      <c r="P818" s="80" t="s">
        <v>1955</v>
      </c>
      <c r="Q818" s="80" t="s">
        <v>1791</v>
      </c>
      <c r="R818" s="36" t="s">
        <v>2385</v>
      </c>
      <c r="S818" s="80" t="s">
        <v>2220</v>
      </c>
      <c r="T818" s="80"/>
      <c r="U818" s="80" t="s">
        <v>2167</v>
      </c>
      <c r="V818" s="80" t="str">
        <f t="shared" si="37"/>
        <v>, Rotary Press</v>
      </c>
      <c r="W818" s="32" t="s">
        <v>591</v>
      </c>
      <c r="X818" s="110" t="s">
        <v>739</v>
      </c>
      <c r="Y818" s="35" t="s">
        <v>1166</v>
      </c>
      <c r="Z818" s="133">
        <v>1</v>
      </c>
      <c r="AA818" s="133">
        <f t="shared" si="38"/>
        <v>1</v>
      </c>
    </row>
    <row r="819" spans="1:27" s="3" customFormat="1" x14ac:dyDescent="0.2">
      <c r="A819" s="100">
        <v>818</v>
      </c>
      <c r="B819" s="101">
        <v>802</v>
      </c>
      <c r="C819" s="101" t="s">
        <v>740</v>
      </c>
      <c r="D819" s="100" t="s">
        <v>740</v>
      </c>
      <c r="E819" s="102" t="str">
        <f t="shared" si="36"/>
        <v xml:space="preserve">1937 - 1937 Territorial Issues - 3c  Rose Violet,  Virginian Islands, Rotary Press, Perf 11x10 1/2   </v>
      </c>
      <c r="F819" s="106" t="s">
        <v>2512</v>
      </c>
      <c r="G819" s="104">
        <v>0.25</v>
      </c>
      <c r="H819" s="105">
        <v>0.25</v>
      </c>
      <c r="I819" s="105"/>
      <c r="J819" s="105">
        <v>0.4</v>
      </c>
      <c r="K819" s="104">
        <v>0.25</v>
      </c>
      <c r="L819" s="100">
        <v>784</v>
      </c>
      <c r="M819" s="112" t="s">
        <v>591</v>
      </c>
      <c r="N819" s="32">
        <v>1937</v>
      </c>
      <c r="O819" s="111" t="s">
        <v>586</v>
      </c>
      <c r="P819" s="80" t="s">
        <v>1955</v>
      </c>
      <c r="Q819" s="80" t="s">
        <v>1792</v>
      </c>
      <c r="R819" s="36" t="s">
        <v>2386</v>
      </c>
      <c r="S819" s="80" t="s">
        <v>2220</v>
      </c>
      <c r="T819" s="80"/>
      <c r="U819" s="80" t="s">
        <v>2167</v>
      </c>
      <c r="V819" s="80" t="str">
        <f t="shared" si="37"/>
        <v>, Rotary Press</v>
      </c>
      <c r="W819" s="32" t="s">
        <v>591</v>
      </c>
      <c r="X819" s="110" t="s">
        <v>740</v>
      </c>
      <c r="Y819" s="35" t="s">
        <v>1167</v>
      </c>
      <c r="Z819" s="133">
        <v>1</v>
      </c>
      <c r="AA819" s="133">
        <f t="shared" si="38"/>
        <v>1</v>
      </c>
    </row>
    <row r="820" spans="1:27" s="3" customFormat="1" x14ac:dyDescent="0.2">
      <c r="A820" s="100">
        <v>819</v>
      </c>
      <c r="B820" s="101">
        <v>803</v>
      </c>
      <c r="C820" s="101">
        <v>184</v>
      </c>
      <c r="D820" s="100">
        <v>184</v>
      </c>
      <c r="E820" s="102" t="str">
        <f t="shared" si="36"/>
        <v xml:space="preserve">1938 - Fifth Bureau Issue - Presidents - 1/2c  Deep Orange,  Benjamin Franklin, Rotary Press, Perf 11x10 1/2   </v>
      </c>
      <c r="F820" s="106" t="s">
        <v>2512</v>
      </c>
      <c r="G820" s="104">
        <v>0.25</v>
      </c>
      <c r="H820" s="105">
        <v>0.25</v>
      </c>
      <c r="I820" s="105"/>
      <c r="J820" s="105">
        <v>0.25</v>
      </c>
      <c r="K820" s="104">
        <v>0.25</v>
      </c>
      <c r="L820" s="100">
        <v>630</v>
      </c>
      <c r="M820" s="112" t="s">
        <v>590</v>
      </c>
      <c r="N820" s="32">
        <v>1938</v>
      </c>
      <c r="O820" s="111" t="s">
        <v>392</v>
      </c>
      <c r="P820" s="80" t="s">
        <v>1977</v>
      </c>
      <c r="Q820" s="80" t="s">
        <v>1793</v>
      </c>
      <c r="R820" s="36" t="s">
        <v>2231</v>
      </c>
      <c r="S820" s="80" t="s">
        <v>2220</v>
      </c>
      <c r="T820" s="80"/>
      <c r="U820" s="80" t="s">
        <v>2167</v>
      </c>
      <c r="V820" s="80" t="str">
        <f t="shared" si="37"/>
        <v>, Rotary Press</v>
      </c>
      <c r="W820" s="32" t="s">
        <v>590</v>
      </c>
      <c r="X820" s="110">
        <v>184</v>
      </c>
      <c r="Y820" s="35" t="s">
        <v>964</v>
      </c>
      <c r="Z820" s="133">
        <v>1</v>
      </c>
      <c r="AA820" s="133">
        <f t="shared" si="38"/>
        <v>1</v>
      </c>
    </row>
    <row r="821" spans="1:27" s="3" customFormat="1" x14ac:dyDescent="0.2">
      <c r="A821" s="100">
        <v>820</v>
      </c>
      <c r="B821" s="101">
        <v>804</v>
      </c>
      <c r="C821" s="101">
        <v>185</v>
      </c>
      <c r="D821" s="100">
        <v>185</v>
      </c>
      <c r="E821" s="102" t="str">
        <f t="shared" si="36"/>
        <v xml:space="preserve">1938 - Fifth Bureau Issue - Presidents - 1c  Green,  George Washington, Rotary Press, Perf 11x10 1/2   </v>
      </c>
      <c r="F821" s="106" t="s">
        <v>2512</v>
      </c>
      <c r="G821" s="104">
        <v>0.25</v>
      </c>
      <c r="H821" s="105">
        <v>0.25</v>
      </c>
      <c r="I821" s="105"/>
      <c r="J821" s="105">
        <v>0.25</v>
      </c>
      <c r="K821" s="104">
        <v>0.25</v>
      </c>
      <c r="L821" s="100">
        <v>631</v>
      </c>
      <c r="M821" s="112" t="s">
        <v>590</v>
      </c>
      <c r="N821" s="32">
        <v>1938</v>
      </c>
      <c r="O821" s="111" t="s">
        <v>392</v>
      </c>
      <c r="P821" s="80" t="s">
        <v>1954</v>
      </c>
      <c r="Q821" s="80" t="s">
        <v>1794</v>
      </c>
      <c r="R821" s="36" t="s">
        <v>2022</v>
      </c>
      <c r="S821" s="80" t="s">
        <v>2220</v>
      </c>
      <c r="T821" s="80"/>
      <c r="U821" s="80" t="s">
        <v>2167</v>
      </c>
      <c r="V821" s="80" t="str">
        <f t="shared" si="37"/>
        <v>, Rotary Press</v>
      </c>
      <c r="W821" s="32" t="s">
        <v>590</v>
      </c>
      <c r="X821" s="110">
        <v>185</v>
      </c>
      <c r="Y821" s="35" t="s">
        <v>965</v>
      </c>
      <c r="Z821" s="133">
        <v>1</v>
      </c>
      <c r="AA821" s="133">
        <f t="shared" si="38"/>
        <v>1</v>
      </c>
    </row>
    <row r="822" spans="1:27" s="3" customFormat="1" x14ac:dyDescent="0.2">
      <c r="A822" s="100">
        <v>821</v>
      </c>
      <c r="B822" s="101">
        <v>805</v>
      </c>
      <c r="C822" s="101">
        <v>186</v>
      </c>
      <c r="D822" s="100">
        <v>186</v>
      </c>
      <c r="E822" s="102" t="str">
        <f t="shared" si="36"/>
        <v xml:space="preserve">1938 - Fifth Bureau Issue - Presidents - 1 1/2c  Bister Brown,  Martha Washington, Rotary Press, Perf 11x10 1/2   </v>
      </c>
      <c r="F822" s="106" t="s">
        <v>2512</v>
      </c>
      <c r="G822" s="104">
        <v>0.25</v>
      </c>
      <c r="H822" s="105">
        <v>0.25</v>
      </c>
      <c r="I822" s="105"/>
      <c r="J822" s="105">
        <v>0.25</v>
      </c>
      <c r="K822" s="104">
        <v>0.25</v>
      </c>
      <c r="L822" s="100">
        <v>634</v>
      </c>
      <c r="M822" s="112" t="s">
        <v>590</v>
      </c>
      <c r="N822" s="32">
        <v>1938</v>
      </c>
      <c r="O822" s="111" t="s">
        <v>392</v>
      </c>
      <c r="P822" s="80" t="s">
        <v>1978</v>
      </c>
      <c r="Q822" s="80" t="s">
        <v>1688</v>
      </c>
      <c r="R822" s="36" t="s">
        <v>2388</v>
      </c>
      <c r="S822" s="80" t="s">
        <v>2220</v>
      </c>
      <c r="T822" s="80"/>
      <c r="U822" s="80" t="s">
        <v>2167</v>
      </c>
      <c r="V822" s="80" t="str">
        <f t="shared" si="37"/>
        <v>, Rotary Press</v>
      </c>
      <c r="W822" s="32" t="s">
        <v>590</v>
      </c>
      <c r="X822" s="110">
        <v>186</v>
      </c>
      <c r="Y822" s="35" t="s">
        <v>966</v>
      </c>
      <c r="Z822" s="133">
        <v>1</v>
      </c>
      <c r="AA822" s="133">
        <f t="shared" si="38"/>
        <v>1</v>
      </c>
    </row>
    <row r="823" spans="1:27" s="3" customFormat="1" x14ac:dyDescent="0.2">
      <c r="A823" s="100">
        <v>822</v>
      </c>
      <c r="B823" s="101">
        <v>806</v>
      </c>
      <c r="C823" s="101">
        <v>187</v>
      </c>
      <c r="D823" s="100">
        <v>187</v>
      </c>
      <c r="E823" s="102" t="str">
        <f t="shared" si="36"/>
        <v xml:space="preserve">1938 - Fifth Bureau Issue - Presidents - 2c Rose Carmine,   John Adams, Rotary Press, Perf 11x10 1/2   </v>
      </c>
      <c r="F823" s="106" t="s">
        <v>2512</v>
      </c>
      <c r="G823" s="104">
        <v>0.25</v>
      </c>
      <c r="H823" s="105">
        <v>0.25</v>
      </c>
      <c r="I823" s="105"/>
      <c r="J823" s="105">
        <v>0.25</v>
      </c>
      <c r="K823" s="104">
        <v>0.25</v>
      </c>
      <c r="L823" s="100">
        <v>637</v>
      </c>
      <c r="M823" s="112" t="s">
        <v>590</v>
      </c>
      <c r="N823" s="32">
        <v>1938</v>
      </c>
      <c r="O823" s="111" t="s">
        <v>392</v>
      </c>
      <c r="P823" s="80" t="s">
        <v>1979</v>
      </c>
      <c r="Q823" s="80" t="s">
        <v>1795</v>
      </c>
      <c r="R823" s="36" t="s">
        <v>2389</v>
      </c>
      <c r="S823" s="80" t="s">
        <v>2220</v>
      </c>
      <c r="T823" s="80"/>
      <c r="U823" s="80" t="s">
        <v>2167</v>
      </c>
      <c r="V823" s="80" t="str">
        <f t="shared" si="37"/>
        <v>, Rotary Press</v>
      </c>
      <c r="W823" s="32" t="s">
        <v>590</v>
      </c>
      <c r="X823" s="110">
        <v>187</v>
      </c>
      <c r="Y823" s="35" t="s">
        <v>967</v>
      </c>
      <c r="Z823" s="133">
        <v>1</v>
      </c>
      <c r="AA823" s="133">
        <f t="shared" si="38"/>
        <v>1</v>
      </c>
    </row>
    <row r="824" spans="1:27" s="3" customFormat="1" x14ac:dyDescent="0.2">
      <c r="A824" s="100">
        <v>823</v>
      </c>
      <c r="B824" s="101">
        <v>807</v>
      </c>
      <c r="C824" s="101">
        <v>188</v>
      </c>
      <c r="D824" s="100">
        <v>188</v>
      </c>
      <c r="E824" s="102" t="str">
        <f t="shared" si="36"/>
        <v xml:space="preserve">1938 - Fifth Bureau Issue - Presidents - 3c  Light Violet,  Thomas Jefferson, Rotary Press, Perf 11x10 1/2   </v>
      </c>
      <c r="F824" s="106" t="s">
        <v>2512</v>
      </c>
      <c r="G824" s="104">
        <v>0.25</v>
      </c>
      <c r="H824" s="105">
        <v>0.25</v>
      </c>
      <c r="I824" s="105"/>
      <c r="J824" s="105">
        <v>0.25</v>
      </c>
      <c r="K824" s="104">
        <v>0.25</v>
      </c>
      <c r="L824" s="100">
        <v>640</v>
      </c>
      <c r="M824" s="112" t="s">
        <v>590</v>
      </c>
      <c r="N824" s="32">
        <v>1938</v>
      </c>
      <c r="O824" s="111" t="s">
        <v>392</v>
      </c>
      <c r="P824" s="80" t="s">
        <v>1955</v>
      </c>
      <c r="Q824" s="80" t="s">
        <v>1796</v>
      </c>
      <c r="R824" s="36" t="s">
        <v>2246</v>
      </c>
      <c r="S824" s="80" t="s">
        <v>2220</v>
      </c>
      <c r="T824" s="80"/>
      <c r="U824" s="80" t="s">
        <v>2167</v>
      </c>
      <c r="V824" s="80" t="str">
        <f t="shared" si="37"/>
        <v>, Rotary Press</v>
      </c>
      <c r="W824" s="32" t="s">
        <v>590</v>
      </c>
      <c r="X824" s="110">
        <v>188</v>
      </c>
      <c r="Y824" s="35" t="s">
        <v>968</v>
      </c>
      <c r="Z824" s="133">
        <v>1</v>
      </c>
      <c r="AA824" s="133">
        <f t="shared" si="38"/>
        <v>1</v>
      </c>
    </row>
    <row r="825" spans="1:27" s="3" customFormat="1" x14ac:dyDescent="0.2">
      <c r="A825" s="100">
        <v>824</v>
      </c>
      <c r="B825" s="101">
        <v>808</v>
      </c>
      <c r="C825" s="101">
        <v>189</v>
      </c>
      <c r="D825" s="100">
        <v>189</v>
      </c>
      <c r="E825" s="102" t="str">
        <f t="shared" si="36"/>
        <v xml:space="preserve">1938 - Fifth Bureau Issue - Presidents - 4c  Bright Rose Purple,  James Madison, Rotary Press, Perf 11x10 1/2   </v>
      </c>
      <c r="F825" s="106" t="s">
        <v>2512</v>
      </c>
      <c r="G825" s="104">
        <v>0.25</v>
      </c>
      <c r="H825" s="105">
        <v>0.25</v>
      </c>
      <c r="I825" s="105"/>
      <c r="J825" s="105">
        <v>0.75</v>
      </c>
      <c r="K825" s="104">
        <v>0.25</v>
      </c>
      <c r="L825" s="100">
        <v>643</v>
      </c>
      <c r="M825" s="112" t="s">
        <v>590</v>
      </c>
      <c r="N825" s="32">
        <v>1938</v>
      </c>
      <c r="O825" s="111" t="s">
        <v>392</v>
      </c>
      <c r="P825" s="80" t="s">
        <v>1964</v>
      </c>
      <c r="Q825" s="80" t="s">
        <v>1797</v>
      </c>
      <c r="R825" s="36" t="s">
        <v>2390</v>
      </c>
      <c r="S825" s="80" t="s">
        <v>2220</v>
      </c>
      <c r="T825" s="80"/>
      <c r="U825" s="80" t="s">
        <v>2167</v>
      </c>
      <c r="V825" s="80" t="str">
        <f t="shared" si="37"/>
        <v>, Rotary Press</v>
      </c>
      <c r="W825" s="32" t="s">
        <v>590</v>
      </c>
      <c r="X825" s="110">
        <v>189</v>
      </c>
      <c r="Y825" s="35" t="s">
        <v>969</v>
      </c>
      <c r="Z825" s="133">
        <v>1</v>
      </c>
      <c r="AA825" s="133">
        <f t="shared" si="38"/>
        <v>1</v>
      </c>
    </row>
    <row r="826" spans="1:27" s="3" customFormat="1" x14ac:dyDescent="0.2">
      <c r="A826" s="100">
        <v>825</v>
      </c>
      <c r="B826" s="101">
        <v>809</v>
      </c>
      <c r="C826" s="101">
        <v>190</v>
      </c>
      <c r="D826" s="100">
        <v>190</v>
      </c>
      <c r="E826" s="102" t="str">
        <f t="shared" si="36"/>
        <v xml:space="preserve">1938 - Fifth Bureau Issue - Presidents - 4 1/2c  Dary Gray,  The White House, Rotary Press, Perf 11x10 1/2   </v>
      </c>
      <c r="F826" s="106" t="s">
        <v>2512</v>
      </c>
      <c r="G826" s="104">
        <v>0.25</v>
      </c>
      <c r="H826" s="105">
        <v>0.25</v>
      </c>
      <c r="I826" s="105"/>
      <c r="J826" s="105">
        <v>0.4</v>
      </c>
      <c r="K826" s="104">
        <v>0.25</v>
      </c>
      <c r="L826" s="100">
        <v>645</v>
      </c>
      <c r="M826" s="112" t="s">
        <v>590</v>
      </c>
      <c r="N826" s="32">
        <v>1938</v>
      </c>
      <c r="O826" s="111" t="s">
        <v>392</v>
      </c>
      <c r="P826" s="80" t="s">
        <v>1980</v>
      </c>
      <c r="Q826" s="80" t="s">
        <v>1798</v>
      </c>
      <c r="R826" s="36" t="s">
        <v>2391</v>
      </c>
      <c r="S826" s="80" t="s">
        <v>2220</v>
      </c>
      <c r="T826" s="80"/>
      <c r="U826" s="80" t="s">
        <v>2167</v>
      </c>
      <c r="V826" s="80" t="str">
        <f t="shared" si="37"/>
        <v>, Rotary Press</v>
      </c>
      <c r="W826" s="32" t="s">
        <v>590</v>
      </c>
      <c r="X826" s="110">
        <v>190</v>
      </c>
      <c r="Y826" s="35" t="s">
        <v>970</v>
      </c>
      <c r="Z826" s="133">
        <v>1</v>
      </c>
      <c r="AA826" s="133">
        <f t="shared" si="38"/>
        <v>1</v>
      </c>
    </row>
    <row r="827" spans="1:27" s="3" customFormat="1" x14ac:dyDescent="0.2">
      <c r="A827" s="100">
        <v>826</v>
      </c>
      <c r="B827" s="101">
        <v>810</v>
      </c>
      <c r="C827" s="101">
        <v>191</v>
      </c>
      <c r="D827" s="100">
        <v>191</v>
      </c>
      <c r="E827" s="102" t="str">
        <f t="shared" si="36"/>
        <v xml:space="preserve">1938 - Fifth Bureau Issue - Presidents - 5c Bright Blue,   James Monroe, Rotary Press, Perf 11x10 1/2   </v>
      </c>
      <c r="F827" s="106" t="s">
        <v>2512</v>
      </c>
      <c r="G827" s="104">
        <v>0.25</v>
      </c>
      <c r="H827" s="105">
        <v>0.25</v>
      </c>
      <c r="I827" s="105"/>
      <c r="J827" s="105">
        <v>0.35</v>
      </c>
      <c r="K827" s="104">
        <v>0.25</v>
      </c>
      <c r="L827" s="100">
        <v>647</v>
      </c>
      <c r="M827" s="112" t="s">
        <v>590</v>
      </c>
      <c r="N827" s="32">
        <v>1938</v>
      </c>
      <c r="O827" s="111" t="s">
        <v>392</v>
      </c>
      <c r="P827" s="80" t="s">
        <v>1981</v>
      </c>
      <c r="Q827" s="80" t="s">
        <v>1799</v>
      </c>
      <c r="R827" s="36" t="s">
        <v>2392</v>
      </c>
      <c r="S827" s="80" t="s">
        <v>2220</v>
      </c>
      <c r="T827" s="80"/>
      <c r="U827" s="80" t="s">
        <v>2167</v>
      </c>
      <c r="V827" s="80" t="str">
        <f t="shared" si="37"/>
        <v>, Rotary Press</v>
      </c>
      <c r="W827" s="32" t="s">
        <v>590</v>
      </c>
      <c r="X827" s="110">
        <v>191</v>
      </c>
      <c r="Y827" s="35" t="s">
        <v>971</v>
      </c>
      <c r="Z827" s="133">
        <v>1</v>
      </c>
      <c r="AA827" s="133">
        <f t="shared" si="38"/>
        <v>1</v>
      </c>
    </row>
    <row r="828" spans="1:27" s="3" customFormat="1" x14ac:dyDescent="0.2">
      <c r="A828" s="100">
        <v>827</v>
      </c>
      <c r="B828" s="101">
        <v>811</v>
      </c>
      <c r="C828" s="101">
        <v>192</v>
      </c>
      <c r="D828" s="100">
        <v>192</v>
      </c>
      <c r="E828" s="102" t="str">
        <f t="shared" si="36"/>
        <v xml:space="preserve">1938 - Fifth Bureau Issue - Presidents - 6c  Red Orange,  John Quincy Adams, Rotary Press, Perf 11x10 1/2   </v>
      </c>
      <c r="F828" s="106" t="s">
        <v>2512</v>
      </c>
      <c r="G828" s="104">
        <v>0.25</v>
      </c>
      <c r="H828" s="105">
        <v>0.25</v>
      </c>
      <c r="I828" s="105"/>
      <c r="J828" s="105">
        <v>0.4</v>
      </c>
      <c r="K828" s="104">
        <v>0.25</v>
      </c>
      <c r="L828" s="100">
        <v>649</v>
      </c>
      <c r="M828" s="112" t="s">
        <v>590</v>
      </c>
      <c r="N828" s="32">
        <v>1938</v>
      </c>
      <c r="O828" s="111" t="s">
        <v>392</v>
      </c>
      <c r="P828" s="80" t="s">
        <v>1962</v>
      </c>
      <c r="Q828" s="80" t="s">
        <v>1800</v>
      </c>
      <c r="R828" s="36" t="s">
        <v>2143</v>
      </c>
      <c r="S828" s="80" t="s">
        <v>2220</v>
      </c>
      <c r="T828" s="80"/>
      <c r="U828" s="80" t="s">
        <v>2167</v>
      </c>
      <c r="V828" s="80" t="str">
        <f t="shared" si="37"/>
        <v>, Rotary Press</v>
      </c>
      <c r="W828" s="32" t="s">
        <v>590</v>
      </c>
      <c r="X828" s="110">
        <v>192</v>
      </c>
      <c r="Y828" s="35" t="s">
        <v>972</v>
      </c>
      <c r="Z828" s="133">
        <v>1</v>
      </c>
      <c r="AA828" s="133">
        <f t="shared" si="38"/>
        <v>1</v>
      </c>
    </row>
    <row r="829" spans="1:27" s="3" customFormat="1" x14ac:dyDescent="0.2">
      <c r="A829" s="100">
        <v>828</v>
      </c>
      <c r="B829" s="101">
        <v>812</v>
      </c>
      <c r="C829" s="101">
        <v>193</v>
      </c>
      <c r="D829" s="100">
        <v>193</v>
      </c>
      <c r="E829" s="102" t="str">
        <f t="shared" si="36"/>
        <v xml:space="preserve">1938 - Fifth Bureau Issue - Presidents - 7c  Sepia,  Andrew Jackson, Rotary Press, Perf 11x10 1/2   </v>
      </c>
      <c r="F829" s="106" t="s">
        <v>2512</v>
      </c>
      <c r="G829" s="104">
        <v>0.25</v>
      </c>
      <c r="H829" s="105">
        <v>0.25</v>
      </c>
      <c r="I829" s="105"/>
      <c r="J829" s="105">
        <v>0.4</v>
      </c>
      <c r="K829" s="104">
        <v>0.25</v>
      </c>
      <c r="L829" s="100">
        <v>651</v>
      </c>
      <c r="M829" s="112" t="s">
        <v>590</v>
      </c>
      <c r="N829" s="32">
        <v>1938</v>
      </c>
      <c r="O829" s="111" t="s">
        <v>392</v>
      </c>
      <c r="P829" s="80" t="s">
        <v>1963</v>
      </c>
      <c r="Q829" s="80" t="s">
        <v>1801</v>
      </c>
      <c r="R829" s="36" t="s">
        <v>2393</v>
      </c>
      <c r="S829" s="80" t="s">
        <v>2220</v>
      </c>
      <c r="T829" s="80"/>
      <c r="U829" s="80" t="s">
        <v>2167</v>
      </c>
      <c r="V829" s="80" t="str">
        <f t="shared" si="37"/>
        <v>, Rotary Press</v>
      </c>
      <c r="W829" s="32" t="s">
        <v>590</v>
      </c>
      <c r="X829" s="110">
        <v>193</v>
      </c>
      <c r="Y829" s="35" t="s">
        <v>973</v>
      </c>
      <c r="Z829" s="133">
        <v>1</v>
      </c>
      <c r="AA829" s="133">
        <f t="shared" si="38"/>
        <v>1</v>
      </c>
    </row>
    <row r="830" spans="1:27" s="3" customFormat="1" x14ac:dyDescent="0.2">
      <c r="A830" s="100">
        <v>829</v>
      </c>
      <c r="B830" s="101">
        <v>813</v>
      </c>
      <c r="C830" s="101">
        <v>194</v>
      </c>
      <c r="D830" s="100">
        <v>194</v>
      </c>
      <c r="E830" s="102" t="str">
        <f t="shared" si="36"/>
        <v xml:space="preserve">1938 - Fifth Bureau Issue - Presidents - 8c  Olive Green,  Martin Van Buren, Rotary Press, Perf 11x10 1/2   </v>
      </c>
      <c r="F830" s="106" t="s">
        <v>2512</v>
      </c>
      <c r="G830" s="104">
        <v>0.25</v>
      </c>
      <c r="H830" s="105">
        <v>0.25</v>
      </c>
      <c r="I830" s="105"/>
      <c r="J830" s="105">
        <v>0.4</v>
      </c>
      <c r="K830" s="104">
        <v>0.25</v>
      </c>
      <c r="L830" s="100">
        <v>652</v>
      </c>
      <c r="M830" s="112" t="s">
        <v>590</v>
      </c>
      <c r="N830" s="32">
        <v>1938</v>
      </c>
      <c r="O830" s="111" t="s">
        <v>392</v>
      </c>
      <c r="P830" s="80" t="s">
        <v>1965</v>
      </c>
      <c r="Q830" s="80" t="s">
        <v>1802</v>
      </c>
      <c r="R830" s="36" t="s">
        <v>2123</v>
      </c>
      <c r="S830" s="80" t="s">
        <v>2220</v>
      </c>
      <c r="T830" s="80"/>
      <c r="U830" s="80" t="s">
        <v>2167</v>
      </c>
      <c r="V830" s="80" t="str">
        <f t="shared" si="37"/>
        <v>, Rotary Press</v>
      </c>
      <c r="W830" s="32" t="s">
        <v>590</v>
      </c>
      <c r="X830" s="110">
        <v>194</v>
      </c>
      <c r="Y830" s="35" t="s">
        <v>974</v>
      </c>
      <c r="Z830" s="133">
        <v>1</v>
      </c>
      <c r="AA830" s="133">
        <f t="shared" si="38"/>
        <v>1</v>
      </c>
    </row>
    <row r="831" spans="1:27" s="3" customFormat="1" x14ac:dyDescent="0.2">
      <c r="A831" s="100">
        <v>830</v>
      </c>
      <c r="B831" s="101">
        <v>814</v>
      </c>
      <c r="C831" s="101">
        <v>195</v>
      </c>
      <c r="D831" s="100">
        <v>195</v>
      </c>
      <c r="E831" s="102" t="str">
        <f t="shared" si="36"/>
        <v xml:space="preserve">1938 - Fifth Bureau Issue - Presidents - 9c  Rose Pink,  William H. Harrison, Rotary Press, Perf 11x10 1/2   </v>
      </c>
      <c r="F831" s="106" t="s">
        <v>2512</v>
      </c>
      <c r="G831" s="104">
        <v>0.25</v>
      </c>
      <c r="H831" s="105">
        <v>0.25</v>
      </c>
      <c r="I831" s="105"/>
      <c r="J831" s="105">
        <v>0.45</v>
      </c>
      <c r="K831" s="104">
        <v>0.25</v>
      </c>
      <c r="L831" s="100">
        <v>653</v>
      </c>
      <c r="M831" s="112" t="s">
        <v>590</v>
      </c>
      <c r="N831" s="32">
        <v>1938</v>
      </c>
      <c r="O831" s="111" t="s">
        <v>392</v>
      </c>
      <c r="P831" s="80" t="s">
        <v>1968</v>
      </c>
      <c r="Q831" s="80" t="s">
        <v>1803</v>
      </c>
      <c r="R831" s="36" t="s">
        <v>2394</v>
      </c>
      <c r="S831" s="80" t="s">
        <v>2220</v>
      </c>
      <c r="T831" s="80"/>
      <c r="U831" s="80" t="s">
        <v>2167</v>
      </c>
      <c r="V831" s="80" t="str">
        <f t="shared" si="37"/>
        <v>, Rotary Press</v>
      </c>
      <c r="W831" s="32" t="s">
        <v>590</v>
      </c>
      <c r="X831" s="110">
        <v>195</v>
      </c>
      <c r="Y831" s="35" t="s">
        <v>975</v>
      </c>
      <c r="Z831" s="133">
        <v>1</v>
      </c>
      <c r="AA831" s="133">
        <f t="shared" si="38"/>
        <v>1</v>
      </c>
    </row>
    <row r="832" spans="1:27" s="3" customFormat="1" x14ac:dyDescent="0.2">
      <c r="A832" s="100">
        <v>831</v>
      </c>
      <c r="B832" s="101">
        <v>815</v>
      </c>
      <c r="C832" s="101">
        <v>196</v>
      </c>
      <c r="D832" s="100">
        <v>196</v>
      </c>
      <c r="E832" s="102" t="str">
        <f t="shared" si="36"/>
        <v xml:space="preserve">1938 - Fifth Bureau Issue - Presidents - 10c  Brown Red,  John Tyler, Rotary Press, Perf 11x10 1/2   </v>
      </c>
      <c r="F832" s="106" t="s">
        <v>2512</v>
      </c>
      <c r="G832" s="104">
        <v>0.25</v>
      </c>
      <c r="H832" s="105">
        <v>0.25</v>
      </c>
      <c r="I832" s="105"/>
      <c r="J832" s="105">
        <v>0.45</v>
      </c>
      <c r="K832" s="104">
        <v>0.25</v>
      </c>
      <c r="L832" s="100">
        <v>654</v>
      </c>
      <c r="M832" s="112" t="s">
        <v>590</v>
      </c>
      <c r="N832" s="32">
        <v>1938</v>
      </c>
      <c r="O832" s="111" t="s">
        <v>392</v>
      </c>
      <c r="P832" s="80" t="s">
        <v>1953</v>
      </c>
      <c r="Q832" s="80" t="s">
        <v>1804</v>
      </c>
      <c r="R832" s="36" t="s">
        <v>2102</v>
      </c>
      <c r="S832" s="80" t="s">
        <v>2220</v>
      </c>
      <c r="T832" s="80"/>
      <c r="U832" s="80" t="s">
        <v>2167</v>
      </c>
      <c r="V832" s="80" t="str">
        <f t="shared" si="37"/>
        <v>, Rotary Press</v>
      </c>
      <c r="W832" s="32" t="s">
        <v>590</v>
      </c>
      <c r="X832" s="110">
        <v>196</v>
      </c>
      <c r="Y832" s="35" t="s">
        <v>976</v>
      </c>
      <c r="Z832" s="133">
        <v>1</v>
      </c>
      <c r="AA832" s="133">
        <f t="shared" si="38"/>
        <v>1</v>
      </c>
    </row>
    <row r="833" spans="1:27" s="3" customFormat="1" x14ac:dyDescent="0.2">
      <c r="A833" s="100">
        <v>832</v>
      </c>
      <c r="B833" s="101">
        <v>816</v>
      </c>
      <c r="C833" s="101">
        <v>197</v>
      </c>
      <c r="D833" s="100">
        <v>197</v>
      </c>
      <c r="E833" s="102" t="str">
        <f t="shared" si="36"/>
        <v xml:space="preserve">1938 - Fifth Bureau Issue - Presidents - 11c  Ultramarine,  James K. Polk, Rotary Press, Perf 11x10 1/2   </v>
      </c>
      <c r="F833" s="106" t="s">
        <v>2512</v>
      </c>
      <c r="G833" s="104">
        <v>0.25</v>
      </c>
      <c r="H833" s="105">
        <v>0.25</v>
      </c>
      <c r="I833" s="105"/>
      <c r="J833" s="105">
        <v>0.75</v>
      </c>
      <c r="K833" s="104">
        <v>0.25</v>
      </c>
      <c r="L833" s="100">
        <v>656</v>
      </c>
      <c r="M833" s="112" t="s">
        <v>590</v>
      </c>
      <c r="N833" s="32">
        <v>1938</v>
      </c>
      <c r="O833" s="111" t="s">
        <v>392</v>
      </c>
      <c r="P833" s="80" t="s">
        <v>1970</v>
      </c>
      <c r="Q833" s="80" t="s">
        <v>1805</v>
      </c>
      <c r="R833" s="36" t="s">
        <v>2048</v>
      </c>
      <c r="S833" s="80" t="s">
        <v>2220</v>
      </c>
      <c r="T833" s="80"/>
      <c r="U833" s="80" t="s">
        <v>2167</v>
      </c>
      <c r="V833" s="80" t="str">
        <f t="shared" si="37"/>
        <v>, Rotary Press</v>
      </c>
      <c r="W833" s="32" t="s">
        <v>590</v>
      </c>
      <c r="X833" s="110">
        <v>197</v>
      </c>
      <c r="Y833" s="35" t="s">
        <v>977</v>
      </c>
      <c r="Z833" s="133">
        <v>1</v>
      </c>
      <c r="AA833" s="133">
        <f t="shared" si="38"/>
        <v>1</v>
      </c>
    </row>
    <row r="834" spans="1:27" s="3" customFormat="1" x14ac:dyDescent="0.2">
      <c r="A834" s="100">
        <v>833</v>
      </c>
      <c r="B834" s="101">
        <v>817</v>
      </c>
      <c r="C834" s="101">
        <v>198</v>
      </c>
      <c r="D834" s="100">
        <v>198</v>
      </c>
      <c r="E834" s="102" t="str">
        <f t="shared" ref="E834:E897" si="39">CONCATENATE(N834," - ",O834," - ",P834," ",R834,", ",Q834,V834,", ",S834,"   ",T834)</f>
        <v xml:space="preserve">1938 - Fifth Bureau Issue - Presidents - 12c  Bright Mauve,  Zachary Taylor, Rotary Press, Perf 11x10 1/2   </v>
      </c>
      <c r="F834" s="106" t="s">
        <v>2512</v>
      </c>
      <c r="G834" s="104">
        <v>0.25</v>
      </c>
      <c r="H834" s="105">
        <v>0.25</v>
      </c>
      <c r="I834" s="105"/>
      <c r="J834" s="105">
        <v>1</v>
      </c>
      <c r="K834" s="104">
        <v>0.25</v>
      </c>
      <c r="L834" s="100">
        <v>657</v>
      </c>
      <c r="M834" s="112" t="s">
        <v>590</v>
      </c>
      <c r="N834" s="32">
        <v>1938</v>
      </c>
      <c r="O834" s="111" t="s">
        <v>392</v>
      </c>
      <c r="P834" s="80" t="s">
        <v>1956</v>
      </c>
      <c r="Q834" s="80" t="s">
        <v>1806</v>
      </c>
      <c r="R834" s="36" t="s">
        <v>2395</v>
      </c>
      <c r="S834" s="80" t="s">
        <v>2220</v>
      </c>
      <c r="T834" s="80"/>
      <c r="U834" s="80" t="s">
        <v>2167</v>
      </c>
      <c r="V834" s="80" t="str">
        <f t="shared" ref="V834:V897" si="40">IF(U834&gt;0,CONCATENATE(", ",U834),"")</f>
        <v>, Rotary Press</v>
      </c>
      <c r="W834" s="32" t="s">
        <v>590</v>
      </c>
      <c r="X834" s="110">
        <v>198</v>
      </c>
      <c r="Y834" s="35" t="s">
        <v>978</v>
      </c>
      <c r="Z834" s="133">
        <v>1</v>
      </c>
      <c r="AA834" s="133">
        <f t="shared" si="38"/>
        <v>1</v>
      </c>
    </row>
    <row r="835" spans="1:27" s="3" customFormat="1" x14ac:dyDescent="0.2">
      <c r="A835" s="100">
        <v>834</v>
      </c>
      <c r="B835" s="101">
        <v>818</v>
      </c>
      <c r="C835" s="101">
        <v>199</v>
      </c>
      <c r="D835" s="100">
        <v>199</v>
      </c>
      <c r="E835" s="102" t="str">
        <f t="shared" si="39"/>
        <v xml:space="preserve">1938 - Fifth Bureau Issue - Presidents - 13c  Blue Green,  Millard Filmore, Rotary Press, Perf 11x10 1/2   </v>
      </c>
      <c r="F835" s="106" t="s">
        <v>2512</v>
      </c>
      <c r="G835" s="104">
        <v>0.25</v>
      </c>
      <c r="H835" s="105">
        <v>0.25</v>
      </c>
      <c r="I835" s="105"/>
      <c r="J835" s="105">
        <v>1</v>
      </c>
      <c r="K835" s="104">
        <v>0.25</v>
      </c>
      <c r="L835" s="100">
        <v>658</v>
      </c>
      <c r="M835" s="112" t="s">
        <v>590</v>
      </c>
      <c r="N835" s="32">
        <v>1938</v>
      </c>
      <c r="O835" s="111" t="s">
        <v>392</v>
      </c>
      <c r="P835" s="80" t="s">
        <v>1967</v>
      </c>
      <c r="Q835" s="80" t="s">
        <v>1807</v>
      </c>
      <c r="R835" s="36" t="s">
        <v>2069</v>
      </c>
      <c r="S835" s="80" t="s">
        <v>2220</v>
      </c>
      <c r="T835" s="80"/>
      <c r="U835" s="80" t="s">
        <v>2167</v>
      </c>
      <c r="V835" s="80" t="str">
        <f t="shared" si="40"/>
        <v>, Rotary Press</v>
      </c>
      <c r="W835" s="32" t="s">
        <v>590</v>
      </c>
      <c r="X835" s="110">
        <v>199</v>
      </c>
      <c r="Y835" s="35" t="s">
        <v>979</v>
      </c>
      <c r="Z835" s="133">
        <v>1</v>
      </c>
      <c r="AA835" s="133">
        <f t="shared" ref="AA835:AA898" si="41">IF(G835&gt;0,1,0)</f>
        <v>1</v>
      </c>
    </row>
    <row r="836" spans="1:27" s="3" customFormat="1" x14ac:dyDescent="0.2">
      <c r="A836" s="100">
        <v>835</v>
      </c>
      <c r="B836" s="101">
        <v>819</v>
      </c>
      <c r="C836" s="101">
        <v>200</v>
      </c>
      <c r="D836" s="100">
        <v>200</v>
      </c>
      <c r="E836" s="102" t="str">
        <f t="shared" si="39"/>
        <v xml:space="preserve">1938 - Fifth Bureau Issue - Presidents - 14c  Blue,  Franklin Pierce, Rotary Press, Perf 11x10 1/2   </v>
      </c>
      <c r="F836" s="106" t="s">
        <v>2512</v>
      </c>
      <c r="G836" s="104">
        <v>0.25</v>
      </c>
      <c r="H836" s="105">
        <v>0.25</v>
      </c>
      <c r="I836" s="105"/>
      <c r="J836" s="105">
        <v>1.3</v>
      </c>
      <c r="K836" s="104">
        <v>0.25</v>
      </c>
      <c r="L836" s="100">
        <v>659</v>
      </c>
      <c r="M836" s="112" t="s">
        <v>590</v>
      </c>
      <c r="N836" s="32">
        <v>1938</v>
      </c>
      <c r="O836" s="111" t="s">
        <v>392</v>
      </c>
      <c r="P836" s="80" t="s">
        <v>1973</v>
      </c>
      <c r="Q836" s="80" t="s">
        <v>1808</v>
      </c>
      <c r="R836" s="36" t="s">
        <v>2018</v>
      </c>
      <c r="S836" s="80" t="s">
        <v>2220</v>
      </c>
      <c r="T836" s="80"/>
      <c r="U836" s="80" t="s">
        <v>2167</v>
      </c>
      <c r="V836" s="80" t="str">
        <f t="shared" si="40"/>
        <v>, Rotary Press</v>
      </c>
      <c r="W836" s="32" t="s">
        <v>590</v>
      </c>
      <c r="X836" s="110">
        <v>200</v>
      </c>
      <c r="Y836" s="35" t="s">
        <v>980</v>
      </c>
      <c r="Z836" s="133">
        <v>1</v>
      </c>
      <c r="AA836" s="133">
        <f t="shared" si="41"/>
        <v>1</v>
      </c>
    </row>
    <row r="837" spans="1:27" s="3" customFormat="1" x14ac:dyDescent="0.2">
      <c r="A837" s="100">
        <v>836</v>
      </c>
      <c r="B837" s="101">
        <v>820</v>
      </c>
      <c r="C837" s="101">
        <v>201</v>
      </c>
      <c r="D837" s="100">
        <v>201</v>
      </c>
      <c r="E837" s="102" t="str">
        <f t="shared" si="39"/>
        <v xml:space="preserve">1938 - Fifth Bureau Issue - Presidents - 15c  Blue Gray,  James Buchanon, Rotary Press, Perf 11x10 1/2   </v>
      </c>
      <c r="F837" s="106" t="s">
        <v>2512</v>
      </c>
      <c r="G837" s="104">
        <v>0.25</v>
      </c>
      <c r="H837" s="105">
        <v>0.25</v>
      </c>
      <c r="I837" s="105"/>
      <c r="J837" s="105">
        <v>1</v>
      </c>
      <c r="K837" s="104">
        <v>0.25</v>
      </c>
      <c r="L837" s="100">
        <v>660</v>
      </c>
      <c r="M837" s="112" t="s">
        <v>590</v>
      </c>
      <c r="N837" s="32">
        <v>1938</v>
      </c>
      <c r="O837" s="111" t="s">
        <v>392</v>
      </c>
      <c r="P837" s="80" t="s">
        <v>1961</v>
      </c>
      <c r="Q837" s="80" t="s">
        <v>1809</v>
      </c>
      <c r="R837" s="36" t="s">
        <v>2396</v>
      </c>
      <c r="S837" s="80" t="s">
        <v>2220</v>
      </c>
      <c r="T837" s="80"/>
      <c r="U837" s="80" t="s">
        <v>2167</v>
      </c>
      <c r="V837" s="80" t="str">
        <f t="shared" si="40"/>
        <v>, Rotary Press</v>
      </c>
      <c r="W837" s="32" t="s">
        <v>590</v>
      </c>
      <c r="X837" s="110">
        <v>201</v>
      </c>
      <c r="Y837" s="35" t="s">
        <v>981</v>
      </c>
      <c r="Z837" s="133">
        <v>1</v>
      </c>
      <c r="AA837" s="133">
        <f t="shared" si="41"/>
        <v>1</v>
      </c>
    </row>
    <row r="838" spans="1:27" s="3" customFormat="1" x14ac:dyDescent="0.2">
      <c r="A838" s="100">
        <v>837</v>
      </c>
      <c r="B838" s="101">
        <v>821</v>
      </c>
      <c r="C838" s="101">
        <v>202</v>
      </c>
      <c r="D838" s="100">
        <v>202</v>
      </c>
      <c r="E838" s="102" t="str">
        <f t="shared" si="39"/>
        <v xml:space="preserve">1938 - Fifth Bureau Issue - Presidents - 16c  Black,  Abraham Lincoln, Rotary Press, Perf 11x10 1/2   </v>
      </c>
      <c r="F838" s="106" t="s">
        <v>2512</v>
      </c>
      <c r="G838" s="104">
        <v>0.25</v>
      </c>
      <c r="H838" s="105">
        <v>0.25</v>
      </c>
      <c r="I838" s="105"/>
      <c r="J838" s="105">
        <v>0.9</v>
      </c>
      <c r="K838" s="104">
        <v>0.25</v>
      </c>
      <c r="L838" s="100">
        <v>661</v>
      </c>
      <c r="M838" s="112" t="s">
        <v>590</v>
      </c>
      <c r="N838" s="32">
        <v>1938</v>
      </c>
      <c r="O838" s="111" t="s">
        <v>392</v>
      </c>
      <c r="P838" s="80" t="s">
        <v>1976</v>
      </c>
      <c r="Q838" s="80" t="s">
        <v>1810</v>
      </c>
      <c r="R838" s="36" t="s">
        <v>2014</v>
      </c>
      <c r="S838" s="80" t="s">
        <v>2220</v>
      </c>
      <c r="T838" s="80"/>
      <c r="U838" s="80" t="s">
        <v>2167</v>
      </c>
      <c r="V838" s="80" t="str">
        <f t="shared" si="40"/>
        <v>, Rotary Press</v>
      </c>
      <c r="W838" s="32" t="s">
        <v>590</v>
      </c>
      <c r="X838" s="110">
        <v>202</v>
      </c>
      <c r="Y838" s="35" t="s">
        <v>982</v>
      </c>
      <c r="Z838" s="133">
        <v>1</v>
      </c>
      <c r="AA838" s="133">
        <f t="shared" si="41"/>
        <v>1</v>
      </c>
    </row>
    <row r="839" spans="1:27" s="3" customFormat="1" x14ac:dyDescent="0.2">
      <c r="A839" s="100">
        <v>838</v>
      </c>
      <c r="B839" s="101">
        <v>822</v>
      </c>
      <c r="C839" s="101">
        <v>203</v>
      </c>
      <c r="D839" s="100">
        <v>203</v>
      </c>
      <c r="E839" s="102" t="str">
        <f t="shared" si="39"/>
        <v xml:space="preserve">1938 - Fifth Bureau Issue - Presidents - 17c  Rose Red,  Andrew Johnson, Rotary Press, Perf 11x10 1/2   </v>
      </c>
      <c r="F839" s="106" t="s">
        <v>2512</v>
      </c>
      <c r="G839" s="104">
        <v>0.25</v>
      </c>
      <c r="H839" s="105">
        <v>0.25</v>
      </c>
      <c r="I839" s="105"/>
      <c r="J839" s="105">
        <v>1.5</v>
      </c>
      <c r="K839" s="104">
        <v>0.25</v>
      </c>
      <c r="L839" s="100">
        <v>662</v>
      </c>
      <c r="M839" s="112" t="s">
        <v>590</v>
      </c>
      <c r="N839" s="32">
        <v>1938</v>
      </c>
      <c r="O839" s="111" t="s">
        <v>392</v>
      </c>
      <c r="P839" s="80" t="s">
        <v>1975</v>
      </c>
      <c r="Q839" s="80" t="s">
        <v>1811</v>
      </c>
      <c r="R839" s="36" t="s">
        <v>2163</v>
      </c>
      <c r="S839" s="80" t="s">
        <v>2220</v>
      </c>
      <c r="T839" s="80"/>
      <c r="U839" s="80" t="s">
        <v>2167</v>
      </c>
      <c r="V839" s="80" t="str">
        <f t="shared" si="40"/>
        <v>, Rotary Press</v>
      </c>
      <c r="W839" s="32" t="s">
        <v>590</v>
      </c>
      <c r="X839" s="110">
        <v>203</v>
      </c>
      <c r="Y839" s="35" t="s">
        <v>983</v>
      </c>
      <c r="Z839" s="133">
        <v>1</v>
      </c>
      <c r="AA839" s="133">
        <f t="shared" si="41"/>
        <v>1</v>
      </c>
    </row>
    <row r="840" spans="1:27" s="3" customFormat="1" x14ac:dyDescent="0.2">
      <c r="A840" s="100">
        <v>839</v>
      </c>
      <c r="B840" s="101">
        <v>823</v>
      </c>
      <c r="C840" s="101">
        <v>204</v>
      </c>
      <c r="D840" s="100">
        <v>204</v>
      </c>
      <c r="E840" s="102" t="str">
        <f t="shared" si="39"/>
        <v xml:space="preserve">1938 - Fifth Bureau Issue - Presidents - 18c  Brown Carmine,  Ulysses S. Grant, Rotary Press, Perf 11x10 1/2   </v>
      </c>
      <c r="F840" s="106" t="s">
        <v>2512</v>
      </c>
      <c r="G840" s="104">
        <v>0.25</v>
      </c>
      <c r="H840" s="105">
        <v>0.25</v>
      </c>
      <c r="I840" s="105"/>
      <c r="J840" s="105">
        <v>1</v>
      </c>
      <c r="K840" s="104">
        <v>0.25</v>
      </c>
      <c r="L840" s="100">
        <v>663</v>
      </c>
      <c r="M840" s="112" t="s">
        <v>590</v>
      </c>
      <c r="N840" s="32">
        <v>1938</v>
      </c>
      <c r="O840" s="111" t="s">
        <v>392</v>
      </c>
      <c r="P840" s="80" t="s">
        <v>1982</v>
      </c>
      <c r="Q840" s="80" t="s">
        <v>1812</v>
      </c>
      <c r="R840" s="36" t="s">
        <v>2217</v>
      </c>
      <c r="S840" s="80" t="s">
        <v>2220</v>
      </c>
      <c r="T840" s="80"/>
      <c r="U840" s="80" t="s">
        <v>2167</v>
      </c>
      <c r="V840" s="80" t="str">
        <f t="shared" si="40"/>
        <v>, Rotary Press</v>
      </c>
      <c r="W840" s="32" t="s">
        <v>590</v>
      </c>
      <c r="X840" s="110">
        <v>204</v>
      </c>
      <c r="Y840" s="35" t="s">
        <v>984</v>
      </c>
      <c r="Z840" s="133">
        <v>1</v>
      </c>
      <c r="AA840" s="133">
        <f t="shared" si="41"/>
        <v>1</v>
      </c>
    </row>
    <row r="841" spans="1:27" s="3" customFormat="1" x14ac:dyDescent="0.2">
      <c r="A841" s="100">
        <v>840</v>
      </c>
      <c r="B841" s="101">
        <v>824</v>
      </c>
      <c r="C841" s="101">
        <v>205</v>
      </c>
      <c r="D841" s="100">
        <v>205</v>
      </c>
      <c r="E841" s="102" t="str">
        <f t="shared" si="39"/>
        <v xml:space="preserve">1938 - Fifth Bureau Issue - Presidents - 19c  Bright Mauve,  Rutherford B. Hayes, Rotary Press, Perf 11x10 1/2   </v>
      </c>
      <c r="F841" s="106" t="s">
        <v>2512</v>
      </c>
      <c r="G841" s="104">
        <v>0.35</v>
      </c>
      <c r="H841" s="105">
        <v>0.35</v>
      </c>
      <c r="I841" s="105"/>
      <c r="J841" s="105">
        <v>2.25</v>
      </c>
      <c r="K841" s="104">
        <v>0.35</v>
      </c>
      <c r="L841" s="100">
        <v>664</v>
      </c>
      <c r="M841" s="112" t="s">
        <v>590</v>
      </c>
      <c r="N841" s="32">
        <v>1938</v>
      </c>
      <c r="O841" s="111" t="s">
        <v>392</v>
      </c>
      <c r="P841" s="80" t="s">
        <v>1983</v>
      </c>
      <c r="Q841" s="80" t="s">
        <v>1813</v>
      </c>
      <c r="R841" s="36" t="s">
        <v>2395</v>
      </c>
      <c r="S841" s="80" t="s">
        <v>2220</v>
      </c>
      <c r="T841" s="80"/>
      <c r="U841" s="80" t="s">
        <v>2167</v>
      </c>
      <c r="V841" s="80" t="str">
        <f t="shared" si="40"/>
        <v>, Rotary Press</v>
      </c>
      <c r="W841" s="32" t="s">
        <v>590</v>
      </c>
      <c r="X841" s="110">
        <v>205</v>
      </c>
      <c r="Y841" s="35" t="s">
        <v>985</v>
      </c>
      <c r="Z841" s="133">
        <v>1</v>
      </c>
      <c r="AA841" s="133">
        <f t="shared" si="41"/>
        <v>1</v>
      </c>
    </row>
    <row r="842" spans="1:27" s="3" customFormat="1" x14ac:dyDescent="0.2">
      <c r="A842" s="100">
        <v>841</v>
      </c>
      <c r="B842" s="101">
        <v>825</v>
      </c>
      <c r="C842" s="101">
        <v>206</v>
      </c>
      <c r="D842" s="100">
        <v>206</v>
      </c>
      <c r="E842" s="102" t="str">
        <f t="shared" si="39"/>
        <v xml:space="preserve">1938 - Fifth Bureau Issue - Presidents - 20c  Bright Blue Green,  James Garfield, Rotary Press, Perf 11x10 1/2   </v>
      </c>
      <c r="F842" s="106" t="s">
        <v>2512</v>
      </c>
      <c r="G842" s="104">
        <v>0.25</v>
      </c>
      <c r="H842" s="105">
        <v>0.25</v>
      </c>
      <c r="I842" s="105"/>
      <c r="J842" s="105">
        <v>1.3</v>
      </c>
      <c r="K842" s="104">
        <v>0.25</v>
      </c>
      <c r="L842" s="100">
        <v>665</v>
      </c>
      <c r="M842" s="112" t="s">
        <v>590</v>
      </c>
      <c r="N842" s="32">
        <v>1938</v>
      </c>
      <c r="O842" s="111" t="s">
        <v>392</v>
      </c>
      <c r="P842" s="80" t="s">
        <v>1969</v>
      </c>
      <c r="Q842" s="80" t="s">
        <v>1814</v>
      </c>
      <c r="R842" s="36" t="s">
        <v>2219</v>
      </c>
      <c r="S842" s="80" t="s">
        <v>2220</v>
      </c>
      <c r="T842" s="80"/>
      <c r="U842" s="80" t="s">
        <v>2167</v>
      </c>
      <c r="V842" s="80" t="str">
        <f t="shared" si="40"/>
        <v>, Rotary Press</v>
      </c>
      <c r="W842" s="32" t="s">
        <v>590</v>
      </c>
      <c r="X842" s="110">
        <v>206</v>
      </c>
      <c r="Y842" s="35" t="s">
        <v>986</v>
      </c>
      <c r="Z842" s="133">
        <v>1</v>
      </c>
      <c r="AA842" s="133">
        <f t="shared" si="41"/>
        <v>1</v>
      </c>
    </row>
    <row r="843" spans="1:27" s="3" customFormat="1" x14ac:dyDescent="0.2">
      <c r="A843" s="100">
        <v>842</v>
      </c>
      <c r="B843" s="101">
        <v>826</v>
      </c>
      <c r="C843" s="101">
        <v>207</v>
      </c>
      <c r="D843" s="100">
        <v>207</v>
      </c>
      <c r="E843" s="102" t="str">
        <f t="shared" si="39"/>
        <v xml:space="preserve">1938 - Fifth Bureau Issue - Presidents - 21c  Dull Blue,  Chester A. Arthur, Rotary Press, Perf 11x10 1/2   </v>
      </c>
      <c r="F843" s="106" t="s">
        <v>2512</v>
      </c>
      <c r="G843" s="104">
        <v>0.25</v>
      </c>
      <c r="H843" s="105">
        <v>0.25</v>
      </c>
      <c r="I843" s="105"/>
      <c r="J843" s="105">
        <v>1.2</v>
      </c>
      <c r="K843" s="104">
        <v>0.25</v>
      </c>
      <c r="L843" s="100">
        <v>666</v>
      </c>
      <c r="M843" s="112" t="s">
        <v>590</v>
      </c>
      <c r="N843" s="32">
        <v>1938</v>
      </c>
      <c r="O843" s="111" t="s">
        <v>392</v>
      </c>
      <c r="P843" s="80" t="s">
        <v>1984</v>
      </c>
      <c r="Q843" s="80" t="s">
        <v>1815</v>
      </c>
      <c r="R843" s="36" t="s">
        <v>2098</v>
      </c>
      <c r="S843" s="80" t="s">
        <v>2220</v>
      </c>
      <c r="T843" s="80"/>
      <c r="U843" s="80" t="s">
        <v>2167</v>
      </c>
      <c r="V843" s="80" t="str">
        <f t="shared" si="40"/>
        <v>, Rotary Press</v>
      </c>
      <c r="W843" s="32" t="s">
        <v>590</v>
      </c>
      <c r="X843" s="110">
        <v>207</v>
      </c>
      <c r="Y843" s="35" t="s">
        <v>987</v>
      </c>
      <c r="Z843" s="133">
        <v>1</v>
      </c>
      <c r="AA843" s="133">
        <f t="shared" si="41"/>
        <v>1</v>
      </c>
    </row>
    <row r="844" spans="1:27" s="3" customFormat="1" x14ac:dyDescent="0.2">
      <c r="A844" s="100">
        <v>843</v>
      </c>
      <c r="B844" s="101">
        <v>827</v>
      </c>
      <c r="C844" s="101">
        <v>208</v>
      </c>
      <c r="D844" s="100">
        <v>208</v>
      </c>
      <c r="E844" s="102" t="str">
        <f t="shared" si="39"/>
        <v xml:space="preserve">1938 - Fifth Bureau Issue - Presidents - 22c  Vermilion,  Grover Cleveland, Rotary Press, Perf 11x10 1/2   </v>
      </c>
      <c r="F844" s="106" t="s">
        <v>2512</v>
      </c>
      <c r="G844" s="104">
        <v>0.4</v>
      </c>
      <c r="H844" s="105">
        <v>0.4</v>
      </c>
      <c r="I844" s="105"/>
      <c r="J844" s="105">
        <v>1.3</v>
      </c>
      <c r="K844" s="104">
        <v>0.4</v>
      </c>
      <c r="L844" s="100">
        <v>667</v>
      </c>
      <c r="M844" s="112" t="s">
        <v>590</v>
      </c>
      <c r="N844" s="32">
        <v>1938</v>
      </c>
      <c r="O844" s="111" t="s">
        <v>392</v>
      </c>
      <c r="P844" s="80" t="s">
        <v>1985</v>
      </c>
      <c r="Q844" s="80" t="s">
        <v>1816</v>
      </c>
      <c r="R844" s="36" t="s">
        <v>2058</v>
      </c>
      <c r="S844" s="80" t="s">
        <v>2220</v>
      </c>
      <c r="T844" s="80"/>
      <c r="U844" s="80" t="s">
        <v>2167</v>
      </c>
      <c r="V844" s="80" t="str">
        <f t="shared" si="40"/>
        <v>, Rotary Press</v>
      </c>
      <c r="W844" s="32" t="s">
        <v>590</v>
      </c>
      <c r="X844" s="110">
        <v>208</v>
      </c>
      <c r="Y844" s="35" t="s">
        <v>988</v>
      </c>
      <c r="Z844" s="133">
        <v>1</v>
      </c>
      <c r="AA844" s="133">
        <f t="shared" si="41"/>
        <v>1</v>
      </c>
    </row>
    <row r="845" spans="1:27" s="3" customFormat="1" x14ac:dyDescent="0.2">
      <c r="A845" s="100">
        <v>844</v>
      </c>
      <c r="B845" s="101">
        <v>828</v>
      </c>
      <c r="C845" s="101">
        <v>209</v>
      </c>
      <c r="D845" s="100">
        <v>209</v>
      </c>
      <c r="E845" s="102" t="str">
        <f t="shared" si="39"/>
        <v xml:space="preserve">1938 - Fifth Bureau Issue - Presidents - 24c  Gray Black,  Benjamin Harrison, Rotary Press, Perf 11x10 1/2   </v>
      </c>
      <c r="F845" s="106" t="s">
        <v>2512</v>
      </c>
      <c r="G845" s="104">
        <v>0.25</v>
      </c>
      <c r="H845" s="105">
        <v>0.25</v>
      </c>
      <c r="I845" s="105"/>
      <c r="J845" s="105">
        <v>1.2</v>
      </c>
      <c r="K845" s="104">
        <v>0.25</v>
      </c>
      <c r="L845" s="100">
        <v>668</v>
      </c>
      <c r="M845" s="112" t="s">
        <v>590</v>
      </c>
      <c r="N845" s="32">
        <v>1938</v>
      </c>
      <c r="O845" s="111" t="s">
        <v>392</v>
      </c>
      <c r="P845" s="80" t="s">
        <v>1957</v>
      </c>
      <c r="Q845" s="80" t="s">
        <v>1817</v>
      </c>
      <c r="R845" s="36" t="s">
        <v>2364</v>
      </c>
      <c r="S845" s="80" t="s">
        <v>2220</v>
      </c>
      <c r="T845" s="80"/>
      <c r="U845" s="80" t="s">
        <v>2167</v>
      </c>
      <c r="V845" s="80" t="str">
        <f t="shared" si="40"/>
        <v>, Rotary Press</v>
      </c>
      <c r="W845" s="32" t="s">
        <v>590</v>
      </c>
      <c r="X845" s="110">
        <v>209</v>
      </c>
      <c r="Y845" s="35" t="s">
        <v>989</v>
      </c>
      <c r="Z845" s="133">
        <v>1</v>
      </c>
      <c r="AA845" s="133">
        <f t="shared" si="41"/>
        <v>1</v>
      </c>
    </row>
    <row r="846" spans="1:27" s="3" customFormat="1" x14ac:dyDescent="0.2">
      <c r="A846" s="100">
        <v>845</v>
      </c>
      <c r="B846" s="101">
        <v>829</v>
      </c>
      <c r="C846" s="101">
        <v>210</v>
      </c>
      <c r="D846" s="100">
        <v>210</v>
      </c>
      <c r="E846" s="102" t="str">
        <f t="shared" si="39"/>
        <v xml:space="preserve">1938 - Fifth Bureau Issue - Presidents - 25c  Deep Red Lilac,  Willima McKinley, Rotary Press, Perf 11x10 1/2   </v>
      </c>
      <c r="F846" s="106" t="s">
        <v>2512</v>
      </c>
      <c r="G846" s="104">
        <v>0.25</v>
      </c>
      <c r="H846" s="105">
        <v>0.25</v>
      </c>
      <c r="I846" s="105"/>
      <c r="J846" s="105">
        <v>3.5</v>
      </c>
      <c r="K846" s="104">
        <v>0.25</v>
      </c>
      <c r="L846" s="100">
        <v>669</v>
      </c>
      <c r="M846" s="112" t="s">
        <v>590</v>
      </c>
      <c r="N846" s="32">
        <v>1938</v>
      </c>
      <c r="O846" s="111" t="s">
        <v>392</v>
      </c>
      <c r="P846" s="80" t="s">
        <v>1974</v>
      </c>
      <c r="Q846" s="80" t="s">
        <v>1818</v>
      </c>
      <c r="R846" s="36" t="s">
        <v>2397</v>
      </c>
      <c r="S846" s="80" t="s">
        <v>2220</v>
      </c>
      <c r="T846" s="80"/>
      <c r="U846" s="80" t="s">
        <v>2167</v>
      </c>
      <c r="V846" s="80" t="str">
        <f t="shared" si="40"/>
        <v>, Rotary Press</v>
      </c>
      <c r="W846" s="32" t="s">
        <v>590</v>
      </c>
      <c r="X846" s="110">
        <v>210</v>
      </c>
      <c r="Y846" s="35" t="s">
        <v>990</v>
      </c>
      <c r="Z846" s="133">
        <v>1</v>
      </c>
      <c r="AA846" s="133">
        <f t="shared" si="41"/>
        <v>1</v>
      </c>
    </row>
    <row r="847" spans="1:27" s="3" customFormat="1" x14ac:dyDescent="0.2">
      <c r="A847" s="100">
        <v>846</v>
      </c>
      <c r="B847" s="101">
        <v>830</v>
      </c>
      <c r="C847" s="101">
        <v>211</v>
      </c>
      <c r="D847" s="100">
        <v>211</v>
      </c>
      <c r="E847" s="102" t="str">
        <f t="shared" si="39"/>
        <v xml:space="preserve">1938 - Fifth Bureau Issue - Presidents - 30c  Deep Ultramarine,  Theodore Roosevelt, Rotary Press, Perf 11x10 1/2   </v>
      </c>
      <c r="F847" s="106" t="s">
        <v>2512</v>
      </c>
      <c r="G847" s="104">
        <v>0.25</v>
      </c>
      <c r="H847" s="105">
        <v>0.25</v>
      </c>
      <c r="I847" s="105"/>
      <c r="J847" s="105">
        <v>1.2</v>
      </c>
      <c r="K847" s="104">
        <v>0.25</v>
      </c>
      <c r="L847" s="100">
        <v>670</v>
      </c>
      <c r="M847" s="112" t="s">
        <v>590</v>
      </c>
      <c r="N847" s="32">
        <v>1938</v>
      </c>
      <c r="O847" s="111" t="s">
        <v>392</v>
      </c>
      <c r="P847" s="80" t="s">
        <v>1958</v>
      </c>
      <c r="Q847" s="80" t="s">
        <v>1819</v>
      </c>
      <c r="R847" s="36" t="s">
        <v>2398</v>
      </c>
      <c r="S847" s="80" t="s">
        <v>2220</v>
      </c>
      <c r="T847" s="80"/>
      <c r="U847" s="80" t="s">
        <v>2167</v>
      </c>
      <c r="V847" s="80" t="str">
        <f t="shared" si="40"/>
        <v>, Rotary Press</v>
      </c>
      <c r="W847" s="32" t="s">
        <v>590</v>
      </c>
      <c r="X847" s="110">
        <v>211</v>
      </c>
      <c r="Y847" s="35" t="s">
        <v>991</v>
      </c>
      <c r="Z847" s="133">
        <v>1</v>
      </c>
      <c r="AA847" s="133">
        <f t="shared" si="41"/>
        <v>1</v>
      </c>
    </row>
    <row r="848" spans="1:27" s="3" customFormat="1" x14ac:dyDescent="0.2">
      <c r="A848" s="100">
        <v>847</v>
      </c>
      <c r="B848" s="101">
        <v>831</v>
      </c>
      <c r="C848" s="101">
        <v>212</v>
      </c>
      <c r="D848" s="100">
        <v>212</v>
      </c>
      <c r="E848" s="102" t="str">
        <f t="shared" si="39"/>
        <v xml:space="preserve">1938 - Fifth Bureau Issue - Presidents - 50c  Mauve,  William Howard Taft, Rotary Press, Perf 11x10 1/2   </v>
      </c>
      <c r="F848" s="106" t="s">
        <v>2512</v>
      </c>
      <c r="G848" s="104">
        <v>0.25</v>
      </c>
      <c r="H848" s="105">
        <v>0.25</v>
      </c>
      <c r="I848" s="105"/>
      <c r="J848" s="105">
        <v>4</v>
      </c>
      <c r="K848" s="104">
        <v>0.25</v>
      </c>
      <c r="L848" s="100">
        <v>671</v>
      </c>
      <c r="M848" s="112" t="s">
        <v>590</v>
      </c>
      <c r="N848" s="32">
        <v>1938</v>
      </c>
      <c r="O848" s="111" t="s">
        <v>392</v>
      </c>
      <c r="P848" s="80" t="s">
        <v>1966</v>
      </c>
      <c r="Q848" s="80" t="s">
        <v>1820</v>
      </c>
      <c r="R848" s="36" t="s">
        <v>2399</v>
      </c>
      <c r="S848" s="80" t="s">
        <v>2220</v>
      </c>
      <c r="T848" s="80"/>
      <c r="U848" s="80" t="s">
        <v>2167</v>
      </c>
      <c r="V848" s="80" t="str">
        <f t="shared" si="40"/>
        <v>, Rotary Press</v>
      </c>
      <c r="W848" s="32" t="s">
        <v>590</v>
      </c>
      <c r="X848" s="110">
        <v>212</v>
      </c>
      <c r="Y848" s="35" t="s">
        <v>992</v>
      </c>
      <c r="Z848" s="133">
        <v>1</v>
      </c>
      <c r="AA848" s="133">
        <f t="shared" si="41"/>
        <v>1</v>
      </c>
    </row>
    <row r="849" spans="1:27" s="3" customFormat="1" x14ac:dyDescent="0.2">
      <c r="A849" s="100">
        <v>848</v>
      </c>
      <c r="B849" s="101">
        <v>832</v>
      </c>
      <c r="C849" s="101">
        <v>213</v>
      </c>
      <c r="D849" s="100">
        <v>213</v>
      </c>
      <c r="E849" s="102" t="str">
        <f t="shared" si="39"/>
        <v xml:space="preserve">1938 - Fifth Bureau Issue - Presidents - 1 Purple &amp; Black,  Woodrow Wilson, Perf 11   </v>
      </c>
      <c r="F849" s="106" t="s">
        <v>2512</v>
      </c>
      <c r="G849" s="104">
        <v>0.25</v>
      </c>
      <c r="H849" s="105">
        <v>0.25</v>
      </c>
      <c r="I849" s="105"/>
      <c r="J849" s="105">
        <v>7</v>
      </c>
      <c r="K849" s="104">
        <v>0.25</v>
      </c>
      <c r="L849" s="100">
        <v>672</v>
      </c>
      <c r="M849" s="112" t="s">
        <v>590</v>
      </c>
      <c r="N849" s="32">
        <v>1938</v>
      </c>
      <c r="O849" s="111" t="s">
        <v>392</v>
      </c>
      <c r="P849" s="80">
        <v>1</v>
      </c>
      <c r="Q849" s="80" t="s">
        <v>1821</v>
      </c>
      <c r="R849" s="36" t="s">
        <v>2387</v>
      </c>
      <c r="S849" s="80" t="s">
        <v>2190</v>
      </c>
      <c r="T849" s="80"/>
      <c r="U849" s="80"/>
      <c r="V849" s="80" t="str">
        <f t="shared" si="40"/>
        <v/>
      </c>
      <c r="W849" s="32" t="s">
        <v>590</v>
      </c>
      <c r="X849" s="110">
        <v>213</v>
      </c>
      <c r="Y849" s="35" t="s">
        <v>993</v>
      </c>
      <c r="Z849" s="133">
        <v>1</v>
      </c>
      <c r="AA849" s="133">
        <f t="shared" si="41"/>
        <v>1</v>
      </c>
    </row>
    <row r="850" spans="1:27" s="3" customFormat="1" x14ac:dyDescent="0.2">
      <c r="A850" s="100">
        <v>849</v>
      </c>
      <c r="B850" s="101">
        <v>833</v>
      </c>
      <c r="C850" s="101">
        <v>214</v>
      </c>
      <c r="D850" s="100">
        <v>214</v>
      </c>
      <c r="E850" s="102" t="str">
        <f t="shared" si="39"/>
        <v xml:space="preserve">1938 - Fifth Bureau Issue - Presidents - 2 Yellow Green &amp; Black,  Warren G. Harding, Perf 11   </v>
      </c>
      <c r="F850" s="106" t="s">
        <v>2512</v>
      </c>
      <c r="G850" s="104">
        <v>3.75</v>
      </c>
      <c r="H850" s="105">
        <v>3.75</v>
      </c>
      <c r="I850" s="105"/>
      <c r="J850" s="105">
        <v>17.5</v>
      </c>
      <c r="K850" s="104">
        <v>3.75</v>
      </c>
      <c r="L850" s="100">
        <v>673</v>
      </c>
      <c r="M850" s="112" t="s">
        <v>590</v>
      </c>
      <c r="N850" s="32">
        <v>1938</v>
      </c>
      <c r="O850" s="111" t="s">
        <v>392</v>
      </c>
      <c r="P850" s="80">
        <v>2</v>
      </c>
      <c r="Q850" s="80" t="s">
        <v>1822</v>
      </c>
      <c r="R850" s="36" t="s">
        <v>2400</v>
      </c>
      <c r="S850" s="80" t="s">
        <v>2190</v>
      </c>
      <c r="T850" s="80"/>
      <c r="U850" s="80"/>
      <c r="V850" s="80" t="str">
        <f t="shared" si="40"/>
        <v/>
      </c>
      <c r="W850" s="32" t="s">
        <v>590</v>
      </c>
      <c r="X850" s="110">
        <v>214</v>
      </c>
      <c r="Y850" s="35" t="s">
        <v>994</v>
      </c>
      <c r="Z850" s="133">
        <v>1</v>
      </c>
      <c r="AA850" s="133">
        <f t="shared" si="41"/>
        <v>1</v>
      </c>
    </row>
    <row r="851" spans="1:27" s="3" customFormat="1" x14ac:dyDescent="0.2">
      <c r="A851" s="100">
        <v>850</v>
      </c>
      <c r="B851" s="101">
        <v>834</v>
      </c>
      <c r="C851" s="101">
        <v>215</v>
      </c>
      <c r="D851" s="100">
        <v>215</v>
      </c>
      <c r="E851" s="102" t="str">
        <f t="shared" si="39"/>
        <v xml:space="preserve">1938 - Fifth Bureau Issue - Presidents - 5 Carmine &amp; Black,  Calvin Coolidge, Perf 11   </v>
      </c>
      <c r="F851" s="106" t="s">
        <v>2512</v>
      </c>
      <c r="G851" s="104">
        <v>3</v>
      </c>
      <c r="H851" s="105">
        <v>3</v>
      </c>
      <c r="I851" s="105"/>
      <c r="J851" s="105">
        <v>85</v>
      </c>
      <c r="K851" s="104">
        <v>3</v>
      </c>
      <c r="L851" s="100">
        <v>674</v>
      </c>
      <c r="M851" s="112" t="s">
        <v>590</v>
      </c>
      <c r="N851" s="32">
        <v>1938</v>
      </c>
      <c r="O851" s="111" t="s">
        <v>392</v>
      </c>
      <c r="P851" s="80">
        <v>5</v>
      </c>
      <c r="Q851" s="80" t="s">
        <v>1823</v>
      </c>
      <c r="R851" s="36" t="s">
        <v>2129</v>
      </c>
      <c r="S851" s="80" t="s">
        <v>2190</v>
      </c>
      <c r="T851" s="80"/>
      <c r="U851" s="80"/>
      <c r="V851" s="80" t="str">
        <f t="shared" si="40"/>
        <v/>
      </c>
      <c r="W851" s="32" t="s">
        <v>590</v>
      </c>
      <c r="X851" s="110">
        <v>215</v>
      </c>
      <c r="Y851" s="35" t="s">
        <v>995</v>
      </c>
      <c r="Z851" s="133">
        <v>1</v>
      </c>
      <c r="AA851" s="133">
        <f t="shared" si="41"/>
        <v>1</v>
      </c>
    </row>
    <row r="852" spans="1:27" s="3" customFormat="1" x14ac:dyDescent="0.2">
      <c r="A852" s="100">
        <v>851</v>
      </c>
      <c r="B852" s="101">
        <v>835</v>
      </c>
      <c r="C852" s="101" t="s">
        <v>741</v>
      </c>
      <c r="D852" s="100" t="s">
        <v>741</v>
      </c>
      <c r="E852" s="102" t="str">
        <f t="shared" si="39"/>
        <v xml:space="preserve">1938, June 21 - 1938 Commemorative Issues - 3c  Deep Violet,  Constitution Ratification Sesquicentennial, Rotary Press, Perf 11x10 1/2   </v>
      </c>
      <c r="F852" s="106" t="s">
        <v>2512</v>
      </c>
      <c r="G852" s="104">
        <v>0.25</v>
      </c>
      <c r="H852" s="105">
        <v>0.25</v>
      </c>
      <c r="I852" s="105"/>
      <c r="J852" s="105">
        <v>0.45</v>
      </c>
      <c r="K852" s="104">
        <v>0.25</v>
      </c>
      <c r="L852" s="100">
        <v>785</v>
      </c>
      <c r="M852" s="112" t="s">
        <v>591</v>
      </c>
      <c r="N852" s="32" t="s">
        <v>2402</v>
      </c>
      <c r="O852" s="111" t="s">
        <v>425</v>
      </c>
      <c r="P852" s="80" t="s">
        <v>1955</v>
      </c>
      <c r="Q852" s="80" t="s">
        <v>1824</v>
      </c>
      <c r="R852" s="36" t="s">
        <v>2142</v>
      </c>
      <c r="S852" s="80" t="s">
        <v>2220</v>
      </c>
      <c r="T852" s="80"/>
      <c r="U852" s="80" t="s">
        <v>2167</v>
      </c>
      <c r="V852" s="80" t="str">
        <f t="shared" si="40"/>
        <v>, Rotary Press</v>
      </c>
      <c r="W852" s="32" t="s">
        <v>591</v>
      </c>
      <c r="X852" s="110" t="s">
        <v>741</v>
      </c>
      <c r="Y852" s="35" t="s">
        <v>1168</v>
      </c>
      <c r="Z852" s="133">
        <v>1</v>
      </c>
      <c r="AA852" s="133">
        <f t="shared" si="41"/>
        <v>1</v>
      </c>
    </row>
    <row r="853" spans="1:27" s="3" customFormat="1" x14ac:dyDescent="0.2">
      <c r="A853" s="100">
        <v>852</v>
      </c>
      <c r="B853" s="101">
        <v>836</v>
      </c>
      <c r="C853" s="101" t="s">
        <v>742</v>
      </c>
      <c r="D853" s="100" t="s">
        <v>742</v>
      </c>
      <c r="E853" s="102" t="str">
        <f t="shared" si="39"/>
        <v xml:space="preserve">1938, June 27 - 1938 Commemorative Issues - 3c  Bright Reddish Purple,  Swedish - Finnish Territory Tercentennary, Rotary Press, Perf 11x10 1/2   </v>
      </c>
      <c r="F853" s="106" t="s">
        <v>2512</v>
      </c>
      <c r="G853" s="104">
        <v>0.25</v>
      </c>
      <c r="H853" s="105">
        <v>0.25</v>
      </c>
      <c r="I853" s="105"/>
      <c r="J853" s="105">
        <v>0.35</v>
      </c>
      <c r="K853" s="104">
        <v>0.25</v>
      </c>
      <c r="L853" s="100">
        <v>786</v>
      </c>
      <c r="M853" s="112" t="s">
        <v>591</v>
      </c>
      <c r="N853" s="32" t="s">
        <v>2403</v>
      </c>
      <c r="O853" s="111" t="s">
        <v>425</v>
      </c>
      <c r="P853" s="80" t="s">
        <v>1955</v>
      </c>
      <c r="Q853" s="80" t="s">
        <v>1899</v>
      </c>
      <c r="R853" s="36" t="s">
        <v>2384</v>
      </c>
      <c r="S853" s="80" t="s">
        <v>2220</v>
      </c>
      <c r="T853" s="80"/>
      <c r="U853" s="80" t="s">
        <v>2167</v>
      </c>
      <c r="V853" s="80" t="str">
        <f t="shared" si="40"/>
        <v>, Rotary Press</v>
      </c>
      <c r="W853" s="32" t="s">
        <v>591</v>
      </c>
      <c r="X853" s="110" t="s">
        <v>742</v>
      </c>
      <c r="Y853" s="35" t="s">
        <v>1169</v>
      </c>
      <c r="Z853" s="133">
        <v>1</v>
      </c>
      <c r="AA853" s="133">
        <f t="shared" si="41"/>
        <v>1</v>
      </c>
    </row>
    <row r="854" spans="1:27" s="3" customFormat="1" x14ac:dyDescent="0.2">
      <c r="A854" s="100">
        <v>853</v>
      </c>
      <c r="B854" s="101">
        <v>837</v>
      </c>
      <c r="C854" s="101" t="s">
        <v>743</v>
      </c>
      <c r="D854" s="100" t="s">
        <v>743</v>
      </c>
      <c r="E854" s="102" t="str">
        <f t="shared" si="39"/>
        <v xml:space="preserve">1938, July 15 - 1938 Commemorative Issues - 3c  Bright Rose Purple,  Northwest Territory Sesquicentennial, Rotary Press, Perf 11x10 1/2   </v>
      </c>
      <c r="F854" s="106" t="s">
        <v>2512</v>
      </c>
      <c r="G854" s="104">
        <v>0.25</v>
      </c>
      <c r="H854" s="105">
        <v>0.25</v>
      </c>
      <c r="I854" s="105"/>
      <c r="J854" s="105">
        <v>0.3</v>
      </c>
      <c r="K854" s="104">
        <v>0.25</v>
      </c>
      <c r="L854" s="100">
        <v>788</v>
      </c>
      <c r="M854" s="112" t="s">
        <v>591</v>
      </c>
      <c r="N854" s="32" t="s">
        <v>2404</v>
      </c>
      <c r="O854" s="111" t="s">
        <v>425</v>
      </c>
      <c r="P854" s="80" t="s">
        <v>1955</v>
      </c>
      <c r="Q854" s="80" t="s">
        <v>1786</v>
      </c>
      <c r="R854" s="36" t="s">
        <v>2390</v>
      </c>
      <c r="S854" s="80" t="s">
        <v>2220</v>
      </c>
      <c r="T854" s="80"/>
      <c r="U854" s="80" t="s">
        <v>2167</v>
      </c>
      <c r="V854" s="80" t="str">
        <f t="shared" si="40"/>
        <v>, Rotary Press</v>
      </c>
      <c r="W854" s="32" t="s">
        <v>591</v>
      </c>
      <c r="X854" s="110" t="s">
        <v>743</v>
      </c>
      <c r="Y854" s="35" t="s">
        <v>1170</v>
      </c>
      <c r="Z854" s="133">
        <v>1</v>
      </c>
      <c r="AA854" s="133">
        <f t="shared" si="41"/>
        <v>1</v>
      </c>
    </row>
    <row r="855" spans="1:27" s="3" customFormat="1" x14ac:dyDescent="0.2">
      <c r="A855" s="100">
        <v>854</v>
      </c>
      <c r="B855" s="101">
        <v>838</v>
      </c>
      <c r="C855" s="101" t="s">
        <v>744</v>
      </c>
      <c r="D855" s="100" t="s">
        <v>744</v>
      </c>
      <c r="E855" s="102" t="str">
        <f t="shared" si="39"/>
        <v xml:space="preserve">1938, Aug. 24 - 1938 Commemorative Issues - 3c  Violet,  Iowa Territory Centennial, Rotary Press, Perf 11x10 1/2   </v>
      </c>
      <c r="F855" s="106" t="s">
        <v>2512</v>
      </c>
      <c r="G855" s="104">
        <v>0.25</v>
      </c>
      <c r="H855" s="105">
        <v>0.25</v>
      </c>
      <c r="I855" s="105"/>
      <c r="J855" s="105">
        <v>0.4</v>
      </c>
      <c r="K855" s="104">
        <v>0.25</v>
      </c>
      <c r="L855" s="100">
        <v>789</v>
      </c>
      <c r="M855" s="112" t="s">
        <v>591</v>
      </c>
      <c r="N855" s="32" t="s">
        <v>2406</v>
      </c>
      <c r="O855" s="111" t="s">
        <v>425</v>
      </c>
      <c r="P855" s="80" t="s">
        <v>1955</v>
      </c>
      <c r="Q855" s="80" t="s">
        <v>1825</v>
      </c>
      <c r="R855" s="36" t="s">
        <v>2141</v>
      </c>
      <c r="S855" s="80" t="s">
        <v>2220</v>
      </c>
      <c r="T855" s="80"/>
      <c r="U855" s="80" t="s">
        <v>2167</v>
      </c>
      <c r="V855" s="80" t="str">
        <f t="shared" si="40"/>
        <v>, Rotary Press</v>
      </c>
      <c r="W855" s="32" t="s">
        <v>591</v>
      </c>
      <c r="X855" s="110" t="s">
        <v>744</v>
      </c>
      <c r="Y855" s="35" t="s">
        <v>1171</v>
      </c>
      <c r="Z855" s="133">
        <v>1</v>
      </c>
      <c r="AA855" s="133">
        <f t="shared" si="41"/>
        <v>1</v>
      </c>
    </row>
    <row r="856" spans="1:27" s="3" customFormat="1" x14ac:dyDescent="0.2">
      <c r="A856" s="100">
        <v>855</v>
      </c>
      <c r="B856" s="101">
        <v>839</v>
      </c>
      <c r="C856" s="101" t="s">
        <v>1593</v>
      </c>
      <c r="D856" s="100">
        <v>185</v>
      </c>
      <c r="E856" s="102" t="str">
        <f t="shared" si="39"/>
        <v xml:space="preserve">1939, Jan 20 - Fifth Bureau Issue - Presidents - 1c  Green,  George Washington, Rotary Press, Perf 10 Vert Coil   </v>
      </c>
      <c r="F856" s="106" t="s">
        <v>2512</v>
      </c>
      <c r="G856" s="104"/>
      <c r="H856" s="105">
        <v>0.25</v>
      </c>
      <c r="I856" s="105"/>
      <c r="J856" s="105">
        <v>0.3</v>
      </c>
      <c r="K856" s="104">
        <v>0.25</v>
      </c>
      <c r="L856" s="100">
        <v>632</v>
      </c>
      <c r="M856" s="112" t="s">
        <v>590</v>
      </c>
      <c r="N856" s="32" t="s">
        <v>2405</v>
      </c>
      <c r="O856" s="111" t="s">
        <v>392</v>
      </c>
      <c r="P856" s="80" t="s">
        <v>1954</v>
      </c>
      <c r="Q856" s="80" t="s">
        <v>1794</v>
      </c>
      <c r="R856" s="36" t="s">
        <v>2022</v>
      </c>
      <c r="S856" s="80" t="s">
        <v>2166</v>
      </c>
      <c r="T856" s="80"/>
      <c r="U856" s="80" t="s">
        <v>2167</v>
      </c>
      <c r="V856" s="80" t="str">
        <f t="shared" si="40"/>
        <v>, Rotary Press</v>
      </c>
      <c r="W856" s="32" t="s">
        <v>1593</v>
      </c>
      <c r="X856" s="110">
        <v>185</v>
      </c>
      <c r="Y856" s="35"/>
      <c r="Z856" s="133">
        <v>1</v>
      </c>
      <c r="AA856" s="133">
        <f t="shared" si="41"/>
        <v>0</v>
      </c>
    </row>
    <row r="857" spans="1:27" s="3" customFormat="1" x14ac:dyDescent="0.2">
      <c r="A857" s="100">
        <v>856</v>
      </c>
      <c r="B857" s="101">
        <v>840</v>
      </c>
      <c r="C857" s="101" t="s">
        <v>1593</v>
      </c>
      <c r="D857" s="100">
        <v>186</v>
      </c>
      <c r="E857" s="102" t="str">
        <f t="shared" si="39"/>
        <v xml:space="preserve">1939, Jan 20 - Fifth Bureau Issue - Presidents - 1 1/2c  Bister Brown,  Martha Washington, Rotary Press, Perf 10 Vert Coil   </v>
      </c>
      <c r="F857" s="106" t="s">
        <v>2512</v>
      </c>
      <c r="G857" s="104"/>
      <c r="H857" s="105">
        <v>0.25</v>
      </c>
      <c r="I857" s="105"/>
      <c r="J857" s="105">
        <v>0.3</v>
      </c>
      <c r="K857" s="104">
        <v>0.25</v>
      </c>
      <c r="L857" s="100">
        <v>635</v>
      </c>
      <c r="M857" s="112" t="s">
        <v>590</v>
      </c>
      <c r="N857" s="32" t="s">
        <v>2405</v>
      </c>
      <c r="O857" s="111" t="s">
        <v>392</v>
      </c>
      <c r="P857" s="80" t="s">
        <v>1978</v>
      </c>
      <c r="Q857" s="80" t="s">
        <v>1688</v>
      </c>
      <c r="R857" s="36" t="s">
        <v>2388</v>
      </c>
      <c r="S857" s="80" t="s">
        <v>2166</v>
      </c>
      <c r="T857" s="80"/>
      <c r="U857" s="80" t="s">
        <v>2167</v>
      </c>
      <c r="V857" s="80" t="str">
        <f t="shared" si="40"/>
        <v>, Rotary Press</v>
      </c>
      <c r="W857" s="32" t="s">
        <v>1593</v>
      </c>
      <c r="X857" s="110">
        <v>186</v>
      </c>
      <c r="Y857" s="35"/>
      <c r="Z857" s="133">
        <v>1</v>
      </c>
      <c r="AA857" s="133">
        <f t="shared" si="41"/>
        <v>0</v>
      </c>
    </row>
    <row r="858" spans="1:27" s="3" customFormat="1" x14ac:dyDescent="0.2">
      <c r="A858" s="100">
        <v>857</v>
      </c>
      <c r="B858" s="101">
        <v>841</v>
      </c>
      <c r="C858" s="101" t="s">
        <v>1593</v>
      </c>
      <c r="D858" s="100">
        <v>187</v>
      </c>
      <c r="E858" s="102" t="str">
        <f t="shared" si="39"/>
        <v xml:space="preserve">1939, Jan 20 - Fifth Bureau Issue - Presidents - 2c Rose Carmine,   John Adams, Rotary Press, Perf 10 Vert Coil   </v>
      </c>
      <c r="F858" s="106" t="s">
        <v>2512</v>
      </c>
      <c r="G858" s="104"/>
      <c r="H858" s="105">
        <v>0.25</v>
      </c>
      <c r="I858" s="105"/>
      <c r="J858" s="105">
        <v>0.4</v>
      </c>
      <c r="K858" s="104">
        <v>0.25</v>
      </c>
      <c r="L858" s="100">
        <v>638</v>
      </c>
      <c r="M858" s="112" t="s">
        <v>590</v>
      </c>
      <c r="N858" s="32" t="s">
        <v>2405</v>
      </c>
      <c r="O858" s="111" t="s">
        <v>392</v>
      </c>
      <c r="P858" s="80" t="s">
        <v>1979</v>
      </c>
      <c r="Q858" s="80" t="s">
        <v>1795</v>
      </c>
      <c r="R858" s="36" t="s">
        <v>2389</v>
      </c>
      <c r="S858" s="80" t="s">
        <v>2166</v>
      </c>
      <c r="T858" s="80"/>
      <c r="U858" s="80" t="s">
        <v>2167</v>
      </c>
      <c r="V858" s="80" t="str">
        <f t="shared" si="40"/>
        <v>, Rotary Press</v>
      </c>
      <c r="W858" s="32" t="s">
        <v>1593</v>
      </c>
      <c r="X858" s="110">
        <v>187</v>
      </c>
      <c r="Y858" s="35"/>
      <c r="Z858" s="133">
        <v>1</v>
      </c>
      <c r="AA858" s="133">
        <f t="shared" si="41"/>
        <v>0</v>
      </c>
    </row>
    <row r="859" spans="1:27" s="3" customFormat="1" x14ac:dyDescent="0.2">
      <c r="A859" s="100">
        <v>858</v>
      </c>
      <c r="B859" s="101">
        <v>842</v>
      </c>
      <c r="C859" s="101" t="s">
        <v>1593</v>
      </c>
      <c r="D859" s="100">
        <v>188</v>
      </c>
      <c r="E859" s="102" t="str">
        <f t="shared" si="39"/>
        <v xml:space="preserve">1939, Jan 20 - Fifth Bureau Issue - Presidents - 3c  Light Violet,  Thomas Jefferson, Rotary Press, Perf 10 Vert Coil   </v>
      </c>
      <c r="F859" s="106" t="s">
        <v>2512</v>
      </c>
      <c r="G859" s="104"/>
      <c r="H859" s="105">
        <v>0.25</v>
      </c>
      <c r="I859" s="105"/>
      <c r="J859" s="105">
        <v>0.5</v>
      </c>
      <c r="K859" s="104">
        <v>0.25</v>
      </c>
      <c r="L859" s="100">
        <v>641</v>
      </c>
      <c r="M859" s="112" t="s">
        <v>590</v>
      </c>
      <c r="N859" s="32" t="s">
        <v>2405</v>
      </c>
      <c r="O859" s="111" t="s">
        <v>392</v>
      </c>
      <c r="P859" s="80" t="s">
        <v>1955</v>
      </c>
      <c r="Q859" s="80" t="s">
        <v>1796</v>
      </c>
      <c r="R859" s="36" t="s">
        <v>2246</v>
      </c>
      <c r="S859" s="80" t="s">
        <v>2166</v>
      </c>
      <c r="T859" s="80"/>
      <c r="U859" s="80" t="s">
        <v>2167</v>
      </c>
      <c r="V859" s="80" t="str">
        <f t="shared" si="40"/>
        <v>, Rotary Press</v>
      </c>
      <c r="W859" s="32" t="s">
        <v>1593</v>
      </c>
      <c r="X859" s="110">
        <v>188</v>
      </c>
      <c r="Y859" s="35"/>
      <c r="Z859" s="133">
        <v>1</v>
      </c>
      <c r="AA859" s="133">
        <f t="shared" si="41"/>
        <v>0</v>
      </c>
    </row>
    <row r="860" spans="1:27" s="3" customFormat="1" x14ac:dyDescent="0.2">
      <c r="A860" s="100">
        <v>859</v>
      </c>
      <c r="B860" s="101">
        <v>843</v>
      </c>
      <c r="C860" s="101" t="s">
        <v>1593</v>
      </c>
      <c r="D860" s="100">
        <v>189</v>
      </c>
      <c r="E860" s="102" t="str">
        <f t="shared" si="39"/>
        <v xml:space="preserve">1939, Jan 20 - Fifth Bureau Issue - Presidents - 4c  Red Violet,  James Madison, Rotary Press, Perf 10 Vert Coil   </v>
      </c>
      <c r="F860" s="106" t="s">
        <v>2512</v>
      </c>
      <c r="G860" s="104"/>
      <c r="H860" s="105">
        <v>0.4</v>
      </c>
      <c r="I860" s="105"/>
      <c r="J860" s="105">
        <v>7.5</v>
      </c>
      <c r="K860" s="104">
        <v>0.4</v>
      </c>
      <c r="L860" s="100">
        <v>644</v>
      </c>
      <c r="M860" s="112" t="s">
        <v>590</v>
      </c>
      <c r="N860" s="32" t="s">
        <v>2405</v>
      </c>
      <c r="O860" s="111" t="s">
        <v>392</v>
      </c>
      <c r="P860" s="80" t="s">
        <v>1964</v>
      </c>
      <c r="Q860" s="80" t="s">
        <v>1797</v>
      </c>
      <c r="R860" s="36" t="s">
        <v>2255</v>
      </c>
      <c r="S860" s="80" t="s">
        <v>2166</v>
      </c>
      <c r="T860" s="80"/>
      <c r="U860" s="80" t="s">
        <v>2167</v>
      </c>
      <c r="V860" s="80" t="str">
        <f t="shared" si="40"/>
        <v>, Rotary Press</v>
      </c>
      <c r="W860" s="32" t="s">
        <v>1593</v>
      </c>
      <c r="X860" s="110">
        <v>189</v>
      </c>
      <c r="Y860" s="35"/>
      <c r="Z860" s="133">
        <v>1</v>
      </c>
      <c r="AA860" s="133">
        <f t="shared" si="41"/>
        <v>0</v>
      </c>
    </row>
    <row r="861" spans="1:27" s="3" customFormat="1" x14ac:dyDescent="0.2">
      <c r="A861" s="100">
        <v>860</v>
      </c>
      <c r="B861" s="101">
        <v>844</v>
      </c>
      <c r="C861" s="101" t="s">
        <v>1593</v>
      </c>
      <c r="D861" s="100">
        <v>190</v>
      </c>
      <c r="E861" s="102" t="str">
        <f t="shared" si="39"/>
        <v xml:space="preserve">1939, Jan 20 - Fifth Bureau Issue - Presidents - 4 1/2c  Dark Gray,  The White House, Rotary Press, Perf 10 Vert Coil   </v>
      </c>
      <c r="F861" s="106" t="s">
        <v>2512</v>
      </c>
      <c r="G861" s="104"/>
      <c r="H861" s="105">
        <v>0.4</v>
      </c>
      <c r="I861" s="105"/>
      <c r="J861" s="105">
        <v>0.7</v>
      </c>
      <c r="K861" s="104">
        <v>0.4</v>
      </c>
      <c r="L861" s="100">
        <v>646</v>
      </c>
      <c r="M861" s="112" t="s">
        <v>590</v>
      </c>
      <c r="N861" s="32" t="s">
        <v>2405</v>
      </c>
      <c r="O861" s="111" t="s">
        <v>392</v>
      </c>
      <c r="P861" s="80" t="s">
        <v>1980</v>
      </c>
      <c r="Q861" s="80" t="s">
        <v>1798</v>
      </c>
      <c r="R861" s="36" t="s">
        <v>2401</v>
      </c>
      <c r="S861" s="80" t="s">
        <v>2166</v>
      </c>
      <c r="T861" s="80"/>
      <c r="U861" s="80" t="s">
        <v>2167</v>
      </c>
      <c r="V861" s="80" t="str">
        <f t="shared" si="40"/>
        <v>, Rotary Press</v>
      </c>
      <c r="W861" s="32" t="s">
        <v>1593</v>
      </c>
      <c r="X861" s="110">
        <v>190</v>
      </c>
      <c r="Y861" s="35"/>
      <c r="Z861" s="133">
        <v>1</v>
      </c>
      <c r="AA861" s="133">
        <f t="shared" si="41"/>
        <v>0</v>
      </c>
    </row>
    <row r="862" spans="1:27" s="3" customFormat="1" x14ac:dyDescent="0.2">
      <c r="A862" s="100">
        <v>861</v>
      </c>
      <c r="B862" s="101">
        <v>845</v>
      </c>
      <c r="C862" s="101" t="s">
        <v>1593</v>
      </c>
      <c r="D862" s="100">
        <v>191</v>
      </c>
      <c r="E862" s="102" t="str">
        <f t="shared" si="39"/>
        <v xml:space="preserve">1939, Jan 20 - Fifth Bureau Issue - Presidents - 5c Bright Blue,   James Monroe, Rotary Press, Perf 10 Vert Coil   </v>
      </c>
      <c r="F862" s="106" t="s">
        <v>2512</v>
      </c>
      <c r="G862" s="104"/>
      <c r="H862" s="105">
        <v>2.5</v>
      </c>
      <c r="I862" s="105"/>
      <c r="J862" s="105">
        <v>5</v>
      </c>
      <c r="K862" s="104">
        <v>2.5</v>
      </c>
      <c r="L862" s="100">
        <v>648</v>
      </c>
      <c r="M862" s="112" t="s">
        <v>590</v>
      </c>
      <c r="N862" s="32" t="s">
        <v>2405</v>
      </c>
      <c r="O862" s="111" t="s">
        <v>392</v>
      </c>
      <c r="P862" s="80" t="s">
        <v>1981</v>
      </c>
      <c r="Q862" s="80" t="s">
        <v>1799</v>
      </c>
      <c r="R862" s="36" t="s">
        <v>2392</v>
      </c>
      <c r="S862" s="80" t="s">
        <v>2166</v>
      </c>
      <c r="T862" s="80"/>
      <c r="U862" s="80" t="s">
        <v>2167</v>
      </c>
      <c r="V862" s="80" t="str">
        <f t="shared" si="40"/>
        <v>, Rotary Press</v>
      </c>
      <c r="W862" s="32" t="s">
        <v>1593</v>
      </c>
      <c r="X862" s="110">
        <v>191</v>
      </c>
      <c r="Y862" s="35"/>
      <c r="Z862" s="133">
        <v>1</v>
      </c>
      <c r="AA862" s="133">
        <f t="shared" si="41"/>
        <v>0</v>
      </c>
    </row>
    <row r="863" spans="1:27" s="3" customFormat="1" x14ac:dyDescent="0.2">
      <c r="A863" s="100">
        <v>862</v>
      </c>
      <c r="B863" s="101">
        <v>846</v>
      </c>
      <c r="C863" s="101" t="s">
        <v>1593</v>
      </c>
      <c r="D863" s="100">
        <v>192</v>
      </c>
      <c r="E863" s="102" t="str">
        <f t="shared" si="39"/>
        <v xml:space="preserve">1939, Jan 20 - Fifth Bureau Issue - Presidents - 6c  Red Orange,  John Quincy Adams, Rotary Press, Perf 10 Vert Coil   </v>
      </c>
      <c r="F863" s="106" t="s">
        <v>2512</v>
      </c>
      <c r="G863" s="104"/>
      <c r="H863" s="105">
        <v>0.55000000000000004</v>
      </c>
      <c r="I863" s="105"/>
      <c r="J863" s="105">
        <v>1.1000000000000001</v>
      </c>
      <c r="K863" s="104">
        <v>0.55000000000000004</v>
      </c>
      <c r="L863" s="100">
        <v>650</v>
      </c>
      <c r="M863" s="112" t="s">
        <v>590</v>
      </c>
      <c r="N863" s="32" t="s">
        <v>2405</v>
      </c>
      <c r="O863" s="111" t="s">
        <v>392</v>
      </c>
      <c r="P863" s="80" t="s">
        <v>1962</v>
      </c>
      <c r="Q863" s="80" t="s">
        <v>1800</v>
      </c>
      <c r="R863" s="36" t="s">
        <v>2143</v>
      </c>
      <c r="S863" s="80" t="s">
        <v>2166</v>
      </c>
      <c r="T863" s="80"/>
      <c r="U863" s="80" t="s">
        <v>2167</v>
      </c>
      <c r="V863" s="80" t="str">
        <f t="shared" si="40"/>
        <v>, Rotary Press</v>
      </c>
      <c r="W863" s="32" t="s">
        <v>1593</v>
      </c>
      <c r="X863" s="110">
        <v>192</v>
      </c>
      <c r="Y863" s="35"/>
      <c r="Z863" s="133">
        <v>1</v>
      </c>
      <c r="AA863" s="133">
        <f t="shared" si="41"/>
        <v>0</v>
      </c>
    </row>
    <row r="864" spans="1:27" s="3" customFormat="1" x14ac:dyDescent="0.2">
      <c r="A864" s="100">
        <v>863</v>
      </c>
      <c r="B864" s="101">
        <v>847</v>
      </c>
      <c r="C864" s="101" t="s">
        <v>1593</v>
      </c>
      <c r="D864" s="100">
        <v>196</v>
      </c>
      <c r="E864" s="102" t="str">
        <f t="shared" si="39"/>
        <v xml:space="preserve">1939, Jan 20 - Fifth Bureau Issue - Presidents - 10c  Brown Red,  John Tyler, Rotary Press, Perf 10 Vert Coil   </v>
      </c>
      <c r="F864" s="106" t="s">
        <v>2512</v>
      </c>
      <c r="G864" s="104"/>
      <c r="H864" s="105">
        <v>1</v>
      </c>
      <c r="I864" s="105"/>
      <c r="J864" s="105">
        <v>11</v>
      </c>
      <c r="K864" s="104">
        <v>1</v>
      </c>
      <c r="L864" s="100">
        <v>655</v>
      </c>
      <c r="M864" s="112" t="s">
        <v>590</v>
      </c>
      <c r="N864" s="32" t="s">
        <v>2405</v>
      </c>
      <c r="O864" s="111" t="s">
        <v>392</v>
      </c>
      <c r="P864" s="80" t="s">
        <v>1953</v>
      </c>
      <c r="Q864" s="80" t="s">
        <v>1804</v>
      </c>
      <c r="R864" s="36" t="s">
        <v>2102</v>
      </c>
      <c r="S864" s="80" t="s">
        <v>2166</v>
      </c>
      <c r="T864" s="80"/>
      <c r="U864" s="80" t="s">
        <v>2167</v>
      </c>
      <c r="V864" s="80" t="str">
        <f t="shared" si="40"/>
        <v>, Rotary Press</v>
      </c>
      <c r="W864" s="32" t="s">
        <v>1593</v>
      </c>
      <c r="X864" s="110">
        <v>196</v>
      </c>
      <c r="Y864" s="35"/>
      <c r="Z864" s="133">
        <v>1</v>
      </c>
      <c r="AA864" s="133">
        <f t="shared" si="41"/>
        <v>0</v>
      </c>
    </row>
    <row r="865" spans="1:27" s="3" customFormat="1" x14ac:dyDescent="0.2">
      <c r="A865" s="100">
        <v>864</v>
      </c>
      <c r="B865" s="101">
        <v>848</v>
      </c>
      <c r="C865" s="101" t="s">
        <v>1593</v>
      </c>
      <c r="D865" s="100">
        <v>185</v>
      </c>
      <c r="E865" s="102" t="str">
        <f t="shared" si="39"/>
        <v xml:space="preserve">1939, Jan 20 - Fifth Bureau Issue - Presidents - 1c  Green,  George Washington, Rotary Press, Perf 10 Horiz Coil   </v>
      </c>
      <c r="F865" s="106" t="s">
        <v>2512</v>
      </c>
      <c r="G865" s="104"/>
      <c r="H865" s="105">
        <v>0.25</v>
      </c>
      <c r="I865" s="105"/>
      <c r="J865" s="105">
        <v>0.85</v>
      </c>
      <c r="K865" s="104">
        <v>0.25</v>
      </c>
      <c r="L865" s="100">
        <v>633</v>
      </c>
      <c r="M865" s="112" t="s">
        <v>590</v>
      </c>
      <c r="N865" s="32" t="s">
        <v>2405</v>
      </c>
      <c r="O865" s="111" t="s">
        <v>392</v>
      </c>
      <c r="P865" s="80" t="s">
        <v>1954</v>
      </c>
      <c r="Q865" s="80" t="s">
        <v>1794</v>
      </c>
      <c r="R865" s="36" t="s">
        <v>2022</v>
      </c>
      <c r="S865" s="80" t="s">
        <v>2165</v>
      </c>
      <c r="T865" s="80"/>
      <c r="U865" s="80" t="s">
        <v>2167</v>
      </c>
      <c r="V865" s="80" t="str">
        <f t="shared" si="40"/>
        <v>, Rotary Press</v>
      </c>
      <c r="W865" s="32" t="s">
        <v>1593</v>
      </c>
      <c r="X865" s="110">
        <v>185</v>
      </c>
      <c r="Y865" s="35"/>
      <c r="Z865" s="133">
        <v>1</v>
      </c>
      <c r="AA865" s="133">
        <f t="shared" si="41"/>
        <v>0</v>
      </c>
    </row>
    <row r="866" spans="1:27" s="3" customFormat="1" x14ac:dyDescent="0.2">
      <c r="A866" s="100">
        <v>865</v>
      </c>
      <c r="B866" s="101">
        <v>849</v>
      </c>
      <c r="C866" s="101" t="s">
        <v>1593</v>
      </c>
      <c r="D866" s="100">
        <v>186</v>
      </c>
      <c r="E866" s="102" t="str">
        <f t="shared" si="39"/>
        <v xml:space="preserve">1939, Jan 20 - Fifth Bureau Issue - Presidents - 1 1/2c  Bister Brown,  Martha Washington, Rotary Press, Perf 10 Horiz Coil   </v>
      </c>
      <c r="F866" s="106" t="s">
        <v>2512</v>
      </c>
      <c r="G866" s="104"/>
      <c r="H866" s="105">
        <v>0.3</v>
      </c>
      <c r="I866" s="105"/>
      <c r="J866" s="105">
        <v>1.25</v>
      </c>
      <c r="K866" s="104">
        <v>0.3</v>
      </c>
      <c r="L866" s="100">
        <v>636</v>
      </c>
      <c r="M866" s="112" t="s">
        <v>590</v>
      </c>
      <c r="N866" s="32" t="s">
        <v>2405</v>
      </c>
      <c r="O866" s="111" t="s">
        <v>392</v>
      </c>
      <c r="P866" s="80" t="s">
        <v>1978</v>
      </c>
      <c r="Q866" s="80" t="s">
        <v>1688</v>
      </c>
      <c r="R866" s="36" t="s">
        <v>2388</v>
      </c>
      <c r="S866" s="80" t="s">
        <v>2165</v>
      </c>
      <c r="T866" s="80"/>
      <c r="U866" s="80" t="s">
        <v>2167</v>
      </c>
      <c r="V866" s="80" t="str">
        <f t="shared" si="40"/>
        <v>, Rotary Press</v>
      </c>
      <c r="W866" s="32" t="s">
        <v>1593</v>
      </c>
      <c r="X866" s="110">
        <v>186</v>
      </c>
      <c r="Y866" s="35"/>
      <c r="Z866" s="133">
        <v>1</v>
      </c>
      <c r="AA866" s="133">
        <f t="shared" si="41"/>
        <v>0</v>
      </c>
    </row>
    <row r="867" spans="1:27" s="3" customFormat="1" x14ac:dyDescent="0.2">
      <c r="A867" s="100">
        <v>866</v>
      </c>
      <c r="B867" s="101">
        <v>850</v>
      </c>
      <c r="C867" s="101" t="s">
        <v>1593</v>
      </c>
      <c r="D867" s="100">
        <v>187</v>
      </c>
      <c r="E867" s="102" t="str">
        <f t="shared" si="39"/>
        <v xml:space="preserve">1939, Jan 20 - Fifth Bureau Issue - Presidents - 2c Rose Carmine,   John Adams, Rotary Press, Perf 10 Horiz Coil   </v>
      </c>
      <c r="F867" s="106" t="s">
        <v>2512</v>
      </c>
      <c r="G867" s="104"/>
      <c r="H867" s="105">
        <v>0.4</v>
      </c>
      <c r="I867" s="105"/>
      <c r="J867" s="105">
        <v>2.5</v>
      </c>
      <c r="K867" s="104">
        <v>0.4</v>
      </c>
      <c r="L867" s="100">
        <v>639</v>
      </c>
      <c r="M867" s="112" t="s">
        <v>590</v>
      </c>
      <c r="N867" s="32" t="s">
        <v>2405</v>
      </c>
      <c r="O867" s="111" t="s">
        <v>392</v>
      </c>
      <c r="P867" s="80" t="s">
        <v>1979</v>
      </c>
      <c r="Q867" s="80" t="s">
        <v>1795</v>
      </c>
      <c r="R867" s="36" t="s">
        <v>2389</v>
      </c>
      <c r="S867" s="80" t="s">
        <v>2165</v>
      </c>
      <c r="T867" s="80"/>
      <c r="U867" s="80" t="s">
        <v>2167</v>
      </c>
      <c r="V867" s="80" t="str">
        <f t="shared" si="40"/>
        <v>, Rotary Press</v>
      </c>
      <c r="W867" s="32" t="s">
        <v>1593</v>
      </c>
      <c r="X867" s="110">
        <v>187</v>
      </c>
      <c r="Y867" s="35"/>
      <c r="Z867" s="133">
        <v>1</v>
      </c>
      <c r="AA867" s="133">
        <f t="shared" si="41"/>
        <v>0</v>
      </c>
    </row>
    <row r="868" spans="1:27" s="3" customFormat="1" x14ac:dyDescent="0.2">
      <c r="A868" s="100">
        <v>867</v>
      </c>
      <c r="B868" s="101">
        <v>851</v>
      </c>
      <c r="C868" s="101" t="s">
        <v>1593</v>
      </c>
      <c r="D868" s="100">
        <v>188</v>
      </c>
      <c r="E868" s="102" t="str">
        <f t="shared" si="39"/>
        <v xml:space="preserve">1939, Jan 20 - Fifth Bureau Issue - Presidents - 3c  Light Violet,  Thomas Jefferson, Rotary Press, Perf 10 Horiz Coil   </v>
      </c>
      <c r="F868" s="106" t="s">
        <v>2512</v>
      </c>
      <c r="G868" s="104"/>
      <c r="H868" s="105">
        <v>0.4</v>
      </c>
      <c r="I868" s="105"/>
      <c r="J868" s="105">
        <v>2.5</v>
      </c>
      <c r="K868" s="104">
        <v>0.4</v>
      </c>
      <c r="L868" s="100">
        <v>642</v>
      </c>
      <c r="M868" s="112" t="s">
        <v>590</v>
      </c>
      <c r="N868" s="32" t="s">
        <v>2405</v>
      </c>
      <c r="O868" s="111" t="s">
        <v>392</v>
      </c>
      <c r="P868" s="80" t="s">
        <v>1955</v>
      </c>
      <c r="Q868" s="80" t="s">
        <v>1796</v>
      </c>
      <c r="R868" s="36" t="s">
        <v>2246</v>
      </c>
      <c r="S868" s="80" t="s">
        <v>2165</v>
      </c>
      <c r="T868" s="80"/>
      <c r="U868" s="80" t="s">
        <v>2167</v>
      </c>
      <c r="V868" s="80" t="str">
        <f t="shared" si="40"/>
        <v>, Rotary Press</v>
      </c>
      <c r="W868" s="32" t="s">
        <v>1593</v>
      </c>
      <c r="X868" s="110">
        <v>188</v>
      </c>
      <c r="Y868" s="35"/>
      <c r="Z868" s="133">
        <v>1</v>
      </c>
      <c r="AA868" s="133">
        <f t="shared" si="41"/>
        <v>0</v>
      </c>
    </row>
    <row r="869" spans="1:27" s="3" customFormat="1" x14ac:dyDescent="0.2">
      <c r="A869" s="100">
        <v>868</v>
      </c>
      <c r="B869" s="101">
        <v>852</v>
      </c>
      <c r="C869" s="101" t="s">
        <v>745</v>
      </c>
      <c r="D869" s="100" t="s">
        <v>745</v>
      </c>
      <c r="E869" s="102" t="str">
        <f t="shared" si="39"/>
        <v xml:space="preserve">1939, Feb. 18 - 1939 Commemorative Issues - 3c  Bright Purple,  Golden Gate Ineternational Expo, Rotary Press, Perf 10 1/2x11   </v>
      </c>
      <c r="F869" s="106" t="s">
        <v>2512</v>
      </c>
      <c r="G869" s="104">
        <v>0.25</v>
      </c>
      <c r="H869" s="105">
        <v>0.25</v>
      </c>
      <c r="I869" s="105"/>
      <c r="J869" s="105">
        <v>0.3</v>
      </c>
      <c r="K869" s="104">
        <v>0.25</v>
      </c>
      <c r="L869" s="100">
        <v>790</v>
      </c>
      <c r="M869" s="112" t="s">
        <v>591</v>
      </c>
      <c r="N869" s="32" t="s">
        <v>2407</v>
      </c>
      <c r="O869" s="111" t="s">
        <v>429</v>
      </c>
      <c r="P869" s="80" t="s">
        <v>1955</v>
      </c>
      <c r="Q869" s="80" t="s">
        <v>1826</v>
      </c>
      <c r="R869" s="36" t="s">
        <v>2385</v>
      </c>
      <c r="S869" s="80" t="s">
        <v>2206</v>
      </c>
      <c r="T869" s="80"/>
      <c r="U869" s="80" t="s">
        <v>2167</v>
      </c>
      <c r="V869" s="80" t="str">
        <f t="shared" si="40"/>
        <v>, Rotary Press</v>
      </c>
      <c r="W869" s="32" t="s">
        <v>591</v>
      </c>
      <c r="X869" s="110" t="s">
        <v>745</v>
      </c>
      <c r="Y869" s="35" t="s">
        <v>1172</v>
      </c>
      <c r="Z869" s="133">
        <v>1</v>
      </c>
      <c r="AA869" s="133">
        <f t="shared" si="41"/>
        <v>1</v>
      </c>
    </row>
    <row r="870" spans="1:27" s="3" customFormat="1" x14ac:dyDescent="0.2">
      <c r="A870" s="100">
        <v>869</v>
      </c>
      <c r="B870" s="101">
        <v>853</v>
      </c>
      <c r="C870" s="101" t="s">
        <v>746</v>
      </c>
      <c r="D870" s="100" t="s">
        <v>746</v>
      </c>
      <c r="E870" s="102" t="str">
        <f t="shared" si="39"/>
        <v xml:space="preserve">1939, Apr. 1 - 1939 Commemorative Issues - 3c  Violet,  NY World's Fair, Rotary Press, Perf 10 1/2x11   </v>
      </c>
      <c r="F870" s="106" t="s">
        <v>2512</v>
      </c>
      <c r="G870" s="104">
        <v>0.25</v>
      </c>
      <c r="H870" s="105">
        <v>0.25</v>
      </c>
      <c r="I870" s="105"/>
      <c r="J870" s="105">
        <v>0.3</v>
      </c>
      <c r="K870" s="104">
        <v>0.25</v>
      </c>
      <c r="L870" s="100">
        <v>791</v>
      </c>
      <c r="M870" s="112" t="s">
        <v>591</v>
      </c>
      <c r="N870" s="32" t="s">
        <v>2408</v>
      </c>
      <c r="O870" s="111" t="s">
        <v>429</v>
      </c>
      <c r="P870" s="80" t="s">
        <v>1955</v>
      </c>
      <c r="Q870" s="80" t="s">
        <v>1827</v>
      </c>
      <c r="R870" s="36" t="s">
        <v>2141</v>
      </c>
      <c r="S870" s="80" t="s">
        <v>2206</v>
      </c>
      <c r="T870" s="80"/>
      <c r="U870" s="80" t="s">
        <v>2167</v>
      </c>
      <c r="V870" s="80" t="str">
        <f t="shared" si="40"/>
        <v>, Rotary Press</v>
      </c>
      <c r="W870" s="32" t="s">
        <v>591</v>
      </c>
      <c r="X870" s="110" t="s">
        <v>746</v>
      </c>
      <c r="Y870" s="35" t="s">
        <v>1173</v>
      </c>
      <c r="Z870" s="133">
        <v>1</v>
      </c>
      <c r="AA870" s="133">
        <f t="shared" si="41"/>
        <v>1</v>
      </c>
    </row>
    <row r="871" spans="1:27" s="3" customFormat="1" x14ac:dyDescent="0.2">
      <c r="A871" s="100">
        <v>870</v>
      </c>
      <c r="B871" s="101">
        <v>854</v>
      </c>
      <c r="C871" s="101" t="s">
        <v>747</v>
      </c>
      <c r="D871" s="100" t="s">
        <v>747</v>
      </c>
      <c r="E871" s="102" t="str">
        <f t="shared" si="39"/>
        <v xml:space="preserve">1939, Apr. 30 - 1939 Commemorative Issues - 3c  Bright Purple,  Washington Inauguration, Perf  11   </v>
      </c>
      <c r="F871" s="106" t="s">
        <v>2512</v>
      </c>
      <c r="G871" s="104">
        <v>0.25</v>
      </c>
      <c r="H871" s="105">
        <v>0.25</v>
      </c>
      <c r="I871" s="105"/>
      <c r="J871" s="105">
        <v>0.6</v>
      </c>
      <c r="K871" s="104">
        <v>0.25</v>
      </c>
      <c r="L871" s="100">
        <v>792</v>
      </c>
      <c r="M871" s="112" t="s">
        <v>591</v>
      </c>
      <c r="N871" s="32" t="s">
        <v>2409</v>
      </c>
      <c r="O871" s="111" t="s">
        <v>429</v>
      </c>
      <c r="P871" s="80" t="s">
        <v>1955</v>
      </c>
      <c r="Q871" s="80" t="s">
        <v>1828</v>
      </c>
      <c r="R871" s="36" t="s">
        <v>2385</v>
      </c>
      <c r="S871" s="80" t="s">
        <v>2201</v>
      </c>
      <c r="T871" s="80"/>
      <c r="U871" s="80"/>
      <c r="V871" s="80" t="str">
        <f t="shared" si="40"/>
        <v/>
      </c>
      <c r="W871" s="32" t="s">
        <v>591</v>
      </c>
      <c r="X871" s="110" t="s">
        <v>747</v>
      </c>
      <c r="Y871" s="35" t="s">
        <v>1174</v>
      </c>
      <c r="Z871" s="133">
        <v>1</v>
      </c>
      <c r="AA871" s="133">
        <f t="shared" si="41"/>
        <v>1</v>
      </c>
    </row>
    <row r="872" spans="1:27" s="3" customFormat="1" x14ac:dyDescent="0.2">
      <c r="A872" s="100">
        <v>871</v>
      </c>
      <c r="B872" s="101">
        <v>855</v>
      </c>
      <c r="C872" s="101" t="s">
        <v>748</v>
      </c>
      <c r="D872" s="100" t="s">
        <v>748</v>
      </c>
      <c r="E872" s="102" t="str">
        <f t="shared" si="39"/>
        <v xml:space="preserve">1939, June 12 - 1939 Commemorative Issues - 3c  Violet,  Baseball Centennial, Rotary Press, Perf 11x10 1/2   </v>
      </c>
      <c r="F872" s="106" t="s">
        <v>2512</v>
      </c>
      <c r="G872" s="104">
        <v>0.25</v>
      </c>
      <c r="H872" s="105">
        <v>0.25</v>
      </c>
      <c r="I872" s="105"/>
      <c r="J872" s="105">
        <v>1.75</v>
      </c>
      <c r="K872" s="104">
        <v>0.25</v>
      </c>
      <c r="L872" s="100">
        <v>793</v>
      </c>
      <c r="M872" s="112" t="s">
        <v>591</v>
      </c>
      <c r="N872" s="32" t="s">
        <v>2410</v>
      </c>
      <c r="O872" s="111" t="s">
        <v>429</v>
      </c>
      <c r="P872" s="80" t="s">
        <v>1955</v>
      </c>
      <c r="Q872" s="80" t="s">
        <v>1829</v>
      </c>
      <c r="R872" s="36" t="s">
        <v>2141</v>
      </c>
      <c r="S872" s="80" t="s">
        <v>2220</v>
      </c>
      <c r="T872" s="80"/>
      <c r="U872" s="80" t="s">
        <v>2167</v>
      </c>
      <c r="V872" s="80" t="str">
        <f t="shared" si="40"/>
        <v>, Rotary Press</v>
      </c>
      <c r="W872" s="32" t="s">
        <v>591</v>
      </c>
      <c r="X872" s="110" t="s">
        <v>748</v>
      </c>
      <c r="Y872" s="35" t="s">
        <v>1175</v>
      </c>
      <c r="Z872" s="133">
        <v>1</v>
      </c>
      <c r="AA872" s="133">
        <f t="shared" si="41"/>
        <v>1</v>
      </c>
    </row>
    <row r="873" spans="1:27" s="3" customFormat="1" x14ac:dyDescent="0.2">
      <c r="A873" s="100">
        <v>872</v>
      </c>
      <c r="B873" s="101">
        <v>856</v>
      </c>
      <c r="C873" s="101" t="s">
        <v>749</v>
      </c>
      <c r="D873" s="100" t="s">
        <v>749</v>
      </c>
      <c r="E873" s="102" t="str">
        <f t="shared" si="39"/>
        <v xml:space="preserve">1939, Aug. 15 - 1939 Commemorative Issues - 3c  Reddish Purple,  Panama Canal, Perf  11   </v>
      </c>
      <c r="F873" s="106" t="s">
        <v>2512</v>
      </c>
      <c r="G873" s="104">
        <v>0.25</v>
      </c>
      <c r="H873" s="105">
        <v>0.25</v>
      </c>
      <c r="I873" s="105"/>
      <c r="J873" s="105">
        <v>0.4</v>
      </c>
      <c r="K873" s="104">
        <v>0.25</v>
      </c>
      <c r="L873" s="100">
        <v>794</v>
      </c>
      <c r="M873" s="112" t="s">
        <v>591</v>
      </c>
      <c r="N873" s="32" t="s">
        <v>2411</v>
      </c>
      <c r="O873" s="111" t="s">
        <v>429</v>
      </c>
      <c r="P873" s="80" t="s">
        <v>1955</v>
      </c>
      <c r="Q873" s="80" t="s">
        <v>1699</v>
      </c>
      <c r="R873" s="36" t="s">
        <v>2414</v>
      </c>
      <c r="S873" s="80" t="s">
        <v>2201</v>
      </c>
      <c r="T873" s="80"/>
      <c r="U873" s="80"/>
      <c r="V873" s="80" t="str">
        <f t="shared" si="40"/>
        <v/>
      </c>
      <c r="W873" s="32" t="s">
        <v>591</v>
      </c>
      <c r="X873" s="110" t="s">
        <v>749</v>
      </c>
      <c r="Y873" s="35" t="s">
        <v>1176</v>
      </c>
      <c r="Z873" s="133">
        <v>1</v>
      </c>
      <c r="AA873" s="133">
        <f t="shared" si="41"/>
        <v>1</v>
      </c>
    </row>
    <row r="874" spans="1:27" s="3" customFormat="1" x14ac:dyDescent="0.2">
      <c r="A874" s="100">
        <v>873</v>
      </c>
      <c r="B874" s="101">
        <v>857</v>
      </c>
      <c r="C874" s="101" t="s">
        <v>750</v>
      </c>
      <c r="D874" s="100" t="s">
        <v>750</v>
      </c>
      <c r="E874" s="102" t="str">
        <f t="shared" si="39"/>
        <v xml:space="preserve">1939, Sept. 25 - 1939 Commemorative Issues - 3c  Violet,  Printing Tercentenary, Rotary Press, Perf 11x10 1/2   </v>
      </c>
      <c r="F874" s="106" t="s">
        <v>2512</v>
      </c>
      <c r="G874" s="104">
        <v>0.25</v>
      </c>
      <c r="H874" s="105">
        <v>0.25</v>
      </c>
      <c r="I874" s="105"/>
      <c r="J874" s="105">
        <v>0.25</v>
      </c>
      <c r="K874" s="104">
        <v>0.25</v>
      </c>
      <c r="L874" s="100">
        <v>795</v>
      </c>
      <c r="M874" s="112" t="s">
        <v>591</v>
      </c>
      <c r="N874" s="32" t="s">
        <v>2412</v>
      </c>
      <c r="O874" s="111" t="s">
        <v>429</v>
      </c>
      <c r="P874" s="80" t="s">
        <v>1955</v>
      </c>
      <c r="Q874" s="80" t="s">
        <v>1830</v>
      </c>
      <c r="R874" s="36" t="s">
        <v>2141</v>
      </c>
      <c r="S874" s="80" t="s">
        <v>2220</v>
      </c>
      <c r="T874" s="80"/>
      <c r="U874" s="80" t="s">
        <v>2167</v>
      </c>
      <c r="V874" s="80" t="str">
        <f t="shared" si="40"/>
        <v>, Rotary Press</v>
      </c>
      <c r="W874" s="32" t="s">
        <v>591</v>
      </c>
      <c r="X874" s="110" t="s">
        <v>750</v>
      </c>
      <c r="Y874" s="35" t="s">
        <v>1177</v>
      </c>
      <c r="Z874" s="133">
        <v>1</v>
      </c>
      <c r="AA874" s="133">
        <f t="shared" si="41"/>
        <v>1</v>
      </c>
    </row>
    <row r="875" spans="1:27" s="3" customFormat="1" x14ac:dyDescent="0.2">
      <c r="A875" s="100">
        <v>874</v>
      </c>
      <c r="B875" s="101">
        <v>858</v>
      </c>
      <c r="C875" s="101" t="s">
        <v>751</v>
      </c>
      <c r="D875" s="100" t="s">
        <v>751</v>
      </c>
      <c r="E875" s="102" t="str">
        <f t="shared" si="39"/>
        <v xml:space="preserve">1939, Nov. 2 - 1939 Commemorative Issues - 3c  Rose Purple,  50th Anniversary Dakotas, Montana, Rotary Press, Perf 11x10 1/2   </v>
      </c>
      <c r="F875" s="106" t="s">
        <v>2512</v>
      </c>
      <c r="G875" s="104">
        <v>0.25</v>
      </c>
      <c r="H875" s="105">
        <v>0.25</v>
      </c>
      <c r="I875" s="105"/>
      <c r="J875" s="105">
        <v>0.35</v>
      </c>
      <c r="K875" s="104">
        <v>0.25</v>
      </c>
      <c r="L875" s="100">
        <v>796</v>
      </c>
      <c r="M875" s="112" t="s">
        <v>591</v>
      </c>
      <c r="N875" s="32" t="s">
        <v>2413</v>
      </c>
      <c r="O875" s="111" t="s">
        <v>429</v>
      </c>
      <c r="P875" s="80" t="s">
        <v>1955</v>
      </c>
      <c r="Q875" s="80" t="s">
        <v>1831</v>
      </c>
      <c r="R875" s="36" t="s">
        <v>2376</v>
      </c>
      <c r="S875" s="80" t="s">
        <v>2220</v>
      </c>
      <c r="T875" s="80"/>
      <c r="U875" s="80" t="s">
        <v>2167</v>
      </c>
      <c r="V875" s="80" t="str">
        <f t="shared" si="40"/>
        <v>, Rotary Press</v>
      </c>
      <c r="W875" s="32" t="s">
        <v>591</v>
      </c>
      <c r="X875" s="110" t="s">
        <v>751</v>
      </c>
      <c r="Y875" s="35" t="s">
        <v>1178</v>
      </c>
      <c r="Z875" s="133">
        <v>1</v>
      </c>
      <c r="AA875" s="133">
        <f t="shared" si="41"/>
        <v>1</v>
      </c>
    </row>
    <row r="876" spans="1:27" s="3" customFormat="1" x14ac:dyDescent="0.2">
      <c r="A876" s="100">
        <v>875</v>
      </c>
      <c r="B876" s="101">
        <v>859</v>
      </c>
      <c r="C876" s="101" t="s">
        <v>752</v>
      </c>
      <c r="D876" s="100" t="s">
        <v>752</v>
      </c>
      <c r="E876" s="102" t="str">
        <f t="shared" si="39"/>
        <v xml:space="preserve">1940 - Famous American Issue - 1c  Bright Blue Green,   Authors  -  Washington Irving, Rotary Press, Perf 10 1/2x11   </v>
      </c>
      <c r="F876" s="106" t="s">
        <v>2512</v>
      </c>
      <c r="G876" s="104">
        <v>0.25</v>
      </c>
      <c r="H876" s="105">
        <v>0.25</v>
      </c>
      <c r="I876" s="105"/>
      <c r="J876" s="105">
        <v>0.25</v>
      </c>
      <c r="K876" s="104">
        <v>0.25</v>
      </c>
      <c r="L876" s="100">
        <v>797</v>
      </c>
      <c r="M876" s="112" t="s">
        <v>591</v>
      </c>
      <c r="N876" s="32">
        <v>1940</v>
      </c>
      <c r="O876" s="111" t="s">
        <v>437</v>
      </c>
      <c r="P876" s="80" t="s">
        <v>1954</v>
      </c>
      <c r="Q876" s="80" t="s">
        <v>1900</v>
      </c>
      <c r="R876" s="36" t="s">
        <v>2219</v>
      </c>
      <c r="S876" s="80" t="s">
        <v>2206</v>
      </c>
      <c r="T876" s="80"/>
      <c r="U876" s="80" t="s">
        <v>2167</v>
      </c>
      <c r="V876" s="80" t="str">
        <f t="shared" si="40"/>
        <v>, Rotary Press</v>
      </c>
      <c r="W876" s="32" t="s">
        <v>591</v>
      </c>
      <c r="X876" s="110" t="s">
        <v>752</v>
      </c>
      <c r="Y876" s="35" t="s">
        <v>1179</v>
      </c>
      <c r="Z876" s="133">
        <v>1</v>
      </c>
      <c r="AA876" s="133">
        <f t="shared" si="41"/>
        <v>1</v>
      </c>
    </row>
    <row r="877" spans="1:27" s="3" customFormat="1" x14ac:dyDescent="0.2">
      <c r="A877" s="100">
        <v>876</v>
      </c>
      <c r="B877" s="101">
        <v>860</v>
      </c>
      <c r="C877" s="101" t="s">
        <v>753</v>
      </c>
      <c r="D877" s="100" t="s">
        <v>753</v>
      </c>
      <c r="E877" s="102" t="str">
        <f t="shared" si="39"/>
        <v xml:space="preserve">1940 - Famous American Issue - 2c  Rose Carmine,   Authors  -  James Fenimore Cooper , Rotary Press, Perf 10 1/2x11   </v>
      </c>
      <c r="F877" s="106" t="s">
        <v>2512</v>
      </c>
      <c r="G877" s="104">
        <v>0.25</v>
      </c>
      <c r="H877" s="105">
        <v>0.25</v>
      </c>
      <c r="I877" s="105"/>
      <c r="J877" s="105">
        <v>0.25</v>
      </c>
      <c r="K877" s="104">
        <v>0.25</v>
      </c>
      <c r="L877" s="100">
        <v>799</v>
      </c>
      <c r="M877" s="112" t="s">
        <v>591</v>
      </c>
      <c r="N877" s="32">
        <v>1940</v>
      </c>
      <c r="O877" s="111" t="s">
        <v>437</v>
      </c>
      <c r="P877" s="80" t="s">
        <v>1960</v>
      </c>
      <c r="Q877" s="80" t="s">
        <v>1901</v>
      </c>
      <c r="R877" s="36" t="s">
        <v>2389</v>
      </c>
      <c r="S877" s="80" t="s">
        <v>2206</v>
      </c>
      <c r="T877" s="80"/>
      <c r="U877" s="80" t="s">
        <v>2167</v>
      </c>
      <c r="V877" s="80" t="str">
        <f t="shared" si="40"/>
        <v>, Rotary Press</v>
      </c>
      <c r="W877" s="32" t="s">
        <v>591</v>
      </c>
      <c r="X877" s="110" t="s">
        <v>753</v>
      </c>
      <c r="Y877" s="35" t="s">
        <v>1180</v>
      </c>
      <c r="Z877" s="133">
        <v>1</v>
      </c>
      <c r="AA877" s="133">
        <f t="shared" si="41"/>
        <v>1</v>
      </c>
    </row>
    <row r="878" spans="1:27" s="3" customFormat="1" x14ac:dyDescent="0.2">
      <c r="A878" s="100">
        <v>877</v>
      </c>
      <c r="B878" s="101">
        <v>861</v>
      </c>
      <c r="C878" s="101" t="s">
        <v>754</v>
      </c>
      <c r="D878" s="100" t="s">
        <v>754</v>
      </c>
      <c r="E878" s="102" t="str">
        <f t="shared" si="39"/>
        <v xml:space="preserve">1940 - Famous American Issue - 3c  Bright Purple,   Authors  -  Ralph Waldo Emerson, Rotary Press, Perf 10 1/2x11   </v>
      </c>
      <c r="F878" s="106" t="s">
        <v>2512</v>
      </c>
      <c r="G878" s="104">
        <v>0.25</v>
      </c>
      <c r="H878" s="105">
        <v>0.25</v>
      </c>
      <c r="I878" s="105"/>
      <c r="J878" s="105">
        <v>0.25</v>
      </c>
      <c r="K878" s="104">
        <v>0.25</v>
      </c>
      <c r="L878" s="100">
        <v>800</v>
      </c>
      <c r="M878" s="112" t="s">
        <v>591</v>
      </c>
      <c r="N878" s="32">
        <v>1940</v>
      </c>
      <c r="O878" s="111" t="s">
        <v>437</v>
      </c>
      <c r="P878" s="80" t="s">
        <v>1955</v>
      </c>
      <c r="Q878" s="80" t="s">
        <v>1902</v>
      </c>
      <c r="R878" s="36" t="s">
        <v>2385</v>
      </c>
      <c r="S878" s="80" t="s">
        <v>2206</v>
      </c>
      <c r="T878" s="80"/>
      <c r="U878" s="80" t="s">
        <v>2167</v>
      </c>
      <c r="V878" s="80" t="str">
        <f t="shared" si="40"/>
        <v>, Rotary Press</v>
      </c>
      <c r="W878" s="32" t="s">
        <v>591</v>
      </c>
      <c r="X878" s="110" t="s">
        <v>754</v>
      </c>
      <c r="Y878" s="35" t="s">
        <v>1181</v>
      </c>
      <c r="Z878" s="133">
        <v>1</v>
      </c>
      <c r="AA878" s="133">
        <f t="shared" si="41"/>
        <v>1</v>
      </c>
    </row>
    <row r="879" spans="1:27" s="3" customFormat="1" x14ac:dyDescent="0.2">
      <c r="A879" s="100">
        <v>878</v>
      </c>
      <c r="B879" s="101">
        <v>862</v>
      </c>
      <c r="C879" s="101" t="s">
        <v>755</v>
      </c>
      <c r="D879" s="100" t="s">
        <v>755</v>
      </c>
      <c r="E879" s="102" t="str">
        <f t="shared" si="39"/>
        <v xml:space="preserve">1940 - Famous American Issue - 5c  Ultramarine,   Authors  -  Louisa May Alcott, Rotary Press, Perf 10 1/2x11   </v>
      </c>
      <c r="F879" s="106" t="s">
        <v>2512</v>
      </c>
      <c r="G879" s="104">
        <v>0.25</v>
      </c>
      <c r="H879" s="105">
        <v>0.25</v>
      </c>
      <c r="I879" s="105"/>
      <c r="J879" s="105">
        <v>0.35</v>
      </c>
      <c r="K879" s="104">
        <v>0.25</v>
      </c>
      <c r="L879" s="100">
        <v>801</v>
      </c>
      <c r="M879" s="112" t="s">
        <v>591</v>
      </c>
      <c r="N879" s="32">
        <v>1940</v>
      </c>
      <c r="O879" s="111" t="s">
        <v>437</v>
      </c>
      <c r="P879" s="80" t="s">
        <v>1952</v>
      </c>
      <c r="Q879" s="80" t="s">
        <v>1903</v>
      </c>
      <c r="R879" s="36" t="s">
        <v>2048</v>
      </c>
      <c r="S879" s="80" t="s">
        <v>2206</v>
      </c>
      <c r="T879" s="80"/>
      <c r="U879" s="80" t="s">
        <v>2167</v>
      </c>
      <c r="V879" s="80" t="str">
        <f t="shared" si="40"/>
        <v>, Rotary Press</v>
      </c>
      <c r="W879" s="32" t="s">
        <v>591</v>
      </c>
      <c r="X879" s="110" t="s">
        <v>755</v>
      </c>
      <c r="Y879" s="35" t="s">
        <v>1182</v>
      </c>
      <c r="Z879" s="133">
        <v>1</v>
      </c>
      <c r="AA879" s="133">
        <f t="shared" si="41"/>
        <v>1</v>
      </c>
    </row>
    <row r="880" spans="1:27" s="3" customFormat="1" x14ac:dyDescent="0.2">
      <c r="A880" s="100">
        <v>879</v>
      </c>
      <c r="B880" s="101">
        <v>863</v>
      </c>
      <c r="C880" s="101" t="s">
        <v>756</v>
      </c>
      <c r="D880" s="100" t="s">
        <v>756</v>
      </c>
      <c r="E880" s="102" t="str">
        <f t="shared" si="39"/>
        <v xml:space="preserve">1940 - Famous American Issue - 10c  Dark Brown,   Authors  -  Samuel Clemmons, Rotary Press, Perf 10 1/2x11   </v>
      </c>
      <c r="F880" s="106" t="s">
        <v>2512</v>
      </c>
      <c r="G880" s="104">
        <v>1.2</v>
      </c>
      <c r="H880" s="105">
        <v>1.2</v>
      </c>
      <c r="I880" s="105"/>
      <c r="J880" s="105">
        <v>1.75</v>
      </c>
      <c r="K880" s="104">
        <v>1.2</v>
      </c>
      <c r="L880" s="100">
        <v>802</v>
      </c>
      <c r="M880" s="112" t="s">
        <v>591</v>
      </c>
      <c r="N880" s="32">
        <v>1940</v>
      </c>
      <c r="O880" s="111" t="s">
        <v>437</v>
      </c>
      <c r="P880" s="80" t="s">
        <v>1953</v>
      </c>
      <c r="Q880" s="80" t="s">
        <v>1904</v>
      </c>
      <c r="R880" s="36" t="s">
        <v>2100</v>
      </c>
      <c r="S880" s="80" t="s">
        <v>2206</v>
      </c>
      <c r="T880" s="80"/>
      <c r="U880" s="80" t="s">
        <v>2167</v>
      </c>
      <c r="V880" s="80" t="str">
        <f t="shared" si="40"/>
        <v>, Rotary Press</v>
      </c>
      <c r="W880" s="32" t="s">
        <v>591</v>
      </c>
      <c r="X880" s="110" t="s">
        <v>756</v>
      </c>
      <c r="Y880" s="35" t="s">
        <v>1183</v>
      </c>
      <c r="Z880" s="133">
        <v>1</v>
      </c>
      <c r="AA880" s="133">
        <f t="shared" si="41"/>
        <v>1</v>
      </c>
    </row>
    <row r="881" spans="1:27" s="3" customFormat="1" x14ac:dyDescent="0.2">
      <c r="A881" s="100">
        <v>880</v>
      </c>
      <c r="B881" s="101">
        <v>864</v>
      </c>
      <c r="C881" s="101" t="s">
        <v>757</v>
      </c>
      <c r="D881" s="100" t="s">
        <v>757</v>
      </c>
      <c r="E881" s="102" t="str">
        <f t="shared" si="39"/>
        <v xml:space="preserve">1940 - Famous American Issue - 1c  Bright Blue Green,   Poets  -  Henry Wadsworth Longfellow, Rotary Press, Perf 10 1/2x11   </v>
      </c>
      <c r="F881" s="106" t="s">
        <v>2512</v>
      </c>
      <c r="G881" s="104">
        <v>0.25</v>
      </c>
      <c r="H881" s="105">
        <v>0.25</v>
      </c>
      <c r="I881" s="105"/>
      <c r="J881" s="105">
        <v>0.25</v>
      </c>
      <c r="K881" s="104">
        <v>0.25</v>
      </c>
      <c r="L881" s="100">
        <v>803</v>
      </c>
      <c r="M881" s="112" t="s">
        <v>591</v>
      </c>
      <c r="N881" s="32">
        <v>1940</v>
      </c>
      <c r="O881" s="111" t="s">
        <v>437</v>
      </c>
      <c r="P881" s="80" t="s">
        <v>1954</v>
      </c>
      <c r="Q881" s="80" t="s">
        <v>1905</v>
      </c>
      <c r="R881" s="36" t="s">
        <v>2219</v>
      </c>
      <c r="S881" s="80" t="s">
        <v>2206</v>
      </c>
      <c r="T881" s="80"/>
      <c r="U881" s="80" t="s">
        <v>2167</v>
      </c>
      <c r="V881" s="80" t="str">
        <f t="shared" si="40"/>
        <v>, Rotary Press</v>
      </c>
      <c r="W881" s="32" t="s">
        <v>591</v>
      </c>
      <c r="X881" s="110" t="s">
        <v>757</v>
      </c>
      <c r="Y881" s="35" t="s">
        <v>1184</v>
      </c>
      <c r="Z881" s="133">
        <v>1</v>
      </c>
      <c r="AA881" s="133">
        <f t="shared" si="41"/>
        <v>1</v>
      </c>
    </row>
    <row r="882" spans="1:27" s="3" customFormat="1" x14ac:dyDescent="0.2">
      <c r="A882" s="100">
        <v>881</v>
      </c>
      <c r="B882" s="101">
        <v>865</v>
      </c>
      <c r="C882" s="101" t="s">
        <v>758</v>
      </c>
      <c r="D882" s="100" t="s">
        <v>758</v>
      </c>
      <c r="E882" s="102" t="str">
        <f t="shared" si="39"/>
        <v xml:space="preserve">1940 - Famous American Issue - 2c  Rose Carmine,  Poets  -  John Greenlief Whittier, Rotary Press, Perf 10 1/2x11   </v>
      </c>
      <c r="F882" s="106" t="s">
        <v>2512</v>
      </c>
      <c r="G882" s="104">
        <v>0.25</v>
      </c>
      <c r="H882" s="105">
        <v>0.25</v>
      </c>
      <c r="I882" s="105"/>
      <c r="J882" s="105">
        <v>0.25</v>
      </c>
      <c r="K882" s="104">
        <v>0.25</v>
      </c>
      <c r="L882" s="100">
        <v>804</v>
      </c>
      <c r="M882" s="112" t="s">
        <v>591</v>
      </c>
      <c r="N882" s="32">
        <v>1940</v>
      </c>
      <c r="O882" s="111" t="s">
        <v>437</v>
      </c>
      <c r="P882" s="80" t="s">
        <v>1960</v>
      </c>
      <c r="Q882" s="80" t="s">
        <v>1906</v>
      </c>
      <c r="R882" s="36" t="s">
        <v>2389</v>
      </c>
      <c r="S882" s="80" t="s">
        <v>2206</v>
      </c>
      <c r="T882" s="80"/>
      <c r="U882" s="80" t="s">
        <v>2167</v>
      </c>
      <c r="V882" s="80" t="str">
        <f t="shared" si="40"/>
        <v>, Rotary Press</v>
      </c>
      <c r="W882" s="32" t="s">
        <v>591</v>
      </c>
      <c r="X882" s="110" t="s">
        <v>758</v>
      </c>
      <c r="Y882" s="35" t="s">
        <v>1185</v>
      </c>
      <c r="Z882" s="133">
        <v>1</v>
      </c>
      <c r="AA882" s="133">
        <f t="shared" si="41"/>
        <v>1</v>
      </c>
    </row>
    <row r="883" spans="1:27" s="3" customFormat="1" x14ac:dyDescent="0.2">
      <c r="A883" s="100">
        <v>882</v>
      </c>
      <c r="B883" s="101">
        <v>866</v>
      </c>
      <c r="C883" s="101" t="s">
        <v>759</v>
      </c>
      <c r="D883" s="100" t="s">
        <v>759</v>
      </c>
      <c r="E883" s="102" t="str">
        <f t="shared" si="39"/>
        <v xml:space="preserve">1940 - Famous American Issue - 3c  Bright Purple,  Poets  -  James Russel Lowell, Rotary Press, Perf 10 1/2x11   </v>
      </c>
      <c r="F883" s="106" t="s">
        <v>2512</v>
      </c>
      <c r="G883" s="104">
        <v>0.25</v>
      </c>
      <c r="H883" s="105">
        <v>0.25</v>
      </c>
      <c r="I883" s="105"/>
      <c r="J883" s="105">
        <v>0.25</v>
      </c>
      <c r="K883" s="104">
        <v>0.25</v>
      </c>
      <c r="L883" s="100">
        <v>805</v>
      </c>
      <c r="M883" s="112" t="s">
        <v>591</v>
      </c>
      <c r="N883" s="32">
        <v>1940</v>
      </c>
      <c r="O883" s="111" t="s">
        <v>437</v>
      </c>
      <c r="P883" s="80" t="s">
        <v>1955</v>
      </c>
      <c r="Q883" s="80" t="s">
        <v>1907</v>
      </c>
      <c r="R883" s="36" t="s">
        <v>2385</v>
      </c>
      <c r="S883" s="80" t="s">
        <v>2206</v>
      </c>
      <c r="T883" s="80"/>
      <c r="U883" s="80" t="s">
        <v>2167</v>
      </c>
      <c r="V883" s="80" t="str">
        <f t="shared" si="40"/>
        <v>, Rotary Press</v>
      </c>
      <c r="W883" s="32" t="s">
        <v>591</v>
      </c>
      <c r="X883" s="110" t="s">
        <v>759</v>
      </c>
      <c r="Y883" s="35" t="s">
        <v>1186</v>
      </c>
      <c r="Z883" s="133">
        <v>1</v>
      </c>
      <c r="AA883" s="133">
        <f t="shared" si="41"/>
        <v>1</v>
      </c>
    </row>
    <row r="884" spans="1:27" s="3" customFormat="1" x14ac:dyDescent="0.2">
      <c r="A884" s="100">
        <v>883</v>
      </c>
      <c r="B884" s="101">
        <v>867</v>
      </c>
      <c r="C884" s="101" t="s">
        <v>760</v>
      </c>
      <c r="D884" s="100" t="s">
        <v>760</v>
      </c>
      <c r="E884" s="102" t="str">
        <f t="shared" si="39"/>
        <v xml:space="preserve">1940 - Famous American Issue - 5c  Ultramarine,  Poets  -  Walt Whitman, Rotary Press, Perf 10 1/2x11   </v>
      </c>
      <c r="F884" s="106" t="s">
        <v>2512</v>
      </c>
      <c r="G884" s="104">
        <v>0.25</v>
      </c>
      <c r="H884" s="105">
        <v>0.25</v>
      </c>
      <c r="I884" s="105"/>
      <c r="J884" s="105">
        <v>0.5</v>
      </c>
      <c r="K884" s="104">
        <v>0.25</v>
      </c>
      <c r="L884" s="100">
        <v>806</v>
      </c>
      <c r="M884" s="112" t="s">
        <v>591</v>
      </c>
      <c r="N884" s="32">
        <v>1940</v>
      </c>
      <c r="O884" s="111" t="s">
        <v>437</v>
      </c>
      <c r="P884" s="80" t="s">
        <v>1952</v>
      </c>
      <c r="Q884" s="80" t="s">
        <v>1908</v>
      </c>
      <c r="R884" s="36" t="s">
        <v>2048</v>
      </c>
      <c r="S884" s="80" t="s">
        <v>2206</v>
      </c>
      <c r="T884" s="80"/>
      <c r="U884" s="80" t="s">
        <v>2167</v>
      </c>
      <c r="V884" s="80" t="str">
        <f t="shared" si="40"/>
        <v>, Rotary Press</v>
      </c>
      <c r="W884" s="32" t="s">
        <v>591</v>
      </c>
      <c r="X884" s="110" t="s">
        <v>760</v>
      </c>
      <c r="Y884" s="35" t="s">
        <v>1187</v>
      </c>
      <c r="Z884" s="133">
        <v>1</v>
      </c>
      <c r="AA884" s="133">
        <f t="shared" si="41"/>
        <v>1</v>
      </c>
    </row>
    <row r="885" spans="1:27" s="3" customFormat="1" x14ac:dyDescent="0.2">
      <c r="A885" s="100">
        <v>884</v>
      </c>
      <c r="B885" s="101">
        <v>868</v>
      </c>
      <c r="C885" s="101" t="s">
        <v>761</v>
      </c>
      <c r="D885" s="100" t="s">
        <v>761</v>
      </c>
      <c r="E885" s="102" t="str">
        <f t="shared" si="39"/>
        <v xml:space="preserve">1940 - Famous American Issue - 10c  Dark Brown,  Poets  -  James Whitcomb Riley, Rotary Press, Perf 10 1/2x11   </v>
      </c>
      <c r="F885" s="106" t="s">
        <v>2512</v>
      </c>
      <c r="G885" s="104">
        <v>1.25</v>
      </c>
      <c r="H885" s="105">
        <v>1.25</v>
      </c>
      <c r="I885" s="105"/>
      <c r="J885" s="105">
        <v>1.75</v>
      </c>
      <c r="K885" s="104">
        <v>1.25</v>
      </c>
      <c r="L885" s="100">
        <v>807</v>
      </c>
      <c r="M885" s="112" t="s">
        <v>591</v>
      </c>
      <c r="N885" s="32">
        <v>1940</v>
      </c>
      <c r="O885" s="111" t="s">
        <v>437</v>
      </c>
      <c r="P885" s="80" t="s">
        <v>1953</v>
      </c>
      <c r="Q885" s="80" t="s">
        <v>1909</v>
      </c>
      <c r="R885" s="36" t="s">
        <v>2100</v>
      </c>
      <c r="S885" s="80" t="s">
        <v>2206</v>
      </c>
      <c r="T885" s="80"/>
      <c r="U885" s="80" t="s">
        <v>2167</v>
      </c>
      <c r="V885" s="80" t="str">
        <f t="shared" si="40"/>
        <v>, Rotary Press</v>
      </c>
      <c r="W885" s="32" t="s">
        <v>591</v>
      </c>
      <c r="X885" s="110" t="s">
        <v>761</v>
      </c>
      <c r="Y885" s="35" t="s">
        <v>1188</v>
      </c>
      <c r="Z885" s="133">
        <v>1</v>
      </c>
      <c r="AA885" s="133">
        <f t="shared" si="41"/>
        <v>1</v>
      </c>
    </row>
    <row r="886" spans="1:27" s="3" customFormat="1" x14ac:dyDescent="0.2">
      <c r="A886" s="100">
        <v>885</v>
      </c>
      <c r="B886" s="101">
        <v>869</v>
      </c>
      <c r="C886" s="101" t="s">
        <v>762</v>
      </c>
      <c r="D886" s="100" t="s">
        <v>762</v>
      </c>
      <c r="E886" s="102" t="str">
        <f t="shared" si="39"/>
        <v xml:space="preserve">1940 - Famous American Issue - 1c  Bright Blue Green,   Educators  -  Horace Mann, Rotary Press, Perf 10 1/2x11   </v>
      </c>
      <c r="F886" s="106" t="s">
        <v>2512</v>
      </c>
      <c r="G886" s="104">
        <v>0.25</v>
      </c>
      <c r="H886" s="105">
        <v>0.25</v>
      </c>
      <c r="I886" s="105"/>
      <c r="J886" s="105">
        <v>0.25</v>
      </c>
      <c r="K886" s="104">
        <v>0.25</v>
      </c>
      <c r="L886" s="100">
        <v>808</v>
      </c>
      <c r="M886" s="112" t="s">
        <v>591</v>
      </c>
      <c r="N886" s="32">
        <v>1940</v>
      </c>
      <c r="O886" s="111" t="s">
        <v>437</v>
      </c>
      <c r="P886" s="80" t="s">
        <v>1954</v>
      </c>
      <c r="Q886" s="80" t="s">
        <v>1910</v>
      </c>
      <c r="R886" s="36" t="s">
        <v>2219</v>
      </c>
      <c r="S886" s="80" t="s">
        <v>2206</v>
      </c>
      <c r="T886" s="80"/>
      <c r="U886" s="80" t="s">
        <v>2167</v>
      </c>
      <c r="V886" s="80" t="str">
        <f t="shared" si="40"/>
        <v>, Rotary Press</v>
      </c>
      <c r="W886" s="32" t="s">
        <v>591</v>
      </c>
      <c r="X886" s="110" t="s">
        <v>762</v>
      </c>
      <c r="Y886" s="35" t="s">
        <v>1189</v>
      </c>
      <c r="Z886" s="133">
        <v>1</v>
      </c>
      <c r="AA886" s="133">
        <f t="shared" si="41"/>
        <v>1</v>
      </c>
    </row>
    <row r="887" spans="1:27" s="3" customFormat="1" x14ac:dyDescent="0.2">
      <c r="A887" s="100">
        <v>886</v>
      </c>
      <c r="B887" s="101">
        <v>870</v>
      </c>
      <c r="C887" s="101" t="s">
        <v>763</v>
      </c>
      <c r="D887" s="100" t="s">
        <v>763</v>
      </c>
      <c r="E887" s="102" t="str">
        <f t="shared" si="39"/>
        <v xml:space="preserve">1940 - Famous American Issue - 2c  Rose Carmine,  Educators  -  Mark Hopkins, Rotary Press, Perf 10 1/2x11   </v>
      </c>
      <c r="F887" s="106" t="s">
        <v>2512</v>
      </c>
      <c r="G887" s="104">
        <v>0.25</v>
      </c>
      <c r="H887" s="105">
        <v>0.25</v>
      </c>
      <c r="I887" s="105"/>
      <c r="J887" s="105">
        <v>0.25</v>
      </c>
      <c r="K887" s="104">
        <v>0.25</v>
      </c>
      <c r="L887" s="100">
        <v>810</v>
      </c>
      <c r="M887" s="112" t="s">
        <v>591</v>
      </c>
      <c r="N887" s="32">
        <v>1940</v>
      </c>
      <c r="O887" s="111" t="s">
        <v>437</v>
      </c>
      <c r="P887" s="80" t="s">
        <v>1960</v>
      </c>
      <c r="Q887" s="80" t="s">
        <v>1911</v>
      </c>
      <c r="R887" s="36" t="s">
        <v>2389</v>
      </c>
      <c r="S887" s="80" t="s">
        <v>2206</v>
      </c>
      <c r="T887" s="80"/>
      <c r="U887" s="80" t="s">
        <v>2167</v>
      </c>
      <c r="V887" s="80" t="str">
        <f t="shared" si="40"/>
        <v>, Rotary Press</v>
      </c>
      <c r="W887" s="32" t="s">
        <v>591</v>
      </c>
      <c r="X887" s="110" t="s">
        <v>763</v>
      </c>
      <c r="Y887" s="35" t="s">
        <v>1190</v>
      </c>
      <c r="Z887" s="133">
        <v>1</v>
      </c>
      <c r="AA887" s="133">
        <f t="shared" si="41"/>
        <v>1</v>
      </c>
    </row>
    <row r="888" spans="1:27" s="3" customFormat="1" x14ac:dyDescent="0.2">
      <c r="A888" s="100">
        <v>887</v>
      </c>
      <c r="B888" s="101">
        <v>871</v>
      </c>
      <c r="C888" s="101" t="s">
        <v>764</v>
      </c>
      <c r="D888" s="100" t="s">
        <v>764</v>
      </c>
      <c r="E888" s="102" t="str">
        <f t="shared" si="39"/>
        <v xml:space="preserve">1940 - Famous American Issue - 3c  Bright Purple,  Educators  -  Charles Elliot, Rotary Press, Perf 10 1/2x11   </v>
      </c>
      <c r="F888" s="106" t="s">
        <v>2512</v>
      </c>
      <c r="G888" s="104">
        <v>0.25</v>
      </c>
      <c r="H888" s="105">
        <v>0.25</v>
      </c>
      <c r="I888" s="105"/>
      <c r="J888" s="105">
        <v>0.25</v>
      </c>
      <c r="K888" s="104">
        <v>0.25</v>
      </c>
      <c r="L888" s="100">
        <v>811</v>
      </c>
      <c r="M888" s="112" t="s">
        <v>591</v>
      </c>
      <c r="N888" s="32">
        <v>1940</v>
      </c>
      <c r="O888" s="111" t="s">
        <v>437</v>
      </c>
      <c r="P888" s="80" t="s">
        <v>1955</v>
      </c>
      <c r="Q888" s="80" t="s">
        <v>1912</v>
      </c>
      <c r="R888" s="36" t="s">
        <v>2385</v>
      </c>
      <c r="S888" s="80" t="s">
        <v>2206</v>
      </c>
      <c r="T888" s="80"/>
      <c r="U888" s="80" t="s">
        <v>2167</v>
      </c>
      <c r="V888" s="80" t="str">
        <f t="shared" si="40"/>
        <v>, Rotary Press</v>
      </c>
      <c r="W888" s="32" t="s">
        <v>591</v>
      </c>
      <c r="X888" s="110" t="s">
        <v>764</v>
      </c>
      <c r="Y888" s="35" t="s">
        <v>1191</v>
      </c>
      <c r="Z888" s="133">
        <v>1</v>
      </c>
      <c r="AA888" s="133">
        <f t="shared" si="41"/>
        <v>1</v>
      </c>
    </row>
    <row r="889" spans="1:27" s="3" customFormat="1" x14ac:dyDescent="0.2">
      <c r="A889" s="100">
        <v>888</v>
      </c>
      <c r="B889" s="101">
        <v>872</v>
      </c>
      <c r="C889" s="101" t="s">
        <v>765</v>
      </c>
      <c r="D889" s="100" t="s">
        <v>765</v>
      </c>
      <c r="E889" s="102" t="str">
        <f t="shared" si="39"/>
        <v xml:space="preserve">1940 - Famous American Issue - 5c  Ultramarine,  Educators  -  Frances Willard, Rotary Press, Perf 10 1/2x11   </v>
      </c>
      <c r="F889" s="106" t="s">
        <v>2512</v>
      </c>
      <c r="G889" s="104">
        <v>0.25</v>
      </c>
      <c r="H889" s="105">
        <v>0.25</v>
      </c>
      <c r="I889" s="105"/>
      <c r="J889" s="105">
        <v>0.5</v>
      </c>
      <c r="K889" s="104">
        <v>0.25</v>
      </c>
      <c r="L889" s="100">
        <v>812</v>
      </c>
      <c r="M889" s="112" t="s">
        <v>591</v>
      </c>
      <c r="N889" s="32">
        <v>1940</v>
      </c>
      <c r="O889" s="111" t="s">
        <v>437</v>
      </c>
      <c r="P889" s="80" t="s">
        <v>1952</v>
      </c>
      <c r="Q889" s="80" t="s">
        <v>1913</v>
      </c>
      <c r="R889" s="36" t="s">
        <v>2048</v>
      </c>
      <c r="S889" s="80" t="s">
        <v>2206</v>
      </c>
      <c r="T889" s="80"/>
      <c r="U889" s="80" t="s">
        <v>2167</v>
      </c>
      <c r="V889" s="80" t="str">
        <f t="shared" si="40"/>
        <v>, Rotary Press</v>
      </c>
      <c r="W889" s="32" t="s">
        <v>591</v>
      </c>
      <c r="X889" s="110" t="s">
        <v>765</v>
      </c>
      <c r="Y889" s="35" t="s">
        <v>1192</v>
      </c>
      <c r="Z889" s="133">
        <v>1</v>
      </c>
      <c r="AA889" s="133">
        <f t="shared" si="41"/>
        <v>1</v>
      </c>
    </row>
    <row r="890" spans="1:27" s="3" customFormat="1" x14ac:dyDescent="0.2">
      <c r="A890" s="100">
        <v>889</v>
      </c>
      <c r="B890" s="101">
        <v>873</v>
      </c>
      <c r="C890" s="101" t="s">
        <v>766</v>
      </c>
      <c r="D890" s="100" t="s">
        <v>766</v>
      </c>
      <c r="E890" s="102" t="str">
        <f t="shared" si="39"/>
        <v xml:space="preserve">1940 - Famous American Issue - 10c  Dark Brown,  Educators  -  Booker T. Washington, Rotary Press, Perf 10 1/2x11   </v>
      </c>
      <c r="F890" s="106" t="s">
        <v>2512</v>
      </c>
      <c r="G890" s="104">
        <v>1.1000000000000001</v>
      </c>
      <c r="H890" s="105">
        <v>1.1000000000000001</v>
      </c>
      <c r="I890" s="105"/>
      <c r="J890" s="105">
        <v>2.25</v>
      </c>
      <c r="K890" s="104">
        <v>1.1000000000000001</v>
      </c>
      <c r="L890" s="100">
        <v>813</v>
      </c>
      <c r="M890" s="112" t="s">
        <v>591</v>
      </c>
      <c r="N890" s="32">
        <v>1940</v>
      </c>
      <c r="O890" s="111" t="s">
        <v>437</v>
      </c>
      <c r="P890" s="80" t="s">
        <v>1953</v>
      </c>
      <c r="Q890" s="80" t="s">
        <v>1914</v>
      </c>
      <c r="R890" s="36" t="s">
        <v>2100</v>
      </c>
      <c r="S890" s="80" t="s">
        <v>2206</v>
      </c>
      <c r="T890" s="80"/>
      <c r="U890" s="80" t="s">
        <v>2167</v>
      </c>
      <c r="V890" s="80" t="str">
        <f t="shared" si="40"/>
        <v>, Rotary Press</v>
      </c>
      <c r="W890" s="32" t="s">
        <v>591</v>
      </c>
      <c r="X890" s="110" t="s">
        <v>766</v>
      </c>
      <c r="Y890" s="35" t="s">
        <v>1193</v>
      </c>
      <c r="Z890" s="133">
        <v>1</v>
      </c>
      <c r="AA890" s="133">
        <f t="shared" si="41"/>
        <v>1</v>
      </c>
    </row>
    <row r="891" spans="1:27" s="3" customFormat="1" x14ac:dyDescent="0.2">
      <c r="A891" s="100">
        <v>890</v>
      </c>
      <c r="B891" s="101">
        <v>874</v>
      </c>
      <c r="C891" s="101" t="s">
        <v>767</v>
      </c>
      <c r="D891" s="100" t="s">
        <v>767</v>
      </c>
      <c r="E891" s="102" t="str">
        <f t="shared" si="39"/>
        <v xml:space="preserve">1940 - Famous American Issue - 1c  Bright Blue Green,   Scientists  -  John James Audubon, Rotary Press, Perf 10 1/2x11   </v>
      </c>
      <c r="F891" s="106" t="s">
        <v>2512</v>
      </c>
      <c r="G891" s="104">
        <v>0.25</v>
      </c>
      <c r="H891" s="105">
        <v>0.25</v>
      </c>
      <c r="I891" s="105"/>
      <c r="J891" s="105">
        <v>0.25</v>
      </c>
      <c r="K891" s="104">
        <v>0.25</v>
      </c>
      <c r="L891" s="100">
        <v>814</v>
      </c>
      <c r="M891" s="112" t="s">
        <v>591</v>
      </c>
      <c r="N891" s="32">
        <v>1940</v>
      </c>
      <c r="O891" s="111" t="s">
        <v>437</v>
      </c>
      <c r="P891" s="80" t="s">
        <v>1954</v>
      </c>
      <c r="Q891" s="80" t="s">
        <v>1915</v>
      </c>
      <c r="R891" s="36" t="s">
        <v>2219</v>
      </c>
      <c r="S891" s="80" t="s">
        <v>2206</v>
      </c>
      <c r="T891" s="80"/>
      <c r="U891" s="80" t="s">
        <v>2167</v>
      </c>
      <c r="V891" s="80" t="str">
        <f t="shared" si="40"/>
        <v>, Rotary Press</v>
      </c>
      <c r="W891" s="32" t="s">
        <v>591</v>
      </c>
      <c r="X891" s="110" t="s">
        <v>767</v>
      </c>
      <c r="Y891" s="35" t="s">
        <v>1194</v>
      </c>
      <c r="Z891" s="133">
        <v>1</v>
      </c>
      <c r="AA891" s="133">
        <f t="shared" si="41"/>
        <v>1</v>
      </c>
    </row>
    <row r="892" spans="1:27" s="3" customFormat="1" x14ac:dyDescent="0.2">
      <c r="A892" s="100">
        <v>891</v>
      </c>
      <c r="B892" s="101">
        <v>875</v>
      </c>
      <c r="C892" s="101" t="s">
        <v>768</v>
      </c>
      <c r="D892" s="100" t="s">
        <v>768</v>
      </c>
      <c r="E892" s="102" t="str">
        <f t="shared" si="39"/>
        <v xml:space="preserve">1940 - Famous American Issue - 2c  Rose Carmine,  Scientists  -  Dr. Crawford Long, Rotary Press, Perf 10 1/2x11   </v>
      </c>
      <c r="F892" s="106" t="s">
        <v>2512</v>
      </c>
      <c r="G892" s="104">
        <v>0.25</v>
      </c>
      <c r="H892" s="105">
        <v>0.25</v>
      </c>
      <c r="I892" s="105"/>
      <c r="J892" s="105">
        <v>0.25</v>
      </c>
      <c r="K892" s="104">
        <v>0.25</v>
      </c>
      <c r="L892" s="100">
        <v>815</v>
      </c>
      <c r="M892" s="112" t="s">
        <v>591</v>
      </c>
      <c r="N892" s="32">
        <v>1940</v>
      </c>
      <c r="O892" s="111" t="s">
        <v>437</v>
      </c>
      <c r="P892" s="80" t="s">
        <v>1960</v>
      </c>
      <c r="Q892" s="80" t="s">
        <v>1916</v>
      </c>
      <c r="R892" s="36" t="s">
        <v>2389</v>
      </c>
      <c r="S892" s="80" t="s">
        <v>2206</v>
      </c>
      <c r="T892" s="80"/>
      <c r="U892" s="80" t="s">
        <v>2167</v>
      </c>
      <c r="V892" s="80" t="str">
        <f t="shared" si="40"/>
        <v>, Rotary Press</v>
      </c>
      <c r="W892" s="32" t="s">
        <v>591</v>
      </c>
      <c r="X892" s="110" t="s">
        <v>768</v>
      </c>
      <c r="Y892" s="35" t="s">
        <v>1195</v>
      </c>
      <c r="Z892" s="133">
        <v>1</v>
      </c>
      <c r="AA892" s="133">
        <f t="shared" si="41"/>
        <v>1</v>
      </c>
    </row>
    <row r="893" spans="1:27" s="3" customFormat="1" x14ac:dyDescent="0.2">
      <c r="A893" s="100">
        <v>892</v>
      </c>
      <c r="B893" s="101">
        <v>876</v>
      </c>
      <c r="C893" s="101" t="s">
        <v>769</v>
      </c>
      <c r="D893" s="100" t="s">
        <v>769</v>
      </c>
      <c r="E893" s="102" t="str">
        <f t="shared" si="39"/>
        <v xml:space="preserve">1940 - Famous American Issue - 3c  Bright Purple,  Scientists  -  Luthor Burbank, Rotary Press, Perf 10 1/2x11   </v>
      </c>
      <c r="F893" s="106" t="s">
        <v>2512</v>
      </c>
      <c r="G893" s="104">
        <v>0.25</v>
      </c>
      <c r="H893" s="105">
        <v>0.25</v>
      </c>
      <c r="I893" s="105"/>
      <c r="J893" s="105">
        <v>0.25</v>
      </c>
      <c r="K893" s="104">
        <v>0.25</v>
      </c>
      <c r="L893" s="100">
        <v>816</v>
      </c>
      <c r="M893" s="112" t="s">
        <v>591</v>
      </c>
      <c r="N893" s="32">
        <v>1940</v>
      </c>
      <c r="O893" s="111" t="s">
        <v>437</v>
      </c>
      <c r="P893" s="80" t="s">
        <v>1955</v>
      </c>
      <c r="Q893" s="80" t="s">
        <v>1917</v>
      </c>
      <c r="R893" s="36" t="s">
        <v>2385</v>
      </c>
      <c r="S893" s="80" t="s">
        <v>2206</v>
      </c>
      <c r="T893" s="80"/>
      <c r="U893" s="80" t="s">
        <v>2167</v>
      </c>
      <c r="V893" s="80" t="str">
        <f t="shared" si="40"/>
        <v>, Rotary Press</v>
      </c>
      <c r="W893" s="32" t="s">
        <v>591</v>
      </c>
      <c r="X893" s="110" t="s">
        <v>769</v>
      </c>
      <c r="Y893" s="35" t="s">
        <v>1196</v>
      </c>
      <c r="Z893" s="133">
        <v>1</v>
      </c>
      <c r="AA893" s="133">
        <f t="shared" si="41"/>
        <v>1</v>
      </c>
    </row>
    <row r="894" spans="1:27" s="3" customFormat="1" x14ac:dyDescent="0.2">
      <c r="A894" s="100">
        <v>893</v>
      </c>
      <c r="B894" s="101">
        <v>877</v>
      </c>
      <c r="C894" s="101" t="s">
        <v>770</v>
      </c>
      <c r="D894" s="100" t="s">
        <v>770</v>
      </c>
      <c r="E894" s="102" t="str">
        <f t="shared" si="39"/>
        <v xml:space="preserve">1940 - Famous American Issue - 5c  Ultramarine,  Scientists  -  Dr. Walter Reed, Rotary Press, Perf 10 1/2x11   </v>
      </c>
      <c r="F894" s="106" t="s">
        <v>2512</v>
      </c>
      <c r="G894" s="104">
        <v>0.25</v>
      </c>
      <c r="H894" s="105">
        <v>0.25</v>
      </c>
      <c r="I894" s="105"/>
      <c r="J894" s="105">
        <v>0.5</v>
      </c>
      <c r="K894" s="104">
        <v>0.25</v>
      </c>
      <c r="L894" s="100">
        <v>817</v>
      </c>
      <c r="M894" s="112" t="s">
        <v>591</v>
      </c>
      <c r="N894" s="32">
        <v>1940</v>
      </c>
      <c r="O894" s="111" t="s">
        <v>437</v>
      </c>
      <c r="P894" s="80" t="s">
        <v>1952</v>
      </c>
      <c r="Q894" s="80" t="s">
        <v>1918</v>
      </c>
      <c r="R894" s="36" t="s">
        <v>2048</v>
      </c>
      <c r="S894" s="80" t="s">
        <v>2206</v>
      </c>
      <c r="T894" s="80"/>
      <c r="U894" s="80" t="s">
        <v>2167</v>
      </c>
      <c r="V894" s="80" t="str">
        <f t="shared" si="40"/>
        <v>, Rotary Press</v>
      </c>
      <c r="W894" s="32" t="s">
        <v>591</v>
      </c>
      <c r="X894" s="110" t="s">
        <v>770</v>
      </c>
      <c r="Y894" s="35" t="s">
        <v>1197</v>
      </c>
      <c r="Z894" s="133">
        <v>1</v>
      </c>
      <c r="AA894" s="133">
        <f t="shared" si="41"/>
        <v>1</v>
      </c>
    </row>
    <row r="895" spans="1:27" s="3" customFormat="1" x14ac:dyDescent="0.2">
      <c r="A895" s="100">
        <v>894</v>
      </c>
      <c r="B895" s="101">
        <v>878</v>
      </c>
      <c r="C895" s="101" t="s">
        <v>771</v>
      </c>
      <c r="D895" s="100" t="s">
        <v>771</v>
      </c>
      <c r="E895" s="102" t="str">
        <f t="shared" si="39"/>
        <v xml:space="preserve">1940 - Famous American Issue - 10c  Dark Brown,  Scientists  -  Jane Adams, Rotary Press, Perf 10 1/2x11   </v>
      </c>
      <c r="F895" s="106" t="s">
        <v>2512</v>
      </c>
      <c r="G895" s="104">
        <v>0.85</v>
      </c>
      <c r="H895" s="105">
        <v>0.85</v>
      </c>
      <c r="I895" s="105"/>
      <c r="J895" s="105">
        <v>1.5</v>
      </c>
      <c r="K895" s="104">
        <v>0.85</v>
      </c>
      <c r="L895" s="100">
        <v>818</v>
      </c>
      <c r="M895" s="112" t="s">
        <v>591</v>
      </c>
      <c r="N895" s="32">
        <v>1940</v>
      </c>
      <c r="O895" s="111" t="s">
        <v>437</v>
      </c>
      <c r="P895" s="80" t="s">
        <v>1953</v>
      </c>
      <c r="Q895" s="80" t="s">
        <v>1919</v>
      </c>
      <c r="R895" s="36" t="s">
        <v>2100</v>
      </c>
      <c r="S895" s="80" t="s">
        <v>2206</v>
      </c>
      <c r="T895" s="80"/>
      <c r="U895" s="80" t="s">
        <v>2167</v>
      </c>
      <c r="V895" s="80" t="str">
        <f t="shared" si="40"/>
        <v>, Rotary Press</v>
      </c>
      <c r="W895" s="32" t="s">
        <v>591</v>
      </c>
      <c r="X895" s="110" t="s">
        <v>771</v>
      </c>
      <c r="Y895" s="35" t="s">
        <v>1198</v>
      </c>
      <c r="Z895" s="133">
        <v>1</v>
      </c>
      <c r="AA895" s="133">
        <f t="shared" si="41"/>
        <v>1</v>
      </c>
    </row>
    <row r="896" spans="1:27" s="3" customFormat="1" x14ac:dyDescent="0.2">
      <c r="A896" s="100">
        <v>895</v>
      </c>
      <c r="B896" s="101">
        <v>879</v>
      </c>
      <c r="C896" s="101" t="s">
        <v>772</v>
      </c>
      <c r="D896" s="100" t="s">
        <v>772</v>
      </c>
      <c r="E896" s="102" t="str">
        <f t="shared" si="39"/>
        <v xml:space="preserve">1940 - Famous American Issue - 1c  Bright Blue Green,   Composers  -  Stephen Collins Foster, Rotary Press, Perf 10 1/2x11   </v>
      </c>
      <c r="F896" s="106" t="s">
        <v>2512</v>
      </c>
      <c r="G896" s="104">
        <v>0.25</v>
      </c>
      <c r="H896" s="105">
        <v>0.25</v>
      </c>
      <c r="I896" s="105"/>
      <c r="J896" s="105">
        <v>0.25</v>
      </c>
      <c r="K896" s="104">
        <v>0.25</v>
      </c>
      <c r="L896" s="100">
        <v>819</v>
      </c>
      <c r="M896" s="112" t="s">
        <v>591</v>
      </c>
      <c r="N896" s="32">
        <v>1940</v>
      </c>
      <c r="O896" s="111" t="s">
        <v>437</v>
      </c>
      <c r="P896" s="80" t="s">
        <v>1954</v>
      </c>
      <c r="Q896" s="80" t="s">
        <v>1920</v>
      </c>
      <c r="R896" s="36" t="s">
        <v>2219</v>
      </c>
      <c r="S896" s="80" t="s">
        <v>2206</v>
      </c>
      <c r="T896" s="80"/>
      <c r="U896" s="80" t="s">
        <v>2167</v>
      </c>
      <c r="V896" s="80" t="str">
        <f t="shared" si="40"/>
        <v>, Rotary Press</v>
      </c>
      <c r="W896" s="32" t="s">
        <v>591</v>
      </c>
      <c r="X896" s="110" t="s">
        <v>772</v>
      </c>
      <c r="Y896" s="35" t="s">
        <v>1199</v>
      </c>
      <c r="Z896" s="133">
        <v>1</v>
      </c>
      <c r="AA896" s="133">
        <f t="shared" si="41"/>
        <v>1</v>
      </c>
    </row>
    <row r="897" spans="1:27" s="3" customFormat="1" x14ac:dyDescent="0.2">
      <c r="A897" s="100">
        <v>896</v>
      </c>
      <c r="B897" s="101">
        <v>880</v>
      </c>
      <c r="C897" s="101" t="s">
        <v>773</v>
      </c>
      <c r="D897" s="100" t="s">
        <v>773</v>
      </c>
      <c r="E897" s="102" t="str">
        <f t="shared" si="39"/>
        <v xml:space="preserve">1940 - Famous American Issue - 2c  Rose Carmine,  Composers  -  John Phillips Sousa, Rotary Press, Perf 10 1/2x11   </v>
      </c>
      <c r="F897" s="106" t="s">
        <v>2512</v>
      </c>
      <c r="G897" s="104">
        <v>0.25</v>
      </c>
      <c r="H897" s="105">
        <v>0.25</v>
      </c>
      <c r="I897" s="105"/>
      <c r="J897" s="105">
        <v>0.25</v>
      </c>
      <c r="K897" s="104">
        <v>0.25</v>
      </c>
      <c r="L897" s="100">
        <v>821</v>
      </c>
      <c r="M897" s="112" t="s">
        <v>591</v>
      </c>
      <c r="N897" s="32">
        <v>1940</v>
      </c>
      <c r="O897" s="111" t="s">
        <v>437</v>
      </c>
      <c r="P897" s="80" t="s">
        <v>1960</v>
      </c>
      <c r="Q897" s="80" t="s">
        <v>1921</v>
      </c>
      <c r="R897" s="36" t="s">
        <v>2389</v>
      </c>
      <c r="S897" s="80" t="s">
        <v>2206</v>
      </c>
      <c r="T897" s="80"/>
      <c r="U897" s="80" t="s">
        <v>2167</v>
      </c>
      <c r="V897" s="80" t="str">
        <f t="shared" si="40"/>
        <v>, Rotary Press</v>
      </c>
      <c r="W897" s="32" t="s">
        <v>591</v>
      </c>
      <c r="X897" s="110" t="s">
        <v>773</v>
      </c>
      <c r="Y897" s="35" t="s">
        <v>1200</v>
      </c>
      <c r="Z897" s="133">
        <v>1</v>
      </c>
      <c r="AA897" s="133">
        <f t="shared" si="41"/>
        <v>1</v>
      </c>
    </row>
    <row r="898" spans="1:27" s="3" customFormat="1" x14ac:dyDescent="0.2">
      <c r="A898" s="100">
        <v>897</v>
      </c>
      <c r="B898" s="101">
        <v>881</v>
      </c>
      <c r="C898" s="101" t="s">
        <v>774</v>
      </c>
      <c r="D898" s="100" t="s">
        <v>774</v>
      </c>
      <c r="E898" s="102" t="str">
        <f t="shared" ref="E898:E961" si="42">CONCATENATE(N898," - ",O898," - ",P898," ",R898,", ",Q898,V898,", ",S898,"   ",T898)</f>
        <v xml:space="preserve">1940 - Famous American Issue - 3c  Bright Purple,  Composers  -  Victor Herbert, Rotary Press, Perf 10 1/2x11   </v>
      </c>
      <c r="F898" s="106" t="s">
        <v>2512</v>
      </c>
      <c r="G898" s="104">
        <v>0.25</v>
      </c>
      <c r="H898" s="105">
        <v>0.25</v>
      </c>
      <c r="I898" s="105"/>
      <c r="J898" s="105">
        <v>0.25</v>
      </c>
      <c r="K898" s="104">
        <v>0.25</v>
      </c>
      <c r="L898" s="100">
        <v>822</v>
      </c>
      <c r="M898" s="112" t="s">
        <v>591</v>
      </c>
      <c r="N898" s="32">
        <v>1940</v>
      </c>
      <c r="O898" s="111" t="s">
        <v>437</v>
      </c>
      <c r="P898" s="80" t="s">
        <v>1955</v>
      </c>
      <c r="Q898" s="80" t="s">
        <v>1922</v>
      </c>
      <c r="R898" s="36" t="s">
        <v>2385</v>
      </c>
      <c r="S898" s="80" t="s">
        <v>2206</v>
      </c>
      <c r="T898" s="80"/>
      <c r="U898" s="80" t="s">
        <v>2167</v>
      </c>
      <c r="V898" s="80" t="str">
        <f t="shared" ref="V898:V961" si="43">IF(U898&gt;0,CONCATENATE(", ",U898),"")</f>
        <v>, Rotary Press</v>
      </c>
      <c r="W898" s="32" t="s">
        <v>591</v>
      </c>
      <c r="X898" s="110" t="s">
        <v>774</v>
      </c>
      <c r="Y898" s="35" t="s">
        <v>1201</v>
      </c>
      <c r="Z898" s="133">
        <v>1</v>
      </c>
      <c r="AA898" s="133">
        <f t="shared" si="41"/>
        <v>1</v>
      </c>
    </row>
    <row r="899" spans="1:27" s="3" customFormat="1" x14ac:dyDescent="0.2">
      <c r="A899" s="100">
        <v>898</v>
      </c>
      <c r="B899" s="101">
        <v>882</v>
      </c>
      <c r="C899" s="101" t="s">
        <v>775</v>
      </c>
      <c r="D899" s="100" t="s">
        <v>775</v>
      </c>
      <c r="E899" s="102" t="str">
        <f t="shared" si="42"/>
        <v xml:space="preserve">1940 - Famous American Issue - 5c  Ultramarine,  Composers  -  Edward A. McDowell, Rotary Press, Perf 10 1/2x11   </v>
      </c>
      <c r="F899" s="106" t="s">
        <v>2512</v>
      </c>
      <c r="G899" s="104">
        <v>0.25</v>
      </c>
      <c r="H899" s="105">
        <v>0.25</v>
      </c>
      <c r="I899" s="105"/>
      <c r="J899" s="105">
        <v>0.5</v>
      </c>
      <c r="K899" s="104">
        <v>0.25</v>
      </c>
      <c r="L899" s="100">
        <v>823</v>
      </c>
      <c r="M899" s="112" t="s">
        <v>591</v>
      </c>
      <c r="N899" s="32">
        <v>1940</v>
      </c>
      <c r="O899" s="111" t="s">
        <v>437</v>
      </c>
      <c r="P899" s="80" t="s">
        <v>1952</v>
      </c>
      <c r="Q899" s="80" t="s">
        <v>1923</v>
      </c>
      <c r="R899" s="36" t="s">
        <v>2048</v>
      </c>
      <c r="S899" s="80" t="s">
        <v>2206</v>
      </c>
      <c r="T899" s="80"/>
      <c r="U899" s="80" t="s">
        <v>2167</v>
      </c>
      <c r="V899" s="80" t="str">
        <f t="shared" si="43"/>
        <v>, Rotary Press</v>
      </c>
      <c r="W899" s="32" t="s">
        <v>591</v>
      </c>
      <c r="X899" s="110" t="s">
        <v>775</v>
      </c>
      <c r="Y899" s="35" t="s">
        <v>1202</v>
      </c>
      <c r="Z899" s="133">
        <v>1</v>
      </c>
      <c r="AA899" s="133">
        <f t="shared" ref="AA899:AA962" si="44">IF(G899&gt;0,1,0)</f>
        <v>1</v>
      </c>
    </row>
    <row r="900" spans="1:27" s="3" customFormat="1" x14ac:dyDescent="0.2">
      <c r="A900" s="100">
        <v>899</v>
      </c>
      <c r="B900" s="101">
        <v>883</v>
      </c>
      <c r="C900" s="101" t="s">
        <v>776</v>
      </c>
      <c r="D900" s="100" t="s">
        <v>776</v>
      </c>
      <c r="E900" s="102" t="str">
        <f t="shared" si="42"/>
        <v xml:space="preserve">1940 - Famous American Issue - 10c  Dark Brown,  Composers  -  Ethelbert Nevin, Rotary Press, Perf 10 1/2x11   </v>
      </c>
      <c r="F900" s="106" t="s">
        <v>2512</v>
      </c>
      <c r="G900" s="104">
        <v>1.35</v>
      </c>
      <c r="H900" s="105">
        <v>1.35</v>
      </c>
      <c r="I900" s="105"/>
      <c r="J900" s="105">
        <v>3.75</v>
      </c>
      <c r="K900" s="104">
        <v>1.35</v>
      </c>
      <c r="L900" s="100">
        <v>824</v>
      </c>
      <c r="M900" s="112" t="s">
        <v>591</v>
      </c>
      <c r="N900" s="32">
        <v>1940</v>
      </c>
      <c r="O900" s="111" t="s">
        <v>437</v>
      </c>
      <c r="P900" s="80" t="s">
        <v>1953</v>
      </c>
      <c r="Q900" s="80" t="s">
        <v>1924</v>
      </c>
      <c r="R900" s="36" t="s">
        <v>2100</v>
      </c>
      <c r="S900" s="80" t="s">
        <v>2206</v>
      </c>
      <c r="T900" s="80"/>
      <c r="U900" s="80" t="s">
        <v>2167</v>
      </c>
      <c r="V900" s="80" t="str">
        <f t="shared" si="43"/>
        <v>, Rotary Press</v>
      </c>
      <c r="W900" s="32" t="s">
        <v>591</v>
      </c>
      <c r="X900" s="110" t="s">
        <v>776</v>
      </c>
      <c r="Y900" s="35" t="s">
        <v>1203</v>
      </c>
      <c r="Z900" s="133">
        <v>1</v>
      </c>
      <c r="AA900" s="133">
        <f t="shared" si="44"/>
        <v>1</v>
      </c>
    </row>
    <row r="901" spans="1:27" s="3" customFormat="1" x14ac:dyDescent="0.2">
      <c r="A901" s="100">
        <v>900</v>
      </c>
      <c r="B901" s="101">
        <v>884</v>
      </c>
      <c r="C901" s="101" t="s">
        <v>777</v>
      </c>
      <c r="D901" s="100" t="s">
        <v>777</v>
      </c>
      <c r="E901" s="102" t="str">
        <f t="shared" si="42"/>
        <v xml:space="preserve">1940 - Famous American Issue - 1c  Bright Blue Green,   Artists  -  Gilbert Charles Stuart, Rotary Press, Perf 10 1/2x11   </v>
      </c>
      <c r="F901" s="106" t="s">
        <v>2512</v>
      </c>
      <c r="G901" s="104">
        <v>1.25</v>
      </c>
      <c r="H901" s="105">
        <v>1.25</v>
      </c>
      <c r="I901" s="105"/>
      <c r="J901" s="105">
        <v>0.25</v>
      </c>
      <c r="K901" s="104">
        <v>1.25</v>
      </c>
      <c r="L901" s="100">
        <v>825</v>
      </c>
      <c r="M901" s="112" t="s">
        <v>591</v>
      </c>
      <c r="N901" s="32">
        <v>1940</v>
      </c>
      <c r="O901" s="111" t="s">
        <v>437</v>
      </c>
      <c r="P901" s="80" t="s">
        <v>1954</v>
      </c>
      <c r="Q901" s="80" t="s">
        <v>1925</v>
      </c>
      <c r="R901" s="36" t="s">
        <v>2219</v>
      </c>
      <c r="S901" s="80" t="s">
        <v>2206</v>
      </c>
      <c r="T901" s="80"/>
      <c r="U901" s="80" t="s">
        <v>2167</v>
      </c>
      <c r="V901" s="80" t="str">
        <f t="shared" si="43"/>
        <v>, Rotary Press</v>
      </c>
      <c r="W901" s="32" t="s">
        <v>591</v>
      </c>
      <c r="X901" s="110" t="s">
        <v>777</v>
      </c>
      <c r="Y901" s="35" t="s">
        <v>1204</v>
      </c>
      <c r="Z901" s="133">
        <v>1</v>
      </c>
      <c r="AA901" s="133">
        <f t="shared" si="44"/>
        <v>1</v>
      </c>
    </row>
    <row r="902" spans="1:27" s="3" customFormat="1" x14ac:dyDescent="0.2">
      <c r="A902" s="100">
        <v>901</v>
      </c>
      <c r="B902" s="101">
        <v>885</v>
      </c>
      <c r="C902" s="101" t="s">
        <v>778</v>
      </c>
      <c r="D902" s="100" t="s">
        <v>778</v>
      </c>
      <c r="E902" s="102" t="str">
        <f t="shared" si="42"/>
        <v xml:space="preserve">1940 - Famous American Issue - 2c  Rose Carmine,  Artists  -  James A. McNeill Whistler, Rotary Press, Perf 10 1/2x11   </v>
      </c>
      <c r="F902" s="106" t="s">
        <v>2512</v>
      </c>
      <c r="G902" s="104">
        <v>0.25</v>
      </c>
      <c r="H902" s="105">
        <v>0.25</v>
      </c>
      <c r="I902" s="105"/>
      <c r="J902" s="105">
        <v>0.25</v>
      </c>
      <c r="K902" s="104">
        <v>0.25</v>
      </c>
      <c r="L902" s="100">
        <v>826</v>
      </c>
      <c r="M902" s="112" t="s">
        <v>591</v>
      </c>
      <c r="N902" s="32">
        <v>1940</v>
      </c>
      <c r="O902" s="111" t="s">
        <v>437</v>
      </c>
      <c r="P902" s="80" t="s">
        <v>1960</v>
      </c>
      <c r="Q902" s="80" t="s">
        <v>1926</v>
      </c>
      <c r="R902" s="36" t="s">
        <v>2389</v>
      </c>
      <c r="S902" s="80" t="s">
        <v>2206</v>
      </c>
      <c r="T902" s="80"/>
      <c r="U902" s="80" t="s">
        <v>2167</v>
      </c>
      <c r="V902" s="80" t="str">
        <f t="shared" si="43"/>
        <v>, Rotary Press</v>
      </c>
      <c r="W902" s="32" t="s">
        <v>591</v>
      </c>
      <c r="X902" s="110" t="s">
        <v>778</v>
      </c>
      <c r="Y902" s="35" t="s">
        <v>1205</v>
      </c>
      <c r="Z902" s="133">
        <v>1</v>
      </c>
      <c r="AA902" s="133">
        <f t="shared" si="44"/>
        <v>1</v>
      </c>
    </row>
    <row r="903" spans="1:27" s="3" customFormat="1" x14ac:dyDescent="0.2">
      <c r="A903" s="100">
        <v>902</v>
      </c>
      <c r="B903" s="101">
        <v>886</v>
      </c>
      <c r="C903" s="101" t="s">
        <v>779</v>
      </c>
      <c r="D903" s="100" t="s">
        <v>779</v>
      </c>
      <c r="E903" s="102" t="str">
        <f t="shared" si="42"/>
        <v xml:space="preserve">1940 - Famous American Issue - 3c  Bright Purple,  Artists  -  Augustus Saint Gaudins, Rotary Press, Perf 10 1/2x11   </v>
      </c>
      <c r="F903" s="106" t="s">
        <v>2512</v>
      </c>
      <c r="G903" s="104">
        <v>0.25</v>
      </c>
      <c r="H903" s="105">
        <v>0.25</v>
      </c>
      <c r="I903" s="105"/>
      <c r="J903" s="105">
        <v>0.3</v>
      </c>
      <c r="K903" s="104">
        <v>0.25</v>
      </c>
      <c r="L903" s="100">
        <v>827</v>
      </c>
      <c r="M903" s="112" t="s">
        <v>591</v>
      </c>
      <c r="N903" s="32">
        <v>1940</v>
      </c>
      <c r="O903" s="111" t="s">
        <v>437</v>
      </c>
      <c r="P903" s="80" t="s">
        <v>1955</v>
      </c>
      <c r="Q903" s="80" t="s">
        <v>1935</v>
      </c>
      <c r="R903" s="36" t="s">
        <v>2385</v>
      </c>
      <c r="S903" s="80" t="s">
        <v>2206</v>
      </c>
      <c r="T903" s="80"/>
      <c r="U903" s="80" t="s">
        <v>2167</v>
      </c>
      <c r="V903" s="80" t="str">
        <f t="shared" si="43"/>
        <v>, Rotary Press</v>
      </c>
      <c r="W903" s="32" t="s">
        <v>591</v>
      </c>
      <c r="X903" s="110" t="s">
        <v>779</v>
      </c>
      <c r="Y903" s="35" t="s">
        <v>1206</v>
      </c>
      <c r="Z903" s="133">
        <v>1</v>
      </c>
      <c r="AA903" s="133">
        <f t="shared" si="44"/>
        <v>1</v>
      </c>
    </row>
    <row r="904" spans="1:27" s="3" customFormat="1" x14ac:dyDescent="0.2">
      <c r="A904" s="100">
        <v>903</v>
      </c>
      <c r="B904" s="101">
        <v>887</v>
      </c>
      <c r="C904" s="101" t="s">
        <v>780</v>
      </c>
      <c r="D904" s="100" t="s">
        <v>780</v>
      </c>
      <c r="E904" s="102" t="str">
        <f t="shared" si="42"/>
        <v xml:space="preserve">1940 - Famous American Issue - 5c  Ultramarine,  Artists  -  Daniel Chester French, Rotary Press, Perf 10 1/2x11   </v>
      </c>
      <c r="F904" s="106" t="s">
        <v>2512</v>
      </c>
      <c r="G904" s="104">
        <v>0.25</v>
      </c>
      <c r="H904" s="105">
        <v>0.25</v>
      </c>
      <c r="I904" s="105"/>
      <c r="J904" s="105">
        <v>0.5</v>
      </c>
      <c r="K904" s="104">
        <v>0.25</v>
      </c>
      <c r="L904" s="100">
        <v>828</v>
      </c>
      <c r="M904" s="112" t="s">
        <v>591</v>
      </c>
      <c r="N904" s="32">
        <v>1940</v>
      </c>
      <c r="O904" s="111" t="s">
        <v>437</v>
      </c>
      <c r="P904" s="80" t="s">
        <v>1952</v>
      </c>
      <c r="Q904" s="80" t="s">
        <v>1927</v>
      </c>
      <c r="R904" s="36" t="s">
        <v>2048</v>
      </c>
      <c r="S904" s="80" t="s">
        <v>2206</v>
      </c>
      <c r="T904" s="80"/>
      <c r="U904" s="80" t="s">
        <v>2167</v>
      </c>
      <c r="V904" s="80" t="str">
        <f t="shared" si="43"/>
        <v>, Rotary Press</v>
      </c>
      <c r="W904" s="32" t="s">
        <v>591</v>
      </c>
      <c r="X904" s="110" t="s">
        <v>780</v>
      </c>
      <c r="Y904" s="35" t="s">
        <v>1207</v>
      </c>
      <c r="Z904" s="133">
        <v>1</v>
      </c>
      <c r="AA904" s="133">
        <f t="shared" si="44"/>
        <v>1</v>
      </c>
    </row>
    <row r="905" spans="1:27" s="3" customFormat="1" x14ac:dyDescent="0.2">
      <c r="A905" s="100">
        <v>904</v>
      </c>
      <c r="B905" s="101">
        <v>888</v>
      </c>
      <c r="C905" s="101" t="s">
        <v>781</v>
      </c>
      <c r="D905" s="100" t="s">
        <v>781</v>
      </c>
      <c r="E905" s="102" t="str">
        <f t="shared" si="42"/>
        <v xml:space="preserve">1940 - Famous American Issue - 10c  Dark Brown,  Artists  -  Frederic Remington, Rotary Press, Perf 10 1/2x11   </v>
      </c>
      <c r="F905" s="106" t="s">
        <v>2512</v>
      </c>
      <c r="G905" s="104">
        <v>1.25</v>
      </c>
      <c r="H905" s="105">
        <v>1.25</v>
      </c>
      <c r="I905" s="105"/>
      <c r="J905" s="105">
        <v>1.75</v>
      </c>
      <c r="K905" s="104">
        <v>1.25</v>
      </c>
      <c r="L905" s="100">
        <v>829</v>
      </c>
      <c r="M905" s="112" t="s">
        <v>591</v>
      </c>
      <c r="N905" s="32">
        <v>1940</v>
      </c>
      <c r="O905" s="111" t="s">
        <v>437</v>
      </c>
      <c r="P905" s="80" t="s">
        <v>1953</v>
      </c>
      <c r="Q905" s="80" t="s">
        <v>1928</v>
      </c>
      <c r="R905" s="36" t="s">
        <v>2100</v>
      </c>
      <c r="S905" s="80" t="s">
        <v>2206</v>
      </c>
      <c r="T905" s="80"/>
      <c r="U905" s="80" t="s">
        <v>2167</v>
      </c>
      <c r="V905" s="80" t="str">
        <f t="shared" si="43"/>
        <v>, Rotary Press</v>
      </c>
      <c r="W905" s="32" t="s">
        <v>591</v>
      </c>
      <c r="X905" s="110" t="s">
        <v>781</v>
      </c>
      <c r="Y905" s="35" t="s">
        <v>1208</v>
      </c>
      <c r="Z905" s="133">
        <v>1</v>
      </c>
      <c r="AA905" s="133">
        <f t="shared" si="44"/>
        <v>1</v>
      </c>
    </row>
    <row r="906" spans="1:27" s="3" customFormat="1" x14ac:dyDescent="0.2">
      <c r="A906" s="100">
        <v>905</v>
      </c>
      <c r="B906" s="101">
        <v>889</v>
      </c>
      <c r="C906" s="101" t="s">
        <v>782</v>
      </c>
      <c r="D906" s="100" t="s">
        <v>782</v>
      </c>
      <c r="E906" s="102" t="str">
        <f t="shared" si="42"/>
        <v xml:space="preserve">1940 - Famous American Issue - 1c  Bright Blue Green,   Inventors  -  Eli Whitney, Rotary Press, Perf 10 1/2x11   </v>
      </c>
      <c r="F906" s="106" t="s">
        <v>2512</v>
      </c>
      <c r="G906" s="104">
        <v>0.25</v>
      </c>
      <c r="H906" s="105">
        <v>0.25</v>
      </c>
      <c r="I906" s="105"/>
      <c r="J906" s="105">
        <v>0.25</v>
      </c>
      <c r="K906" s="104">
        <v>0.25</v>
      </c>
      <c r="L906" s="100">
        <v>830</v>
      </c>
      <c r="M906" s="112" t="s">
        <v>591</v>
      </c>
      <c r="N906" s="32">
        <v>1940</v>
      </c>
      <c r="O906" s="111" t="s">
        <v>437</v>
      </c>
      <c r="P906" s="80" t="s">
        <v>1954</v>
      </c>
      <c r="Q906" s="80" t="s">
        <v>1929</v>
      </c>
      <c r="R906" s="36" t="s">
        <v>2219</v>
      </c>
      <c r="S906" s="80" t="s">
        <v>2206</v>
      </c>
      <c r="T906" s="80"/>
      <c r="U906" s="80" t="s">
        <v>2167</v>
      </c>
      <c r="V906" s="80" t="str">
        <f t="shared" si="43"/>
        <v>, Rotary Press</v>
      </c>
      <c r="W906" s="32" t="s">
        <v>591</v>
      </c>
      <c r="X906" s="110" t="s">
        <v>782</v>
      </c>
      <c r="Y906" s="35" t="s">
        <v>1209</v>
      </c>
      <c r="Z906" s="133">
        <v>1</v>
      </c>
      <c r="AA906" s="133">
        <f t="shared" si="44"/>
        <v>1</v>
      </c>
    </row>
    <row r="907" spans="1:27" s="3" customFormat="1" x14ac:dyDescent="0.2">
      <c r="A907" s="100">
        <v>906</v>
      </c>
      <c r="B907" s="101">
        <v>890</v>
      </c>
      <c r="C907" s="101" t="s">
        <v>783</v>
      </c>
      <c r="D907" s="100" t="s">
        <v>783</v>
      </c>
      <c r="E907" s="102" t="str">
        <f t="shared" si="42"/>
        <v xml:space="preserve">1940 - Famous American Issue - 2c  Rose Carmine,  Inventors  -  Samuel F. B. Morse, Rotary Press, Perf 10 1/2x11   </v>
      </c>
      <c r="F907" s="106" t="s">
        <v>2512</v>
      </c>
      <c r="G907" s="104">
        <v>0.25</v>
      </c>
      <c r="H907" s="105">
        <v>0.25</v>
      </c>
      <c r="I907" s="105"/>
      <c r="J907" s="105">
        <v>0.3</v>
      </c>
      <c r="K907" s="104">
        <v>0.25</v>
      </c>
      <c r="L907" s="100">
        <v>832</v>
      </c>
      <c r="M907" s="112" t="s">
        <v>591</v>
      </c>
      <c r="N907" s="32">
        <v>1940</v>
      </c>
      <c r="O907" s="111" t="s">
        <v>437</v>
      </c>
      <c r="P907" s="80" t="s">
        <v>1960</v>
      </c>
      <c r="Q907" s="80" t="s">
        <v>1930</v>
      </c>
      <c r="R907" s="36" t="s">
        <v>2389</v>
      </c>
      <c r="S907" s="80" t="s">
        <v>2206</v>
      </c>
      <c r="T907" s="80"/>
      <c r="U907" s="80" t="s">
        <v>2167</v>
      </c>
      <c r="V907" s="80" t="str">
        <f t="shared" si="43"/>
        <v>, Rotary Press</v>
      </c>
      <c r="W907" s="32" t="s">
        <v>591</v>
      </c>
      <c r="X907" s="110" t="s">
        <v>783</v>
      </c>
      <c r="Y907" s="35" t="s">
        <v>1210</v>
      </c>
      <c r="Z907" s="133">
        <v>1</v>
      </c>
      <c r="AA907" s="133">
        <f t="shared" si="44"/>
        <v>1</v>
      </c>
    </row>
    <row r="908" spans="1:27" s="3" customFormat="1" x14ac:dyDescent="0.2">
      <c r="A908" s="100">
        <v>907</v>
      </c>
      <c r="B908" s="101">
        <v>891</v>
      </c>
      <c r="C908" s="101" t="s">
        <v>784</v>
      </c>
      <c r="D908" s="100" t="s">
        <v>784</v>
      </c>
      <c r="E908" s="102" t="str">
        <f t="shared" si="42"/>
        <v xml:space="preserve">1940 - Famous American Issue - 3c  Bright Purple,  Inventors  -  Cyrus Hall McCormick, Rotary Press, Perf 10 1/2x11   </v>
      </c>
      <c r="F908" s="106" t="s">
        <v>2512</v>
      </c>
      <c r="G908" s="104">
        <v>0.25</v>
      </c>
      <c r="H908" s="105">
        <v>0.25</v>
      </c>
      <c r="I908" s="105"/>
      <c r="J908" s="105">
        <v>0.3</v>
      </c>
      <c r="K908" s="104">
        <v>0.25</v>
      </c>
      <c r="L908" s="100">
        <v>833</v>
      </c>
      <c r="M908" s="112" t="s">
        <v>591</v>
      </c>
      <c r="N908" s="32">
        <v>1940</v>
      </c>
      <c r="O908" s="111" t="s">
        <v>437</v>
      </c>
      <c r="P908" s="80" t="s">
        <v>1955</v>
      </c>
      <c r="Q908" s="80" t="s">
        <v>1931</v>
      </c>
      <c r="R908" s="36" t="s">
        <v>2385</v>
      </c>
      <c r="S908" s="80" t="s">
        <v>2206</v>
      </c>
      <c r="T908" s="80"/>
      <c r="U908" s="80" t="s">
        <v>2167</v>
      </c>
      <c r="V908" s="80" t="str">
        <f t="shared" si="43"/>
        <v>, Rotary Press</v>
      </c>
      <c r="W908" s="32" t="s">
        <v>591</v>
      </c>
      <c r="X908" s="110" t="s">
        <v>784</v>
      </c>
      <c r="Y908" s="35" t="s">
        <v>1211</v>
      </c>
      <c r="Z908" s="133">
        <v>1</v>
      </c>
      <c r="AA908" s="133">
        <f t="shared" si="44"/>
        <v>1</v>
      </c>
    </row>
    <row r="909" spans="1:27" s="3" customFormat="1" x14ac:dyDescent="0.2">
      <c r="A909" s="100">
        <v>908</v>
      </c>
      <c r="B909" s="101">
        <v>892</v>
      </c>
      <c r="C909" s="101" t="s">
        <v>785</v>
      </c>
      <c r="D909" s="100" t="s">
        <v>785</v>
      </c>
      <c r="E909" s="102" t="str">
        <f t="shared" si="42"/>
        <v xml:space="preserve">1940 - Famous American Issue - 5c  Ultramarine,  Inventors  -  Elias Howe, Rotary Press, Perf 10 1/2x11   </v>
      </c>
      <c r="F909" s="106" t="s">
        <v>2512</v>
      </c>
      <c r="G909" s="104">
        <v>0.3</v>
      </c>
      <c r="H909" s="105">
        <v>0.3</v>
      </c>
      <c r="I909" s="105"/>
      <c r="J909" s="105">
        <v>1.1000000000000001</v>
      </c>
      <c r="K909" s="104">
        <v>0.3</v>
      </c>
      <c r="L909" s="100">
        <v>834</v>
      </c>
      <c r="M909" s="112" t="s">
        <v>591</v>
      </c>
      <c r="N909" s="32">
        <v>1940</v>
      </c>
      <c r="O909" s="111" t="s">
        <v>437</v>
      </c>
      <c r="P909" s="80" t="s">
        <v>1952</v>
      </c>
      <c r="Q909" s="80" t="s">
        <v>1932</v>
      </c>
      <c r="R909" s="36" t="s">
        <v>2048</v>
      </c>
      <c r="S909" s="80" t="s">
        <v>2206</v>
      </c>
      <c r="T909" s="80"/>
      <c r="U909" s="80" t="s">
        <v>2167</v>
      </c>
      <c r="V909" s="80" t="str">
        <f t="shared" si="43"/>
        <v>, Rotary Press</v>
      </c>
      <c r="W909" s="32" t="s">
        <v>591</v>
      </c>
      <c r="X909" s="110" t="s">
        <v>785</v>
      </c>
      <c r="Y909" s="35" t="s">
        <v>1212</v>
      </c>
      <c r="Z909" s="133">
        <v>1</v>
      </c>
      <c r="AA909" s="133">
        <f t="shared" si="44"/>
        <v>1</v>
      </c>
    </row>
    <row r="910" spans="1:27" s="3" customFormat="1" x14ac:dyDescent="0.2">
      <c r="A910" s="100">
        <v>909</v>
      </c>
      <c r="B910" s="101">
        <v>893</v>
      </c>
      <c r="C910" s="101" t="s">
        <v>786</v>
      </c>
      <c r="D910" s="100" t="s">
        <v>786</v>
      </c>
      <c r="E910" s="102" t="str">
        <f t="shared" si="42"/>
        <v xml:space="preserve">1940 - Famous American Issue - 10c  Dark Brown,  Inventors  -  Alexander Graham Bell, Rotary Press, Perf 10 1/2x11   </v>
      </c>
      <c r="F910" s="106" t="s">
        <v>2512</v>
      </c>
      <c r="G910" s="104">
        <v>2</v>
      </c>
      <c r="H910" s="105">
        <v>2</v>
      </c>
      <c r="I910" s="105"/>
      <c r="J910" s="105">
        <v>11</v>
      </c>
      <c r="K910" s="104">
        <v>2</v>
      </c>
      <c r="L910" s="100">
        <v>835</v>
      </c>
      <c r="M910" s="112" t="s">
        <v>591</v>
      </c>
      <c r="N910" s="32">
        <v>1940</v>
      </c>
      <c r="O910" s="111" t="s">
        <v>437</v>
      </c>
      <c r="P910" s="80" t="s">
        <v>1953</v>
      </c>
      <c r="Q910" s="80" t="s">
        <v>1933</v>
      </c>
      <c r="R910" s="36" t="s">
        <v>2100</v>
      </c>
      <c r="S910" s="80" t="s">
        <v>2206</v>
      </c>
      <c r="T910" s="80"/>
      <c r="U910" s="80" t="s">
        <v>2167</v>
      </c>
      <c r="V910" s="80" t="str">
        <f t="shared" si="43"/>
        <v>, Rotary Press</v>
      </c>
      <c r="W910" s="32" t="s">
        <v>591</v>
      </c>
      <c r="X910" s="110" t="s">
        <v>786</v>
      </c>
      <c r="Y910" s="35" t="s">
        <v>1213</v>
      </c>
      <c r="Z910" s="133">
        <v>1</v>
      </c>
      <c r="AA910" s="133">
        <f t="shared" si="44"/>
        <v>1</v>
      </c>
    </row>
    <row r="911" spans="1:27" s="3" customFormat="1" x14ac:dyDescent="0.2">
      <c r="A911" s="100">
        <v>910</v>
      </c>
      <c r="B911" s="101">
        <v>894</v>
      </c>
      <c r="C911" s="101" t="s">
        <v>787</v>
      </c>
      <c r="D911" s="100" t="s">
        <v>787</v>
      </c>
      <c r="E911" s="102" t="str">
        <f t="shared" si="42"/>
        <v xml:space="preserve">1940, Apr. 3 - 1940 Commemorative Issues - 3c  Henna Brown,  Pony Express 80th Anniversary, Rotary Press, Perf 11x10 1/2   </v>
      </c>
      <c r="F911" s="106" t="s">
        <v>2512</v>
      </c>
      <c r="G911" s="104">
        <v>0.25</v>
      </c>
      <c r="H911" s="105">
        <v>0.25</v>
      </c>
      <c r="I911" s="105"/>
      <c r="J911" s="105">
        <v>0.5</v>
      </c>
      <c r="K911" s="104">
        <v>0.25</v>
      </c>
      <c r="L911" s="100">
        <v>836</v>
      </c>
      <c r="M911" s="112" t="s">
        <v>591</v>
      </c>
      <c r="N911" s="32" t="s">
        <v>2416</v>
      </c>
      <c r="O911" s="111" t="s">
        <v>473</v>
      </c>
      <c r="P911" s="80" t="s">
        <v>1955</v>
      </c>
      <c r="Q911" s="80" t="s">
        <v>1832</v>
      </c>
      <c r="R911" s="36" t="s">
        <v>2415</v>
      </c>
      <c r="S911" s="80" t="s">
        <v>2220</v>
      </c>
      <c r="T911" s="80"/>
      <c r="U911" s="80" t="s">
        <v>2167</v>
      </c>
      <c r="V911" s="80" t="str">
        <f t="shared" si="43"/>
        <v>, Rotary Press</v>
      </c>
      <c r="W911" s="32" t="s">
        <v>591</v>
      </c>
      <c r="X911" s="110" t="s">
        <v>787</v>
      </c>
      <c r="Y911" s="35" t="s">
        <v>1214</v>
      </c>
      <c r="Z911" s="133">
        <v>1</v>
      </c>
      <c r="AA911" s="133">
        <f t="shared" si="44"/>
        <v>1</v>
      </c>
    </row>
    <row r="912" spans="1:27" s="3" customFormat="1" x14ac:dyDescent="0.2">
      <c r="A912" s="100">
        <v>911</v>
      </c>
      <c r="B912" s="101">
        <v>895</v>
      </c>
      <c r="C912" s="101" t="s">
        <v>788</v>
      </c>
      <c r="D912" s="100" t="s">
        <v>788</v>
      </c>
      <c r="E912" s="102" t="str">
        <f t="shared" si="42"/>
        <v xml:space="preserve">1940, Apr. 14 - 1940 Commemorative Issues - 3c  Bright Rose Purple,  Pan Am Union 50th Aniversary, Rotary Press, Perf 10 1/2x11   </v>
      </c>
      <c r="F912" s="106" t="s">
        <v>2512</v>
      </c>
      <c r="G912" s="104">
        <v>0.25</v>
      </c>
      <c r="H912" s="105">
        <v>0.25</v>
      </c>
      <c r="I912" s="105"/>
      <c r="J912" s="105">
        <v>0.3</v>
      </c>
      <c r="K912" s="104">
        <v>0.25</v>
      </c>
      <c r="L912" s="100">
        <v>837</v>
      </c>
      <c r="M912" s="112" t="s">
        <v>591</v>
      </c>
      <c r="N912" s="32" t="s">
        <v>2417</v>
      </c>
      <c r="O912" s="111" t="s">
        <v>473</v>
      </c>
      <c r="P912" s="80" t="s">
        <v>1955</v>
      </c>
      <c r="Q912" s="80" t="s">
        <v>1833</v>
      </c>
      <c r="R912" s="36" t="s">
        <v>2390</v>
      </c>
      <c r="S912" s="80" t="s">
        <v>2206</v>
      </c>
      <c r="T912" s="80"/>
      <c r="U912" s="80" t="s">
        <v>2167</v>
      </c>
      <c r="V912" s="80" t="str">
        <f t="shared" si="43"/>
        <v>, Rotary Press</v>
      </c>
      <c r="W912" s="32" t="s">
        <v>591</v>
      </c>
      <c r="X912" s="110" t="s">
        <v>788</v>
      </c>
      <c r="Y912" s="35" t="s">
        <v>1215</v>
      </c>
      <c r="Z912" s="133">
        <v>1</v>
      </c>
      <c r="AA912" s="133">
        <f t="shared" si="44"/>
        <v>1</v>
      </c>
    </row>
    <row r="913" spans="1:27" s="3" customFormat="1" x14ac:dyDescent="0.2">
      <c r="A913" s="100">
        <v>912</v>
      </c>
      <c r="B913" s="101">
        <v>896</v>
      </c>
      <c r="C913" s="101" t="s">
        <v>789</v>
      </c>
      <c r="D913" s="100" t="s">
        <v>789</v>
      </c>
      <c r="E913" s="102" t="str">
        <f t="shared" si="42"/>
        <v xml:space="preserve">1940, J;u 3 - 1940 Commemorative Issues - 3c  Bright Mauve,  Idaho Statehood 50th Aniversary, Rotary Press, Perf 11x10 1/2   </v>
      </c>
      <c r="F913" s="106" t="s">
        <v>2512</v>
      </c>
      <c r="G913" s="104">
        <v>0.25</v>
      </c>
      <c r="H913" s="105">
        <v>0.25</v>
      </c>
      <c r="I913" s="105"/>
      <c r="J913" s="105">
        <v>0.35</v>
      </c>
      <c r="K913" s="104">
        <v>0.25</v>
      </c>
      <c r="L913" s="100">
        <v>838</v>
      </c>
      <c r="M913" s="112" t="s">
        <v>591</v>
      </c>
      <c r="N913" s="32" t="s">
        <v>2418</v>
      </c>
      <c r="O913" s="111" t="s">
        <v>473</v>
      </c>
      <c r="P913" s="80" t="s">
        <v>1955</v>
      </c>
      <c r="Q913" s="80" t="s">
        <v>1834</v>
      </c>
      <c r="R913" s="36" t="s">
        <v>2395</v>
      </c>
      <c r="S913" s="80" t="s">
        <v>2220</v>
      </c>
      <c r="T913" s="80"/>
      <c r="U913" s="80" t="s">
        <v>2167</v>
      </c>
      <c r="V913" s="80" t="str">
        <f t="shared" si="43"/>
        <v>, Rotary Press</v>
      </c>
      <c r="W913" s="32" t="s">
        <v>591</v>
      </c>
      <c r="X913" s="110" t="s">
        <v>789</v>
      </c>
      <c r="Y913" s="35" t="s">
        <v>1216</v>
      </c>
      <c r="Z913" s="133">
        <v>1</v>
      </c>
      <c r="AA913" s="133">
        <f t="shared" si="44"/>
        <v>1</v>
      </c>
    </row>
    <row r="914" spans="1:27" s="3" customFormat="1" x14ac:dyDescent="0.2">
      <c r="A914" s="100">
        <v>913</v>
      </c>
      <c r="B914" s="101">
        <v>897</v>
      </c>
      <c r="C914" s="101" t="s">
        <v>790</v>
      </c>
      <c r="D914" s="100" t="s">
        <v>790</v>
      </c>
      <c r="E914" s="102" t="str">
        <f t="shared" si="42"/>
        <v xml:space="preserve">1940, Jly 1 - 1940 Commemorative Issues - 3c  Brown Violet,  Wyoming Statehood 50th Aniversary, Rotary Press, Perf 10 1/2x11   </v>
      </c>
      <c r="F914" s="106" t="s">
        <v>2512</v>
      </c>
      <c r="G914" s="104">
        <v>0.25</v>
      </c>
      <c r="H914" s="105">
        <v>0.25</v>
      </c>
      <c r="I914" s="105"/>
      <c r="J914" s="105">
        <v>0.35</v>
      </c>
      <c r="K914" s="104">
        <v>0.25</v>
      </c>
      <c r="L914" s="100">
        <v>839</v>
      </c>
      <c r="M914" s="112" t="s">
        <v>591</v>
      </c>
      <c r="N914" s="32" t="s">
        <v>2419</v>
      </c>
      <c r="O914" s="111" t="s">
        <v>473</v>
      </c>
      <c r="P914" s="80" t="s">
        <v>1955</v>
      </c>
      <c r="Q914" s="80" t="s">
        <v>1835</v>
      </c>
      <c r="R914" s="36" t="s">
        <v>2103</v>
      </c>
      <c r="S914" s="80" t="s">
        <v>2206</v>
      </c>
      <c r="T914" s="80"/>
      <c r="U914" s="80" t="s">
        <v>2167</v>
      </c>
      <c r="V914" s="80" t="str">
        <f t="shared" si="43"/>
        <v>, Rotary Press</v>
      </c>
      <c r="W914" s="32" t="s">
        <v>591</v>
      </c>
      <c r="X914" s="110" t="s">
        <v>790</v>
      </c>
      <c r="Y914" s="35" t="s">
        <v>1217</v>
      </c>
      <c r="Z914" s="133">
        <v>1</v>
      </c>
      <c r="AA914" s="133">
        <f t="shared" si="44"/>
        <v>1</v>
      </c>
    </row>
    <row r="915" spans="1:27" s="3" customFormat="1" x14ac:dyDescent="0.2">
      <c r="A915" s="100">
        <v>914</v>
      </c>
      <c r="B915" s="101">
        <v>898</v>
      </c>
      <c r="C915" s="101" t="s">
        <v>791</v>
      </c>
      <c r="D915" s="100" t="s">
        <v>791</v>
      </c>
      <c r="E915" s="102" t="str">
        <f t="shared" si="42"/>
        <v xml:space="preserve">1940, Sept. 7 - 1940 Commemorative Issues - 3c  Bright Violet,  Coronado Expedition 400th Anniversary, Rotary Press, Perf 11x10 1/2   </v>
      </c>
      <c r="F915" s="106" t="s">
        <v>2512</v>
      </c>
      <c r="G915" s="104">
        <v>0.25</v>
      </c>
      <c r="H915" s="105">
        <v>0.25</v>
      </c>
      <c r="I915" s="105"/>
      <c r="J915" s="105">
        <v>0.35</v>
      </c>
      <c r="K915" s="104">
        <v>0.25</v>
      </c>
      <c r="L915" s="100">
        <v>840</v>
      </c>
      <c r="M915" s="112" t="s">
        <v>591</v>
      </c>
      <c r="N915" s="32" t="s">
        <v>2420</v>
      </c>
      <c r="O915" s="111" t="s">
        <v>473</v>
      </c>
      <c r="P915" s="80" t="s">
        <v>1955</v>
      </c>
      <c r="Q915" s="80" t="s">
        <v>1836</v>
      </c>
      <c r="R915" s="36" t="s">
        <v>2137</v>
      </c>
      <c r="S915" s="80" t="s">
        <v>2220</v>
      </c>
      <c r="T915" s="80"/>
      <c r="U915" s="80" t="s">
        <v>2167</v>
      </c>
      <c r="V915" s="80" t="str">
        <f t="shared" si="43"/>
        <v>, Rotary Press</v>
      </c>
      <c r="W915" s="32" t="s">
        <v>591</v>
      </c>
      <c r="X915" s="110" t="s">
        <v>791</v>
      </c>
      <c r="Y915" s="35" t="s">
        <v>1218</v>
      </c>
      <c r="Z915" s="133">
        <v>1</v>
      </c>
      <c r="AA915" s="133">
        <f t="shared" si="44"/>
        <v>1</v>
      </c>
    </row>
    <row r="916" spans="1:27" s="3" customFormat="1" x14ac:dyDescent="0.2">
      <c r="A916" s="100">
        <v>915</v>
      </c>
      <c r="B916" s="101">
        <v>899</v>
      </c>
      <c r="C916" s="101" t="s">
        <v>793</v>
      </c>
      <c r="D916" s="100" t="s">
        <v>793</v>
      </c>
      <c r="E916" s="102" t="str">
        <f t="shared" si="42"/>
        <v xml:space="preserve">1940, Oct. 16 - National Defense Issue - 1c  Bright Blue Green,  Statue of Liberty, Rotary Press, Perf 11x10 1/2   </v>
      </c>
      <c r="F916" s="106" t="s">
        <v>2512</v>
      </c>
      <c r="G916" s="104">
        <v>0.25</v>
      </c>
      <c r="H916" s="105">
        <v>0.25</v>
      </c>
      <c r="I916" s="105"/>
      <c r="J916" s="105">
        <v>0.25</v>
      </c>
      <c r="K916" s="104">
        <v>0.25</v>
      </c>
      <c r="L916" s="100">
        <v>844</v>
      </c>
      <c r="M916" s="112" t="s">
        <v>591</v>
      </c>
      <c r="N916" s="32" t="s">
        <v>2421</v>
      </c>
      <c r="O916" s="111" t="s">
        <v>587</v>
      </c>
      <c r="P916" s="80" t="s">
        <v>1954</v>
      </c>
      <c r="Q916" s="80" t="s">
        <v>1711</v>
      </c>
      <c r="R916" s="36" t="s">
        <v>2219</v>
      </c>
      <c r="S916" s="80" t="s">
        <v>2220</v>
      </c>
      <c r="T916" s="80"/>
      <c r="U916" s="80" t="s">
        <v>2167</v>
      </c>
      <c r="V916" s="80" t="str">
        <f t="shared" si="43"/>
        <v>, Rotary Press</v>
      </c>
      <c r="W916" s="32" t="s">
        <v>591</v>
      </c>
      <c r="X916" s="110" t="s">
        <v>793</v>
      </c>
      <c r="Y916" s="35" t="s">
        <v>1220</v>
      </c>
      <c r="Z916" s="133">
        <v>1</v>
      </c>
      <c r="AA916" s="133">
        <f t="shared" si="44"/>
        <v>1</v>
      </c>
    </row>
    <row r="917" spans="1:27" s="3" customFormat="1" x14ac:dyDescent="0.2">
      <c r="A917" s="100">
        <v>916</v>
      </c>
      <c r="B917" s="101">
        <v>900</v>
      </c>
      <c r="C917" s="101" t="s">
        <v>794</v>
      </c>
      <c r="D917" s="100" t="s">
        <v>794</v>
      </c>
      <c r="E917" s="102" t="str">
        <f t="shared" si="42"/>
        <v xml:space="preserve">1940, Oct. 16 - National Defense Issue - 2c  Rose Carmine, 90 - Millimeter Gun, Rotary Press, Perf 11x10 1/2   </v>
      </c>
      <c r="F917" s="106" t="s">
        <v>2512</v>
      </c>
      <c r="G917" s="104">
        <v>0.25</v>
      </c>
      <c r="H917" s="105">
        <v>0.25</v>
      </c>
      <c r="I917" s="105"/>
      <c r="J917" s="105">
        <v>0.25</v>
      </c>
      <c r="K917" s="104">
        <v>0.25</v>
      </c>
      <c r="L917" s="100">
        <v>845</v>
      </c>
      <c r="M917" s="112" t="s">
        <v>591</v>
      </c>
      <c r="N917" s="32" t="s">
        <v>2421</v>
      </c>
      <c r="O917" s="111" t="s">
        <v>587</v>
      </c>
      <c r="P917" s="80" t="s">
        <v>1960</v>
      </c>
      <c r="Q917" s="80" t="s">
        <v>1934</v>
      </c>
      <c r="R917" s="36" t="s">
        <v>2389</v>
      </c>
      <c r="S917" s="80" t="s">
        <v>2220</v>
      </c>
      <c r="T917" s="80"/>
      <c r="U917" s="80" t="s">
        <v>2167</v>
      </c>
      <c r="V917" s="80" t="str">
        <f t="shared" si="43"/>
        <v>, Rotary Press</v>
      </c>
      <c r="W917" s="32" t="s">
        <v>591</v>
      </c>
      <c r="X917" s="110" t="s">
        <v>794</v>
      </c>
      <c r="Y917" s="35" t="s">
        <v>1221</v>
      </c>
      <c r="Z917" s="133">
        <v>1</v>
      </c>
      <c r="AA917" s="133">
        <f t="shared" si="44"/>
        <v>1</v>
      </c>
    </row>
    <row r="918" spans="1:27" s="3" customFormat="1" x14ac:dyDescent="0.2">
      <c r="A918" s="100">
        <v>917</v>
      </c>
      <c r="B918" s="101">
        <v>901</v>
      </c>
      <c r="C918" s="101" t="s">
        <v>795</v>
      </c>
      <c r="D918" s="100" t="s">
        <v>795</v>
      </c>
      <c r="E918" s="102" t="str">
        <f t="shared" si="42"/>
        <v xml:space="preserve">1940, Oct. 16 - National Defense Issue - 3c  Bright Mauve,  Torch of Enlightenment, Rotary Press, Perf 11x10 1/2   </v>
      </c>
      <c r="F918" s="106" t="s">
        <v>2512</v>
      </c>
      <c r="G918" s="104">
        <v>0.25</v>
      </c>
      <c r="H918" s="105">
        <v>0.25</v>
      </c>
      <c r="I918" s="105"/>
      <c r="J918" s="105">
        <v>0.25</v>
      </c>
      <c r="K918" s="104">
        <v>0.25</v>
      </c>
      <c r="L918" s="100">
        <v>846</v>
      </c>
      <c r="M918" s="112" t="s">
        <v>591</v>
      </c>
      <c r="N918" s="32" t="s">
        <v>2421</v>
      </c>
      <c r="O918" s="111" t="s">
        <v>587</v>
      </c>
      <c r="P918" s="80" t="s">
        <v>1955</v>
      </c>
      <c r="Q918" s="80" t="s">
        <v>1837</v>
      </c>
      <c r="R918" s="36" t="s">
        <v>2395</v>
      </c>
      <c r="S918" s="80" t="s">
        <v>2220</v>
      </c>
      <c r="T918" s="80"/>
      <c r="U918" s="80" t="s">
        <v>2167</v>
      </c>
      <c r="V918" s="80" t="str">
        <f t="shared" si="43"/>
        <v>, Rotary Press</v>
      </c>
      <c r="W918" s="32" t="s">
        <v>591</v>
      </c>
      <c r="X918" s="110" t="s">
        <v>795</v>
      </c>
      <c r="Y918" s="35" t="s">
        <v>1222</v>
      </c>
      <c r="Z918" s="133">
        <v>1</v>
      </c>
      <c r="AA918" s="133">
        <f t="shared" si="44"/>
        <v>1</v>
      </c>
    </row>
    <row r="919" spans="1:27" s="3" customFormat="1" x14ac:dyDescent="0.2">
      <c r="A919" s="100">
        <v>918</v>
      </c>
      <c r="B919" s="101">
        <v>902</v>
      </c>
      <c r="C919" s="101" t="s">
        <v>792</v>
      </c>
      <c r="D919" s="100" t="s">
        <v>792</v>
      </c>
      <c r="E919" s="102" t="str">
        <f t="shared" si="42"/>
        <v xml:space="preserve">1940, Oct. 20 - 1940 Commemorative Issues - 3c  Violet,  13th Amendment 75th Anniversary, Rotary Press, Perf 10 1/2x11   </v>
      </c>
      <c r="F919" s="106" t="s">
        <v>2512</v>
      </c>
      <c r="G919" s="104">
        <v>0.25</v>
      </c>
      <c r="H919" s="105">
        <v>0.25</v>
      </c>
      <c r="I919" s="105"/>
      <c r="J919" s="105">
        <v>0.5</v>
      </c>
      <c r="K919" s="104">
        <v>0.25</v>
      </c>
      <c r="L919" s="100">
        <v>841</v>
      </c>
      <c r="M919" s="112" t="s">
        <v>591</v>
      </c>
      <c r="N919" s="32" t="s">
        <v>2422</v>
      </c>
      <c r="O919" s="111" t="s">
        <v>473</v>
      </c>
      <c r="P919" s="80" t="s">
        <v>1955</v>
      </c>
      <c r="Q919" s="80" t="s">
        <v>1838</v>
      </c>
      <c r="R919" s="36" t="s">
        <v>2141</v>
      </c>
      <c r="S919" s="80" t="s">
        <v>2206</v>
      </c>
      <c r="T919" s="80"/>
      <c r="U919" s="80" t="s">
        <v>2167</v>
      </c>
      <c r="V919" s="80" t="str">
        <f t="shared" si="43"/>
        <v>, Rotary Press</v>
      </c>
      <c r="W919" s="32" t="s">
        <v>591</v>
      </c>
      <c r="X919" s="110" t="s">
        <v>792</v>
      </c>
      <c r="Y919" s="35" t="s">
        <v>1219</v>
      </c>
      <c r="Z919" s="133">
        <v>1</v>
      </c>
      <c r="AA919" s="133">
        <f t="shared" si="44"/>
        <v>1</v>
      </c>
    </row>
    <row r="920" spans="1:27" s="3" customFormat="1" x14ac:dyDescent="0.2">
      <c r="A920" s="100">
        <v>919</v>
      </c>
      <c r="B920" s="101">
        <v>903</v>
      </c>
      <c r="C920" s="101" t="s">
        <v>796</v>
      </c>
      <c r="D920" s="100" t="s">
        <v>796</v>
      </c>
      <c r="E920" s="102" t="str">
        <f t="shared" si="42"/>
        <v xml:space="preserve">1941, Nar 4 - 1941 Commemorative Issues - 3c  Light Violet,  Vermont Statehood 150th Aniversary, Rotary Press, Perf 11x10 1/2   </v>
      </c>
      <c r="F920" s="106" t="s">
        <v>2512</v>
      </c>
      <c r="G920" s="104">
        <v>0.25</v>
      </c>
      <c r="H920" s="105">
        <v>0.25</v>
      </c>
      <c r="I920" s="105"/>
      <c r="J920" s="105">
        <v>0.45</v>
      </c>
      <c r="K920" s="104">
        <v>0.25</v>
      </c>
      <c r="L920" s="100">
        <v>847</v>
      </c>
      <c r="M920" s="112" t="s">
        <v>591</v>
      </c>
      <c r="N920" s="32" t="s">
        <v>2423</v>
      </c>
      <c r="O920" s="111" t="s">
        <v>588</v>
      </c>
      <c r="P920" s="80" t="s">
        <v>1955</v>
      </c>
      <c r="Q920" s="80" t="s">
        <v>1839</v>
      </c>
      <c r="R920" s="36" t="s">
        <v>2246</v>
      </c>
      <c r="S920" s="80" t="s">
        <v>2220</v>
      </c>
      <c r="T920" s="80"/>
      <c r="U920" s="80" t="s">
        <v>2167</v>
      </c>
      <c r="V920" s="80" t="str">
        <f t="shared" si="43"/>
        <v>, Rotary Press</v>
      </c>
      <c r="W920" s="32" t="s">
        <v>591</v>
      </c>
      <c r="X920" s="110" t="s">
        <v>796</v>
      </c>
      <c r="Y920" s="35" t="s">
        <v>1223</v>
      </c>
      <c r="Z920" s="133">
        <v>1</v>
      </c>
      <c r="AA920" s="133">
        <f t="shared" si="44"/>
        <v>1</v>
      </c>
    </row>
    <row r="921" spans="1:27" s="3" customFormat="1" x14ac:dyDescent="0.2">
      <c r="A921" s="100">
        <v>920</v>
      </c>
      <c r="B921" s="101">
        <v>904</v>
      </c>
      <c r="C921" s="101" t="s">
        <v>797</v>
      </c>
      <c r="D921" s="100" t="s">
        <v>797</v>
      </c>
      <c r="E921" s="102" t="str">
        <f t="shared" si="42"/>
        <v xml:space="preserve">1942, June 1 - 1941 Commemorative Issues - 3c  Purple,  Kentucky Statehood 150th Aniversary, Rotary Press, Perf 11x10 1/2   </v>
      </c>
      <c r="F921" s="106" t="s">
        <v>2512</v>
      </c>
      <c r="G921" s="104">
        <v>0.25</v>
      </c>
      <c r="H921" s="105">
        <v>0.25</v>
      </c>
      <c r="I921" s="105"/>
      <c r="J921" s="105">
        <v>0.3</v>
      </c>
      <c r="K921" s="104">
        <v>0.25</v>
      </c>
      <c r="L921" s="100">
        <v>848</v>
      </c>
      <c r="M921" s="112" t="s">
        <v>591</v>
      </c>
      <c r="N921" s="32" t="s">
        <v>2424</v>
      </c>
      <c r="O921" s="111" t="s">
        <v>588</v>
      </c>
      <c r="P921" s="80" t="s">
        <v>1955</v>
      </c>
      <c r="Q921" s="80" t="s">
        <v>1840</v>
      </c>
      <c r="R921" s="36" t="s">
        <v>2060</v>
      </c>
      <c r="S921" s="80" t="s">
        <v>2220</v>
      </c>
      <c r="T921" s="80"/>
      <c r="U921" s="80" t="s">
        <v>2167</v>
      </c>
      <c r="V921" s="80" t="str">
        <f t="shared" si="43"/>
        <v>, Rotary Press</v>
      </c>
      <c r="W921" s="32" t="s">
        <v>591</v>
      </c>
      <c r="X921" s="110" t="s">
        <v>797</v>
      </c>
      <c r="Y921" s="35" t="s">
        <v>1224</v>
      </c>
      <c r="Z921" s="133">
        <v>1</v>
      </c>
      <c r="AA921" s="133">
        <f t="shared" si="44"/>
        <v>1</v>
      </c>
    </row>
    <row r="922" spans="1:27" s="3" customFormat="1" x14ac:dyDescent="0.2">
      <c r="A922" s="100">
        <v>921</v>
      </c>
      <c r="B922" s="101">
        <v>905</v>
      </c>
      <c r="C922" s="101" t="s">
        <v>798</v>
      </c>
      <c r="D922" s="100" t="s">
        <v>798</v>
      </c>
      <c r="E922" s="102" t="str">
        <f t="shared" si="42"/>
        <v xml:space="preserve">1942, July 4 - 1941 Commemorative Issues - 3c  Bright Lilac,  Win the War, Rotary Press, Perf 11x10 1/2   </v>
      </c>
      <c r="F922" s="106" t="s">
        <v>2512</v>
      </c>
      <c r="G922" s="104">
        <v>0.25</v>
      </c>
      <c r="H922" s="105">
        <v>0.25</v>
      </c>
      <c r="I922" s="105"/>
      <c r="J922" s="105">
        <v>0.25</v>
      </c>
      <c r="K922" s="104">
        <v>0.25</v>
      </c>
      <c r="L922" s="100">
        <v>849</v>
      </c>
      <c r="M922" s="112" t="s">
        <v>591</v>
      </c>
      <c r="N922" s="32" t="s">
        <v>2433</v>
      </c>
      <c r="O922" s="111" t="s">
        <v>588</v>
      </c>
      <c r="P922" s="80" t="s">
        <v>1955</v>
      </c>
      <c r="Q922" s="80" t="s">
        <v>1841</v>
      </c>
      <c r="R922" s="36" t="s">
        <v>2425</v>
      </c>
      <c r="S922" s="80" t="s">
        <v>2220</v>
      </c>
      <c r="T922" s="80"/>
      <c r="U922" s="80" t="s">
        <v>2167</v>
      </c>
      <c r="V922" s="80" t="str">
        <f t="shared" si="43"/>
        <v>, Rotary Press</v>
      </c>
      <c r="W922" s="32" t="s">
        <v>591</v>
      </c>
      <c r="X922" s="110" t="s">
        <v>798</v>
      </c>
      <c r="Y922" s="35" t="s">
        <v>1225</v>
      </c>
      <c r="Z922" s="133">
        <v>1</v>
      </c>
      <c r="AA922" s="133">
        <f t="shared" si="44"/>
        <v>1</v>
      </c>
    </row>
    <row r="923" spans="1:27" s="3" customFormat="1" x14ac:dyDescent="0.2">
      <c r="A923" s="100">
        <v>922</v>
      </c>
      <c r="B923" s="101">
        <v>906</v>
      </c>
      <c r="C923" s="101" t="s">
        <v>799</v>
      </c>
      <c r="D923" s="100" t="s">
        <v>799</v>
      </c>
      <c r="E923" s="102" t="str">
        <f t="shared" si="42"/>
        <v xml:space="preserve">1942, July 7 - 1941 Commemorative Issues - 5c  Bright Blue,  Free China Issue, Rotary Press, Perf 11x10 1/2   </v>
      </c>
      <c r="F923" s="106" t="s">
        <v>2512</v>
      </c>
      <c r="G923" s="104">
        <v>0.5</v>
      </c>
      <c r="H923" s="105">
        <v>0.5</v>
      </c>
      <c r="I923" s="105"/>
      <c r="J923" s="105">
        <v>3.75</v>
      </c>
      <c r="K923" s="104">
        <v>0.5</v>
      </c>
      <c r="L923" s="100">
        <v>850</v>
      </c>
      <c r="M923" s="112" t="s">
        <v>591</v>
      </c>
      <c r="N923" s="32" t="s">
        <v>2434</v>
      </c>
      <c r="O923" s="111" t="s">
        <v>588</v>
      </c>
      <c r="P923" s="80" t="s">
        <v>1952</v>
      </c>
      <c r="Q923" s="80" t="s">
        <v>1842</v>
      </c>
      <c r="R923" s="36" t="s">
        <v>2392</v>
      </c>
      <c r="S923" s="80" t="s">
        <v>2220</v>
      </c>
      <c r="T923" s="80"/>
      <c r="U923" s="80" t="s">
        <v>2167</v>
      </c>
      <c r="V923" s="80" t="str">
        <f t="shared" si="43"/>
        <v>, Rotary Press</v>
      </c>
      <c r="W923" s="32" t="s">
        <v>591</v>
      </c>
      <c r="X923" s="110" t="s">
        <v>799</v>
      </c>
      <c r="Y923" s="35" t="s">
        <v>1226</v>
      </c>
      <c r="Z923" s="133">
        <v>1</v>
      </c>
      <c r="AA923" s="133">
        <f t="shared" si="44"/>
        <v>1</v>
      </c>
    </row>
    <row r="924" spans="1:27" s="3" customFormat="1" x14ac:dyDescent="0.2">
      <c r="A924" s="100">
        <v>923</v>
      </c>
      <c r="B924" s="101">
        <v>907</v>
      </c>
      <c r="C924" s="101" t="s">
        <v>800</v>
      </c>
      <c r="D924" s="100" t="s">
        <v>800</v>
      </c>
      <c r="E924" s="102" t="str">
        <f t="shared" si="42"/>
        <v xml:space="preserve">1943, Jan. 14 - 1941 Commemorative Issues - 2c  Rose Carmine,  Allied Nations United for Victory, Rotary Press, Perf 11x10 1/2   </v>
      </c>
      <c r="F924" s="106" t="s">
        <v>2512</v>
      </c>
      <c r="G924" s="104">
        <v>0.25</v>
      </c>
      <c r="H924" s="105">
        <v>0.25</v>
      </c>
      <c r="I924" s="105"/>
      <c r="J924" s="105">
        <v>0.25</v>
      </c>
      <c r="K924" s="104">
        <v>0.25</v>
      </c>
      <c r="L924" s="100">
        <v>851</v>
      </c>
      <c r="M924" s="112" t="s">
        <v>591</v>
      </c>
      <c r="N924" s="32" t="s">
        <v>2435</v>
      </c>
      <c r="O924" s="111" t="s">
        <v>588</v>
      </c>
      <c r="P924" s="80" t="s">
        <v>1960</v>
      </c>
      <c r="Q924" s="80" t="s">
        <v>1843</v>
      </c>
      <c r="R924" s="36" t="s">
        <v>2389</v>
      </c>
      <c r="S924" s="80" t="s">
        <v>2220</v>
      </c>
      <c r="T924" s="80"/>
      <c r="U924" s="80" t="s">
        <v>2167</v>
      </c>
      <c r="V924" s="80" t="str">
        <f t="shared" si="43"/>
        <v>, Rotary Press</v>
      </c>
      <c r="W924" s="32" t="s">
        <v>591</v>
      </c>
      <c r="X924" s="110" t="s">
        <v>800</v>
      </c>
      <c r="Y924" s="35" t="s">
        <v>1227</v>
      </c>
      <c r="Z924" s="133">
        <v>1</v>
      </c>
      <c r="AA924" s="133">
        <f t="shared" si="44"/>
        <v>1</v>
      </c>
    </row>
    <row r="925" spans="1:27" s="3" customFormat="1" x14ac:dyDescent="0.2">
      <c r="A925" s="100">
        <v>924</v>
      </c>
      <c r="B925" s="101">
        <v>908</v>
      </c>
      <c r="C925" s="101" t="s">
        <v>801</v>
      </c>
      <c r="D925" s="100" t="s">
        <v>801</v>
      </c>
      <c r="E925" s="102" t="str">
        <f t="shared" si="42"/>
        <v xml:space="preserve">1943,  Feb. 12 - 1941 Commemorative Issues - 1c  Bright Blue Green,  Four Freedoms Issue, Rotary Press, Perf 11x10 1/2   </v>
      </c>
      <c r="F925" s="106" t="s">
        <v>2512</v>
      </c>
      <c r="G925" s="104">
        <v>0.25</v>
      </c>
      <c r="H925" s="105">
        <v>0.25</v>
      </c>
      <c r="I925" s="105"/>
      <c r="J925" s="105">
        <v>0.25</v>
      </c>
      <c r="K925" s="104">
        <v>0.25</v>
      </c>
      <c r="L925" s="100">
        <v>852</v>
      </c>
      <c r="M925" s="112" t="s">
        <v>591</v>
      </c>
      <c r="N925" s="32" t="s">
        <v>2436</v>
      </c>
      <c r="O925" s="111" t="s">
        <v>588</v>
      </c>
      <c r="P925" s="80" t="s">
        <v>1954</v>
      </c>
      <c r="Q925" s="80" t="s">
        <v>1844</v>
      </c>
      <c r="R925" s="36" t="s">
        <v>2219</v>
      </c>
      <c r="S925" s="80" t="s">
        <v>2220</v>
      </c>
      <c r="T925" s="80"/>
      <c r="U925" s="80" t="s">
        <v>2167</v>
      </c>
      <c r="V925" s="80" t="str">
        <f t="shared" si="43"/>
        <v>, Rotary Press</v>
      </c>
      <c r="W925" s="32" t="s">
        <v>591</v>
      </c>
      <c r="X925" s="110" t="s">
        <v>801</v>
      </c>
      <c r="Y925" s="35" t="s">
        <v>1228</v>
      </c>
      <c r="Z925" s="133">
        <v>1</v>
      </c>
      <c r="AA925" s="133">
        <f t="shared" si="44"/>
        <v>1</v>
      </c>
    </row>
    <row r="926" spans="1:27" s="3" customFormat="1" x14ac:dyDescent="0.2">
      <c r="A926" s="100">
        <v>925</v>
      </c>
      <c r="B926" s="101">
        <v>909</v>
      </c>
      <c r="C926" s="101" t="s">
        <v>802</v>
      </c>
      <c r="D926" s="100" t="s">
        <v>802</v>
      </c>
      <c r="E926" s="102" t="str">
        <f t="shared" si="42"/>
        <v xml:space="preserve">1943-44 - Overrun Countries Issue - 5c  Blue Violet, Bright Red &amp; Black,  Flag of Poland, Rotary Press, Perf 12   </v>
      </c>
      <c r="F926" s="106" t="s">
        <v>2518</v>
      </c>
      <c r="G926" s="104">
        <v>0.25</v>
      </c>
      <c r="H926" s="105">
        <v>0.25</v>
      </c>
      <c r="I926" s="105"/>
      <c r="J926" s="105">
        <v>0.25</v>
      </c>
      <c r="K926" s="104">
        <v>0.25</v>
      </c>
      <c r="L926" s="100">
        <v>853</v>
      </c>
      <c r="M926" s="112" t="s">
        <v>591</v>
      </c>
      <c r="N926" s="32" t="s">
        <v>2437</v>
      </c>
      <c r="O926" s="111" t="s">
        <v>490</v>
      </c>
      <c r="P926" s="80" t="s">
        <v>1952</v>
      </c>
      <c r="Q926" s="80" t="s">
        <v>1845</v>
      </c>
      <c r="R926" s="36" t="s">
        <v>2426</v>
      </c>
      <c r="S926" s="80" t="s">
        <v>2147</v>
      </c>
      <c r="T926" s="80"/>
      <c r="U926" s="80" t="s">
        <v>2167</v>
      </c>
      <c r="V926" s="80" t="str">
        <f t="shared" si="43"/>
        <v>, Rotary Press</v>
      </c>
      <c r="W926" s="32" t="s">
        <v>591</v>
      </c>
      <c r="X926" s="110" t="s">
        <v>802</v>
      </c>
      <c r="Y926" s="35" t="s">
        <v>1064</v>
      </c>
      <c r="Z926" s="133">
        <v>1</v>
      </c>
      <c r="AA926" s="133">
        <f t="shared" si="44"/>
        <v>1</v>
      </c>
    </row>
    <row r="927" spans="1:27" s="3" customFormat="1" x14ac:dyDescent="0.2">
      <c r="A927" s="100">
        <v>926</v>
      </c>
      <c r="B927" s="101">
        <v>910</v>
      </c>
      <c r="C927" s="101" t="s">
        <v>803</v>
      </c>
      <c r="D927" s="100" t="s">
        <v>803</v>
      </c>
      <c r="E927" s="102" t="str">
        <f t="shared" si="42"/>
        <v xml:space="preserve">1943-44 - Overrun Countries Issue - 5c  Blue Violet, Blue, Bright Red, &amp; Black,  Flag of Czechoslovakia, Rotary Press, Perf 12   </v>
      </c>
      <c r="F927" s="106" t="s">
        <v>2518</v>
      </c>
      <c r="G927" s="104">
        <v>0.25</v>
      </c>
      <c r="H927" s="105">
        <v>0.25</v>
      </c>
      <c r="I927" s="105"/>
      <c r="J927" s="105">
        <v>0.25</v>
      </c>
      <c r="K927" s="104">
        <v>0.25</v>
      </c>
      <c r="L927" s="100">
        <v>855</v>
      </c>
      <c r="M927" s="112" t="s">
        <v>591</v>
      </c>
      <c r="N927" s="32" t="s">
        <v>2437</v>
      </c>
      <c r="O927" s="111" t="s">
        <v>490</v>
      </c>
      <c r="P927" s="80" t="s">
        <v>1952</v>
      </c>
      <c r="Q927" s="80" t="s">
        <v>1846</v>
      </c>
      <c r="R927" s="36" t="s">
        <v>2441</v>
      </c>
      <c r="S927" s="80" t="s">
        <v>2147</v>
      </c>
      <c r="T927" s="80"/>
      <c r="U927" s="80" t="s">
        <v>2167</v>
      </c>
      <c r="V927" s="80" t="str">
        <f t="shared" si="43"/>
        <v>, Rotary Press</v>
      </c>
      <c r="W927" s="32" t="s">
        <v>591</v>
      </c>
      <c r="X927" s="110" t="s">
        <v>803</v>
      </c>
      <c r="Y927" s="35" t="s">
        <v>1065</v>
      </c>
      <c r="Z927" s="133">
        <v>1</v>
      </c>
      <c r="AA927" s="133">
        <f t="shared" si="44"/>
        <v>1</v>
      </c>
    </row>
    <row r="928" spans="1:27" s="3" customFormat="1" x14ac:dyDescent="0.2">
      <c r="A928" s="100">
        <v>927</v>
      </c>
      <c r="B928" s="101">
        <v>911</v>
      </c>
      <c r="C928" s="101" t="s">
        <v>804</v>
      </c>
      <c r="D928" s="100" t="s">
        <v>804</v>
      </c>
      <c r="E928" s="102" t="str">
        <f t="shared" si="42"/>
        <v xml:space="preserve">1943-44 - Overrun Countries Issue - 5c  Blue Violet, Dark Rose, Deep Blue &amp; Black,  Flag of Norway, Rotary Press, Perf 12   </v>
      </c>
      <c r="F928" s="106" t="s">
        <v>2518</v>
      </c>
      <c r="G928" s="104">
        <v>0.25</v>
      </c>
      <c r="H928" s="105">
        <v>0.25</v>
      </c>
      <c r="I928" s="105"/>
      <c r="J928" s="105">
        <v>0.25</v>
      </c>
      <c r="K928" s="104">
        <v>0.25</v>
      </c>
      <c r="L928" s="100">
        <v>856</v>
      </c>
      <c r="M928" s="112" t="s">
        <v>591</v>
      </c>
      <c r="N928" s="32" t="s">
        <v>2437</v>
      </c>
      <c r="O928" s="111" t="s">
        <v>490</v>
      </c>
      <c r="P928" s="80" t="s">
        <v>1952</v>
      </c>
      <c r="Q928" s="80" t="s">
        <v>1847</v>
      </c>
      <c r="R928" s="36" t="s">
        <v>2427</v>
      </c>
      <c r="S928" s="80" t="s">
        <v>2147</v>
      </c>
      <c r="T928" s="80"/>
      <c r="U928" s="80" t="s">
        <v>2167</v>
      </c>
      <c r="V928" s="80" t="str">
        <f t="shared" si="43"/>
        <v>, Rotary Press</v>
      </c>
      <c r="W928" s="32" t="s">
        <v>591</v>
      </c>
      <c r="X928" s="110" t="s">
        <v>804</v>
      </c>
      <c r="Y928" s="35" t="s">
        <v>1066</v>
      </c>
      <c r="Z928" s="133">
        <v>1</v>
      </c>
      <c r="AA928" s="133">
        <f t="shared" si="44"/>
        <v>1</v>
      </c>
    </row>
    <row r="929" spans="1:27" s="3" customFormat="1" x14ac:dyDescent="0.2">
      <c r="A929" s="100">
        <v>928</v>
      </c>
      <c r="B929" s="101">
        <v>912</v>
      </c>
      <c r="C929" s="101" t="s">
        <v>805</v>
      </c>
      <c r="D929" s="100" t="s">
        <v>805</v>
      </c>
      <c r="E929" s="102" t="str">
        <f t="shared" si="42"/>
        <v xml:space="preserve">1943-44 - Overrun Countries Issue - 5c  Blue Violet, Dark Rose, Light Blue &amp; Black,  Flag of Luxemburg, Rotary Press, Perf 12   </v>
      </c>
      <c r="F929" s="106" t="s">
        <v>2518</v>
      </c>
      <c r="G929" s="104">
        <v>0.25</v>
      </c>
      <c r="H929" s="105">
        <v>0.25</v>
      </c>
      <c r="I929" s="105"/>
      <c r="J929" s="105">
        <v>0.25</v>
      </c>
      <c r="K929" s="104">
        <v>0.25</v>
      </c>
      <c r="L929" s="100">
        <v>857</v>
      </c>
      <c r="M929" s="112" t="s">
        <v>591</v>
      </c>
      <c r="N929" s="32" t="s">
        <v>2437</v>
      </c>
      <c r="O929" s="111" t="s">
        <v>490</v>
      </c>
      <c r="P929" s="80" t="s">
        <v>1952</v>
      </c>
      <c r="Q929" s="80" t="s">
        <v>1848</v>
      </c>
      <c r="R929" s="36" t="s">
        <v>2428</v>
      </c>
      <c r="S929" s="80" t="s">
        <v>2147</v>
      </c>
      <c r="T929" s="80"/>
      <c r="U929" s="80" t="s">
        <v>2167</v>
      </c>
      <c r="V929" s="80" t="str">
        <f t="shared" si="43"/>
        <v>, Rotary Press</v>
      </c>
      <c r="W929" s="32" t="s">
        <v>591</v>
      </c>
      <c r="X929" s="110" t="s">
        <v>805</v>
      </c>
      <c r="Y929" s="35" t="s">
        <v>1067</v>
      </c>
      <c r="Z929" s="133">
        <v>1</v>
      </c>
      <c r="AA929" s="133">
        <f t="shared" si="44"/>
        <v>1</v>
      </c>
    </row>
    <row r="930" spans="1:27" s="3" customFormat="1" x14ac:dyDescent="0.2">
      <c r="A930" s="100">
        <v>929</v>
      </c>
      <c r="B930" s="101">
        <v>913</v>
      </c>
      <c r="C930" s="101" t="s">
        <v>806</v>
      </c>
      <c r="D930" s="100" t="s">
        <v>806</v>
      </c>
      <c r="E930" s="102" t="str">
        <f t="shared" si="42"/>
        <v xml:space="preserve">1943-44 - Overrun Countries Issue - 5c  Blue Violet, Dark Rose, Blue &amp; Black,  Flag of the Netherlands, Rotary Press, Perf 12   </v>
      </c>
      <c r="F930" s="106" t="s">
        <v>2518</v>
      </c>
      <c r="G930" s="104">
        <v>0.25</v>
      </c>
      <c r="H930" s="105">
        <v>0.25</v>
      </c>
      <c r="I930" s="105"/>
      <c r="J930" s="105">
        <v>0.25</v>
      </c>
      <c r="K930" s="104">
        <v>0.25</v>
      </c>
      <c r="L930" s="100">
        <v>858</v>
      </c>
      <c r="M930" s="112" t="s">
        <v>591</v>
      </c>
      <c r="N930" s="32" t="s">
        <v>2437</v>
      </c>
      <c r="O930" s="111" t="s">
        <v>490</v>
      </c>
      <c r="P930" s="80" t="s">
        <v>1952</v>
      </c>
      <c r="Q930" s="80" t="s">
        <v>1849</v>
      </c>
      <c r="R930" s="36" t="s">
        <v>2429</v>
      </c>
      <c r="S930" s="80" t="s">
        <v>2147</v>
      </c>
      <c r="T930" s="80"/>
      <c r="U930" s="80" t="s">
        <v>2167</v>
      </c>
      <c r="V930" s="80" t="str">
        <f t="shared" si="43"/>
        <v>, Rotary Press</v>
      </c>
      <c r="W930" s="32" t="s">
        <v>591</v>
      </c>
      <c r="X930" s="110" t="s">
        <v>806</v>
      </c>
      <c r="Y930" s="35" t="s">
        <v>1068</v>
      </c>
      <c r="Z930" s="133">
        <v>1</v>
      </c>
      <c r="AA930" s="133">
        <f t="shared" si="44"/>
        <v>1</v>
      </c>
    </row>
    <row r="931" spans="1:27" s="3" customFormat="1" x14ac:dyDescent="0.2">
      <c r="A931" s="100">
        <v>930</v>
      </c>
      <c r="B931" s="101">
        <v>914</v>
      </c>
      <c r="C931" s="101" t="s">
        <v>807</v>
      </c>
      <c r="D931" s="100" t="s">
        <v>807</v>
      </c>
      <c r="E931" s="102" t="str">
        <f t="shared" si="42"/>
        <v xml:space="preserve">1943-44 - Overrun Countries Issue - 5c  Blue Violet, Dark Rose, Yellow &amp; Black,  Flag of Belgium, Rotary Press, Perf 12   </v>
      </c>
      <c r="F931" s="106" t="s">
        <v>2518</v>
      </c>
      <c r="G931" s="104">
        <v>0.25</v>
      </c>
      <c r="H931" s="105">
        <v>0.25</v>
      </c>
      <c r="I931" s="105"/>
      <c r="J931" s="105">
        <v>0.25</v>
      </c>
      <c r="K931" s="104">
        <v>0.25</v>
      </c>
      <c r="L931" s="100">
        <v>859</v>
      </c>
      <c r="M931" s="112" t="s">
        <v>591</v>
      </c>
      <c r="N931" s="32" t="s">
        <v>2437</v>
      </c>
      <c r="O931" s="111" t="s">
        <v>490</v>
      </c>
      <c r="P931" s="80" t="s">
        <v>1952</v>
      </c>
      <c r="Q931" s="80" t="s">
        <v>1850</v>
      </c>
      <c r="R931" s="36" t="s">
        <v>2430</v>
      </c>
      <c r="S931" s="80" t="s">
        <v>2147</v>
      </c>
      <c r="T931" s="80"/>
      <c r="U931" s="80" t="s">
        <v>2167</v>
      </c>
      <c r="V931" s="80" t="str">
        <f t="shared" si="43"/>
        <v>, Rotary Press</v>
      </c>
      <c r="W931" s="32" t="s">
        <v>591</v>
      </c>
      <c r="X931" s="110" t="s">
        <v>807</v>
      </c>
      <c r="Y931" s="35" t="s">
        <v>1069</v>
      </c>
      <c r="Z931" s="133">
        <v>1</v>
      </c>
      <c r="AA931" s="133">
        <f t="shared" si="44"/>
        <v>1</v>
      </c>
    </row>
    <row r="932" spans="1:27" s="3" customFormat="1" x14ac:dyDescent="0.2">
      <c r="A932" s="100">
        <v>931</v>
      </c>
      <c r="B932" s="101">
        <v>915</v>
      </c>
      <c r="C932" s="101" t="s">
        <v>808</v>
      </c>
      <c r="D932" s="100" t="s">
        <v>808</v>
      </c>
      <c r="E932" s="102" t="str">
        <f t="shared" si="42"/>
        <v xml:space="preserve">1943-44 - Overrun Countries Issue - 5c  Blue Violet, Deep Blue, Dark Rose &amp; Black,  Flag of France, Rotary Press, Perf 12   </v>
      </c>
      <c r="F932" s="106" t="s">
        <v>2518</v>
      </c>
      <c r="G932" s="104">
        <v>0.25</v>
      </c>
      <c r="H932" s="105">
        <v>0.25</v>
      </c>
      <c r="I932" s="105"/>
      <c r="J932" s="105">
        <v>0.25</v>
      </c>
      <c r="K932" s="104">
        <v>0.25</v>
      </c>
      <c r="L932" s="100">
        <v>860</v>
      </c>
      <c r="M932" s="112" t="s">
        <v>591</v>
      </c>
      <c r="N932" s="32" t="s">
        <v>2437</v>
      </c>
      <c r="O932" s="111" t="s">
        <v>490</v>
      </c>
      <c r="P932" s="80" t="s">
        <v>1952</v>
      </c>
      <c r="Q932" s="80" t="s">
        <v>1851</v>
      </c>
      <c r="R932" s="36" t="s">
        <v>2432</v>
      </c>
      <c r="S932" s="80" t="s">
        <v>2147</v>
      </c>
      <c r="T932" s="80"/>
      <c r="U932" s="80" t="s">
        <v>2167</v>
      </c>
      <c r="V932" s="80" t="str">
        <f t="shared" si="43"/>
        <v>, Rotary Press</v>
      </c>
      <c r="W932" s="32" t="s">
        <v>591</v>
      </c>
      <c r="X932" s="110" t="s">
        <v>808</v>
      </c>
      <c r="Y932" s="35" t="s">
        <v>1070</v>
      </c>
      <c r="Z932" s="133">
        <v>1</v>
      </c>
      <c r="AA932" s="133">
        <f t="shared" si="44"/>
        <v>1</v>
      </c>
    </row>
    <row r="933" spans="1:27" s="3" customFormat="1" x14ac:dyDescent="0.2">
      <c r="A933" s="100">
        <v>932</v>
      </c>
      <c r="B933" s="101">
        <v>916</v>
      </c>
      <c r="C933" s="101" t="s">
        <v>809</v>
      </c>
      <c r="D933" s="100" t="s">
        <v>809</v>
      </c>
      <c r="E933" s="102" t="str">
        <f t="shared" si="42"/>
        <v xml:space="preserve">1943-44 - Overrun Countries Issue - 5c  Blue Violet, Pale Blue, Greenish Blue &amp; Black,  Flag of Greece, Rotary Press, Perf 12   </v>
      </c>
      <c r="F933" s="106" t="s">
        <v>2518</v>
      </c>
      <c r="G933" s="104">
        <v>0.25</v>
      </c>
      <c r="H933" s="105">
        <v>0.25</v>
      </c>
      <c r="I933" s="105"/>
      <c r="J933" s="105">
        <v>0.5</v>
      </c>
      <c r="K933" s="104">
        <v>0.25</v>
      </c>
      <c r="L933" s="100">
        <v>861</v>
      </c>
      <c r="M933" s="112" t="s">
        <v>591</v>
      </c>
      <c r="N933" s="32" t="s">
        <v>2437</v>
      </c>
      <c r="O933" s="111" t="s">
        <v>490</v>
      </c>
      <c r="P933" s="80" t="s">
        <v>1952</v>
      </c>
      <c r="Q933" s="80" t="s">
        <v>1852</v>
      </c>
      <c r="R933" s="36" t="s">
        <v>2431</v>
      </c>
      <c r="S933" s="80" t="s">
        <v>2147</v>
      </c>
      <c r="T933" s="80"/>
      <c r="U933" s="80" t="s">
        <v>2167</v>
      </c>
      <c r="V933" s="80" t="str">
        <f t="shared" si="43"/>
        <v>, Rotary Press</v>
      </c>
      <c r="W933" s="32" t="s">
        <v>591</v>
      </c>
      <c r="X933" s="110" t="s">
        <v>809</v>
      </c>
      <c r="Y933" s="35" t="s">
        <v>1071</v>
      </c>
      <c r="Z933" s="133">
        <v>1</v>
      </c>
      <c r="AA933" s="133">
        <f t="shared" si="44"/>
        <v>1</v>
      </c>
    </row>
    <row r="934" spans="1:27" s="3" customFormat="1" x14ac:dyDescent="0.2">
      <c r="A934" s="100">
        <v>933</v>
      </c>
      <c r="B934" s="101">
        <v>917</v>
      </c>
      <c r="C934" s="101" t="s">
        <v>810</v>
      </c>
      <c r="D934" s="100" t="s">
        <v>810</v>
      </c>
      <c r="E934" s="102" t="str">
        <f t="shared" si="42"/>
        <v xml:space="preserve">1943-44 - Overrun Countries Issue - 5c  Blue Violet, Blue, Dark Rose &amp; Black,  Flag of Yugoslavia, Rotary Press, Perf 12   </v>
      </c>
      <c r="F934" s="106" t="s">
        <v>2518</v>
      </c>
      <c r="G934" s="104">
        <v>0.25</v>
      </c>
      <c r="H934" s="105">
        <v>0.25</v>
      </c>
      <c r="I934" s="105"/>
      <c r="J934" s="105">
        <v>0.4</v>
      </c>
      <c r="K934" s="104">
        <v>0.25</v>
      </c>
      <c r="L934" s="100">
        <v>862</v>
      </c>
      <c r="M934" s="112" t="s">
        <v>591</v>
      </c>
      <c r="N934" s="32" t="s">
        <v>2437</v>
      </c>
      <c r="O934" s="111" t="s">
        <v>490</v>
      </c>
      <c r="P934" s="80" t="s">
        <v>1952</v>
      </c>
      <c r="Q934" s="80" t="s">
        <v>1853</v>
      </c>
      <c r="R934" s="36" t="s">
        <v>2438</v>
      </c>
      <c r="S934" s="80" t="s">
        <v>2147</v>
      </c>
      <c r="T934" s="80"/>
      <c r="U934" s="80" t="s">
        <v>2167</v>
      </c>
      <c r="V934" s="80" t="str">
        <f t="shared" si="43"/>
        <v>, Rotary Press</v>
      </c>
      <c r="W934" s="32" t="s">
        <v>591</v>
      </c>
      <c r="X934" s="110" t="s">
        <v>810</v>
      </c>
      <c r="Y934" s="35" t="s">
        <v>1072</v>
      </c>
      <c r="Z934" s="133">
        <v>1</v>
      </c>
      <c r="AA934" s="133">
        <f t="shared" si="44"/>
        <v>1</v>
      </c>
    </row>
    <row r="935" spans="1:27" s="3" customFormat="1" x14ac:dyDescent="0.2">
      <c r="A935" s="100">
        <v>934</v>
      </c>
      <c r="B935" s="101">
        <v>918</v>
      </c>
      <c r="C935" s="101" t="s">
        <v>811</v>
      </c>
      <c r="D935" s="100" t="s">
        <v>811</v>
      </c>
      <c r="E935" s="102" t="str">
        <f t="shared" si="42"/>
        <v xml:space="preserve">1943-44 - Overrun Countries Issue - 5c  Blue Violet, Dark Red &amp; Black,  Flag of Albania, Rotary Press, Perf 12   </v>
      </c>
      <c r="F935" s="106" t="s">
        <v>2518</v>
      </c>
      <c r="G935" s="104">
        <v>0.25</v>
      </c>
      <c r="H935" s="105">
        <v>0.25</v>
      </c>
      <c r="I935" s="105"/>
      <c r="J935" s="105">
        <v>0.25</v>
      </c>
      <c r="K935" s="104">
        <v>0.25</v>
      </c>
      <c r="L935" s="100">
        <v>863</v>
      </c>
      <c r="M935" s="112" t="s">
        <v>591</v>
      </c>
      <c r="N935" s="32" t="s">
        <v>2437</v>
      </c>
      <c r="O935" s="111" t="s">
        <v>490</v>
      </c>
      <c r="P935" s="80" t="s">
        <v>1952</v>
      </c>
      <c r="Q935" s="80" t="s">
        <v>1854</v>
      </c>
      <c r="R935" s="36" t="s">
        <v>2439</v>
      </c>
      <c r="S935" s="80" t="s">
        <v>2147</v>
      </c>
      <c r="T935" s="80"/>
      <c r="U935" s="80" t="s">
        <v>2167</v>
      </c>
      <c r="V935" s="80" t="str">
        <f t="shared" si="43"/>
        <v>, Rotary Press</v>
      </c>
      <c r="W935" s="32" t="s">
        <v>591</v>
      </c>
      <c r="X935" s="110" t="s">
        <v>811</v>
      </c>
      <c r="Y935" s="35" t="s">
        <v>1073</v>
      </c>
      <c r="Z935" s="133">
        <v>1</v>
      </c>
      <c r="AA935" s="133">
        <f t="shared" si="44"/>
        <v>1</v>
      </c>
    </row>
    <row r="936" spans="1:27" s="3" customFormat="1" x14ac:dyDescent="0.2">
      <c r="A936" s="100">
        <v>935</v>
      </c>
      <c r="B936" s="101">
        <v>919</v>
      </c>
      <c r="C936" s="101" t="s">
        <v>812</v>
      </c>
      <c r="D936" s="100" t="s">
        <v>812</v>
      </c>
      <c r="E936" s="102" t="str">
        <f t="shared" si="42"/>
        <v xml:space="preserve">1943-44 - Overrun Countries Issue - 5c  Blue Violet, Red &amp; Black,  Flag of Austria, Rotary Press, Perf 12   </v>
      </c>
      <c r="F936" s="106" t="s">
        <v>2518</v>
      </c>
      <c r="G936" s="104">
        <v>0.25</v>
      </c>
      <c r="H936" s="105">
        <v>0.25</v>
      </c>
      <c r="I936" s="105"/>
      <c r="J936" s="105">
        <v>0.3</v>
      </c>
      <c r="K936" s="104">
        <v>0.25</v>
      </c>
      <c r="L936" s="100">
        <v>864</v>
      </c>
      <c r="M936" s="112" t="s">
        <v>591</v>
      </c>
      <c r="N936" s="32" t="s">
        <v>2437</v>
      </c>
      <c r="O936" s="111" t="s">
        <v>490</v>
      </c>
      <c r="P936" s="80" t="s">
        <v>1952</v>
      </c>
      <c r="Q936" s="80" t="s">
        <v>1855</v>
      </c>
      <c r="R936" s="36" t="s">
        <v>2440</v>
      </c>
      <c r="S936" s="80" t="s">
        <v>2147</v>
      </c>
      <c r="T936" s="80"/>
      <c r="U936" s="80" t="s">
        <v>2167</v>
      </c>
      <c r="V936" s="80" t="str">
        <f t="shared" si="43"/>
        <v>, Rotary Press</v>
      </c>
      <c r="W936" s="32" t="s">
        <v>591</v>
      </c>
      <c r="X936" s="110" t="s">
        <v>812</v>
      </c>
      <c r="Y936" s="35" t="s">
        <v>1074</v>
      </c>
      <c r="Z936" s="133">
        <v>1</v>
      </c>
      <c r="AA936" s="133">
        <f t="shared" si="44"/>
        <v>1</v>
      </c>
    </row>
    <row r="937" spans="1:27" s="3" customFormat="1" x14ac:dyDescent="0.2">
      <c r="A937" s="100">
        <v>936</v>
      </c>
      <c r="B937" s="101">
        <v>920</v>
      </c>
      <c r="C937" s="101" t="s">
        <v>813</v>
      </c>
      <c r="D937" s="100" t="s">
        <v>813</v>
      </c>
      <c r="E937" s="102" t="str">
        <f t="shared" si="42"/>
        <v xml:space="preserve">1943-44 - Overrun Countries Issue - 5c  Blue Violet, Red &amp; Black,  Flag of Denmark, Rotary Press, Perf 12   </v>
      </c>
      <c r="F937" s="106" t="s">
        <v>2518</v>
      </c>
      <c r="G937" s="104">
        <v>0.25</v>
      </c>
      <c r="H937" s="105">
        <v>0.25</v>
      </c>
      <c r="I937" s="105"/>
      <c r="J937" s="105">
        <v>0.3</v>
      </c>
      <c r="K937" s="104">
        <v>0.25</v>
      </c>
      <c r="L937" s="100">
        <v>866</v>
      </c>
      <c r="M937" s="112" t="s">
        <v>591</v>
      </c>
      <c r="N937" s="32" t="s">
        <v>2437</v>
      </c>
      <c r="O937" s="111" t="s">
        <v>490</v>
      </c>
      <c r="P937" s="80" t="s">
        <v>1952</v>
      </c>
      <c r="Q937" s="80" t="s">
        <v>1856</v>
      </c>
      <c r="R937" s="36" t="s">
        <v>2440</v>
      </c>
      <c r="S937" s="80" t="s">
        <v>2147</v>
      </c>
      <c r="T937" s="80"/>
      <c r="U937" s="80" t="s">
        <v>2167</v>
      </c>
      <c r="V937" s="80" t="str">
        <f t="shared" si="43"/>
        <v>, Rotary Press</v>
      </c>
      <c r="W937" s="32" t="s">
        <v>591</v>
      </c>
      <c r="X937" s="110" t="s">
        <v>813</v>
      </c>
      <c r="Y937" s="35" t="s">
        <v>1075</v>
      </c>
      <c r="Z937" s="133">
        <v>1</v>
      </c>
      <c r="AA937" s="133">
        <f t="shared" si="44"/>
        <v>1</v>
      </c>
    </row>
    <row r="938" spans="1:27" s="3" customFormat="1" x14ac:dyDescent="0.2">
      <c r="A938" s="100">
        <v>937</v>
      </c>
      <c r="B938" s="101">
        <v>921</v>
      </c>
      <c r="C938" s="101" t="s">
        <v>814</v>
      </c>
      <c r="D938" s="100" t="s">
        <v>814</v>
      </c>
      <c r="E938" s="102" t="str">
        <f t="shared" si="42"/>
        <v xml:space="preserve">1943-44 - Overrun Countries Issue - 5c  Blue Violet, Red, Light Blue &amp; Gray,  Flag of Korea, Rotary Press, Perf 12   </v>
      </c>
      <c r="F938" s="106" t="s">
        <v>2518</v>
      </c>
      <c r="G938" s="104">
        <v>0.25</v>
      </c>
      <c r="H938" s="105">
        <v>0.25</v>
      </c>
      <c r="I938" s="105"/>
      <c r="J938" s="105">
        <v>0.25</v>
      </c>
      <c r="K938" s="104">
        <v>0.25</v>
      </c>
      <c r="L938" s="100">
        <v>867</v>
      </c>
      <c r="M938" s="112" t="s">
        <v>591</v>
      </c>
      <c r="N938" s="32" t="s">
        <v>2437</v>
      </c>
      <c r="O938" s="111" t="s">
        <v>490</v>
      </c>
      <c r="P938" s="80" t="s">
        <v>1952</v>
      </c>
      <c r="Q938" s="80" t="s">
        <v>1857</v>
      </c>
      <c r="R938" s="36" t="s">
        <v>2442</v>
      </c>
      <c r="S938" s="80" t="s">
        <v>2147</v>
      </c>
      <c r="T938" s="80"/>
      <c r="U938" s="80" t="s">
        <v>2167</v>
      </c>
      <c r="V938" s="80" t="str">
        <f t="shared" si="43"/>
        <v>, Rotary Press</v>
      </c>
      <c r="W938" s="32" t="s">
        <v>591</v>
      </c>
      <c r="X938" s="110" t="s">
        <v>814</v>
      </c>
      <c r="Y938" s="35" t="s">
        <v>1076</v>
      </c>
      <c r="Z938" s="133">
        <v>1</v>
      </c>
      <c r="AA938" s="133">
        <f t="shared" si="44"/>
        <v>1</v>
      </c>
    </row>
    <row r="939" spans="1:27" s="3" customFormat="1" x14ac:dyDescent="0.2">
      <c r="A939" s="100">
        <v>938</v>
      </c>
      <c r="B939" s="101">
        <v>922</v>
      </c>
      <c r="C939" s="101" t="s">
        <v>815</v>
      </c>
      <c r="D939" s="100" t="s">
        <v>815</v>
      </c>
      <c r="E939" s="102" t="str">
        <f t="shared" si="42"/>
        <v xml:space="preserve">1944, My 10 - 1944 Commemorative Issues - 3c  Violet,  Transcontinental Railroad 75th Anniversary, Rotary Press, Perf 11x10 1/2   </v>
      </c>
      <c r="F939" s="106" t="s">
        <v>2512</v>
      </c>
      <c r="G939" s="104">
        <v>0.25</v>
      </c>
      <c r="H939" s="105">
        <v>0.25</v>
      </c>
      <c r="I939" s="105"/>
      <c r="J939" s="105">
        <v>0.25</v>
      </c>
      <c r="K939" s="104">
        <v>0.25</v>
      </c>
      <c r="L939" s="100">
        <v>868</v>
      </c>
      <c r="M939" s="112" t="s">
        <v>591</v>
      </c>
      <c r="N939" s="32" t="s">
        <v>2444</v>
      </c>
      <c r="O939" s="111" t="s">
        <v>504</v>
      </c>
      <c r="P939" s="80" t="s">
        <v>1955</v>
      </c>
      <c r="Q939" s="80" t="s">
        <v>1858</v>
      </c>
      <c r="R939" s="36" t="s">
        <v>2141</v>
      </c>
      <c r="S939" s="80" t="s">
        <v>2220</v>
      </c>
      <c r="T939" s="80"/>
      <c r="U939" s="80" t="s">
        <v>2167</v>
      </c>
      <c r="V939" s="80" t="str">
        <f t="shared" si="43"/>
        <v>, Rotary Press</v>
      </c>
      <c r="W939" s="32" t="s">
        <v>591</v>
      </c>
      <c r="X939" s="110" t="s">
        <v>815</v>
      </c>
      <c r="Y939" s="35" t="s">
        <v>1229</v>
      </c>
      <c r="Z939" s="133">
        <v>1</v>
      </c>
      <c r="AA939" s="133">
        <f t="shared" si="44"/>
        <v>1</v>
      </c>
    </row>
    <row r="940" spans="1:27" s="3" customFormat="1" x14ac:dyDescent="0.2">
      <c r="A940" s="100">
        <v>939</v>
      </c>
      <c r="B940" s="101">
        <v>923</v>
      </c>
      <c r="C940" s="101" t="s">
        <v>816</v>
      </c>
      <c r="D940" s="100" t="s">
        <v>816</v>
      </c>
      <c r="E940" s="102" t="str">
        <f t="shared" si="42"/>
        <v xml:space="preserve">1944, May 22 - 1944 Commemorative Issues - 3c  Violet,  First Atlantic Crossing by a Steamship SS Savannah, Rotary Press, Perf 11x10 1/2   </v>
      </c>
      <c r="F940" s="106" t="s">
        <v>2512</v>
      </c>
      <c r="G940" s="104">
        <v>0.25</v>
      </c>
      <c r="H940" s="105">
        <v>0.25</v>
      </c>
      <c r="I940" s="105"/>
      <c r="J940" s="105">
        <v>0.25</v>
      </c>
      <c r="K940" s="104">
        <v>0.25</v>
      </c>
      <c r="L940" s="100">
        <v>869</v>
      </c>
      <c r="M940" s="112" t="s">
        <v>591</v>
      </c>
      <c r="N940" s="32" t="s">
        <v>2445</v>
      </c>
      <c r="O940" s="111" t="s">
        <v>504</v>
      </c>
      <c r="P940" s="80" t="s">
        <v>1955</v>
      </c>
      <c r="Q940" s="80" t="s">
        <v>1859</v>
      </c>
      <c r="R940" s="36" t="s">
        <v>2141</v>
      </c>
      <c r="S940" s="80" t="s">
        <v>2220</v>
      </c>
      <c r="T940" s="80"/>
      <c r="U940" s="80" t="s">
        <v>2167</v>
      </c>
      <c r="V940" s="80" t="str">
        <f t="shared" si="43"/>
        <v>, Rotary Press</v>
      </c>
      <c r="W940" s="32" t="s">
        <v>591</v>
      </c>
      <c r="X940" s="110" t="s">
        <v>816</v>
      </c>
      <c r="Y940" s="35" t="s">
        <v>1230</v>
      </c>
      <c r="Z940" s="133">
        <v>1</v>
      </c>
      <c r="AA940" s="133">
        <f t="shared" si="44"/>
        <v>1</v>
      </c>
    </row>
    <row r="941" spans="1:27" s="3" customFormat="1" x14ac:dyDescent="0.2">
      <c r="A941" s="100">
        <v>940</v>
      </c>
      <c r="B941" s="101">
        <v>924</v>
      </c>
      <c r="C941" s="101" t="s">
        <v>817</v>
      </c>
      <c r="D941" s="100" t="s">
        <v>817</v>
      </c>
      <c r="E941" s="102" t="str">
        <f t="shared" si="42"/>
        <v xml:space="preserve">1944, May 24 - 1944 Commemorative Issues - 3c  Bright Purple,  Telegraph Centenary, Rotary Press, Perf 11x10 1/2   </v>
      </c>
      <c r="F941" s="106" t="s">
        <v>2512</v>
      </c>
      <c r="G941" s="104">
        <v>0.25</v>
      </c>
      <c r="H941" s="105">
        <v>0.25</v>
      </c>
      <c r="I941" s="105"/>
      <c r="J941" s="105">
        <v>0.25</v>
      </c>
      <c r="K941" s="104">
        <v>0.25</v>
      </c>
      <c r="L941" s="100">
        <v>870</v>
      </c>
      <c r="M941" s="112" t="s">
        <v>591</v>
      </c>
      <c r="N941" s="32" t="s">
        <v>2446</v>
      </c>
      <c r="O941" s="111" t="s">
        <v>504</v>
      </c>
      <c r="P941" s="80" t="s">
        <v>1955</v>
      </c>
      <c r="Q941" s="80" t="s">
        <v>1860</v>
      </c>
      <c r="R941" s="36" t="s">
        <v>2385</v>
      </c>
      <c r="S941" s="80" t="s">
        <v>2220</v>
      </c>
      <c r="T941" s="80"/>
      <c r="U941" s="80" t="s">
        <v>2167</v>
      </c>
      <c r="V941" s="80" t="str">
        <f t="shared" si="43"/>
        <v>, Rotary Press</v>
      </c>
      <c r="W941" s="32" t="s">
        <v>591</v>
      </c>
      <c r="X941" s="110" t="s">
        <v>817</v>
      </c>
      <c r="Y941" s="35" t="s">
        <v>1231</v>
      </c>
      <c r="Z941" s="133">
        <v>1</v>
      </c>
      <c r="AA941" s="133">
        <f t="shared" si="44"/>
        <v>1</v>
      </c>
    </row>
    <row r="942" spans="1:27" s="3" customFormat="1" x14ac:dyDescent="0.2">
      <c r="A942" s="100">
        <v>941</v>
      </c>
      <c r="B942" s="101">
        <v>925</v>
      </c>
      <c r="C942" s="101" t="s">
        <v>818</v>
      </c>
      <c r="D942" s="100" t="s">
        <v>818</v>
      </c>
      <c r="E942" s="102" t="str">
        <f t="shared" si="42"/>
        <v xml:space="preserve">1944, Sept. 27 - 1944 Commemorative Issues - 3c  Deep Violet,  Phillipine Resistance Corregidor, Manila Bay, Rotary Press, Perf 11x10 1/2   </v>
      </c>
      <c r="F942" s="106" t="s">
        <v>2512</v>
      </c>
      <c r="G942" s="104">
        <v>0.25</v>
      </c>
      <c r="H942" s="105">
        <v>0.25</v>
      </c>
      <c r="I942" s="105"/>
      <c r="J942" s="105">
        <v>0.25</v>
      </c>
      <c r="K942" s="104">
        <v>0.25</v>
      </c>
      <c r="L942" s="100">
        <v>871</v>
      </c>
      <c r="M942" s="112" t="s">
        <v>591</v>
      </c>
      <c r="N942" s="32" t="s">
        <v>2447</v>
      </c>
      <c r="O942" s="111" t="s">
        <v>504</v>
      </c>
      <c r="P942" s="80" t="s">
        <v>1955</v>
      </c>
      <c r="Q942" s="80" t="s">
        <v>1861</v>
      </c>
      <c r="R942" s="36" t="s">
        <v>2142</v>
      </c>
      <c r="S942" s="80" t="s">
        <v>2220</v>
      </c>
      <c r="T942" s="80"/>
      <c r="U942" s="80" t="s">
        <v>2167</v>
      </c>
      <c r="V942" s="80" t="str">
        <f t="shared" si="43"/>
        <v>, Rotary Press</v>
      </c>
      <c r="W942" s="32" t="s">
        <v>591</v>
      </c>
      <c r="X942" s="110" t="s">
        <v>818</v>
      </c>
      <c r="Y942" s="35" t="s">
        <v>1232</v>
      </c>
      <c r="Z942" s="133">
        <v>1</v>
      </c>
      <c r="AA942" s="133">
        <f t="shared" si="44"/>
        <v>1</v>
      </c>
    </row>
    <row r="943" spans="1:27" s="3" customFormat="1" x14ac:dyDescent="0.2">
      <c r="A943" s="100">
        <v>942</v>
      </c>
      <c r="B943" s="101">
        <v>926</v>
      </c>
      <c r="C943" s="101" t="s">
        <v>819</v>
      </c>
      <c r="D943" s="100" t="s">
        <v>819</v>
      </c>
      <c r="E943" s="102" t="str">
        <f t="shared" si="42"/>
        <v xml:space="preserve">1944, Oct. 31 - 1945 Commemorative Issues - 3c  Deep Violet,  Motion Pictures 50th Anniversary, Rotary Press, Perf 11x10 1/2   </v>
      </c>
      <c r="F943" s="106" t="s">
        <v>2512</v>
      </c>
      <c r="G943" s="104">
        <v>0.25</v>
      </c>
      <c r="H943" s="105">
        <v>0.25</v>
      </c>
      <c r="I943" s="105"/>
      <c r="J943" s="105">
        <v>0.25</v>
      </c>
      <c r="K943" s="104">
        <v>0.25</v>
      </c>
      <c r="L943" s="100">
        <v>872</v>
      </c>
      <c r="M943" s="112" t="s">
        <v>591</v>
      </c>
      <c r="N943" s="32" t="s">
        <v>2448</v>
      </c>
      <c r="O943" s="111" t="s">
        <v>510</v>
      </c>
      <c r="P943" s="80" t="s">
        <v>1955</v>
      </c>
      <c r="Q943" s="80" t="s">
        <v>1862</v>
      </c>
      <c r="R943" s="36" t="s">
        <v>2142</v>
      </c>
      <c r="S943" s="80" t="s">
        <v>2220</v>
      </c>
      <c r="T943" s="80"/>
      <c r="U943" s="80" t="s">
        <v>2167</v>
      </c>
      <c r="V943" s="80" t="str">
        <f t="shared" si="43"/>
        <v>, Rotary Press</v>
      </c>
      <c r="W943" s="32" t="s">
        <v>591</v>
      </c>
      <c r="X943" s="110" t="s">
        <v>819</v>
      </c>
      <c r="Y943" s="35" t="s">
        <v>1233</v>
      </c>
      <c r="Z943" s="133">
        <v>1</v>
      </c>
      <c r="AA943" s="133">
        <f t="shared" si="44"/>
        <v>1</v>
      </c>
    </row>
    <row r="944" spans="1:27" s="3" customFormat="1" x14ac:dyDescent="0.2">
      <c r="A944" s="100">
        <v>943</v>
      </c>
      <c r="B944" s="101">
        <v>927</v>
      </c>
      <c r="C944" s="101" t="s">
        <v>820</v>
      </c>
      <c r="D944" s="100" t="s">
        <v>820</v>
      </c>
      <c r="E944" s="102" t="str">
        <f t="shared" si="42"/>
        <v xml:space="preserve">1945, Mar. 3 - 1945 Commemorative Issues - 3c  Bright Red Violet,  Florida Statehood Centenary, Rotary Press, Perf 11x10 1/2   </v>
      </c>
      <c r="F944" s="106" t="s">
        <v>2512</v>
      </c>
      <c r="G944" s="104">
        <v>0.25</v>
      </c>
      <c r="H944" s="105">
        <v>0.25</v>
      </c>
      <c r="I944" s="105"/>
      <c r="J944" s="105">
        <v>0.25</v>
      </c>
      <c r="K944" s="104">
        <v>0.25</v>
      </c>
      <c r="L944" s="100">
        <v>873</v>
      </c>
      <c r="M944" s="112" t="s">
        <v>591</v>
      </c>
      <c r="N944" s="32" t="s">
        <v>2449</v>
      </c>
      <c r="O944" s="111" t="s">
        <v>510</v>
      </c>
      <c r="P944" s="80" t="s">
        <v>1955</v>
      </c>
      <c r="Q944" s="80" t="s">
        <v>1863</v>
      </c>
      <c r="R944" s="36" t="s">
        <v>2443</v>
      </c>
      <c r="S944" s="80" t="s">
        <v>2220</v>
      </c>
      <c r="T944" s="80"/>
      <c r="U944" s="80" t="s">
        <v>2167</v>
      </c>
      <c r="V944" s="80" t="str">
        <f t="shared" si="43"/>
        <v>, Rotary Press</v>
      </c>
      <c r="W944" s="32" t="s">
        <v>591</v>
      </c>
      <c r="X944" s="110" t="s">
        <v>820</v>
      </c>
      <c r="Y944" s="35" t="s">
        <v>1234</v>
      </c>
      <c r="Z944" s="133">
        <v>1</v>
      </c>
      <c r="AA944" s="133">
        <f t="shared" si="44"/>
        <v>1</v>
      </c>
    </row>
    <row r="945" spans="1:27" s="3" customFormat="1" x14ac:dyDescent="0.2">
      <c r="A945" s="100">
        <v>944</v>
      </c>
      <c r="B945" s="101">
        <v>928</v>
      </c>
      <c r="C945" s="101" t="s">
        <v>821</v>
      </c>
      <c r="D945" s="100" t="s">
        <v>821</v>
      </c>
      <c r="E945" s="102" t="str">
        <f t="shared" si="42"/>
        <v xml:space="preserve">1945, Apr. 25 - 1945 Commemorative Issues - 5c  Ultramarine,  United Nations Peace Conference, Rotary Press, Perf 11x10 1/2   </v>
      </c>
      <c r="F945" s="106" t="s">
        <v>2512</v>
      </c>
      <c r="G945" s="104">
        <v>0.25</v>
      </c>
      <c r="H945" s="105">
        <v>0.25</v>
      </c>
      <c r="I945" s="105"/>
      <c r="J945" s="105">
        <v>0.25</v>
      </c>
      <c r="K945" s="104">
        <v>0.25</v>
      </c>
      <c r="L945" s="100">
        <v>874</v>
      </c>
      <c r="M945" s="112" t="s">
        <v>591</v>
      </c>
      <c r="N945" s="32" t="s">
        <v>2450</v>
      </c>
      <c r="O945" s="111" t="s">
        <v>510</v>
      </c>
      <c r="P945" s="80" t="s">
        <v>1952</v>
      </c>
      <c r="Q945" s="80" t="s">
        <v>1864</v>
      </c>
      <c r="R945" s="36" t="s">
        <v>2048</v>
      </c>
      <c r="S945" s="80" t="s">
        <v>2220</v>
      </c>
      <c r="T945" s="80"/>
      <c r="U945" s="80" t="s">
        <v>2167</v>
      </c>
      <c r="V945" s="80" t="str">
        <f t="shared" si="43"/>
        <v>, Rotary Press</v>
      </c>
      <c r="W945" s="32" t="s">
        <v>591</v>
      </c>
      <c r="X945" s="110" t="s">
        <v>821</v>
      </c>
      <c r="Y945" s="35" t="s">
        <v>1235</v>
      </c>
      <c r="Z945" s="133">
        <v>1</v>
      </c>
      <c r="AA945" s="133">
        <f t="shared" si="44"/>
        <v>1</v>
      </c>
    </row>
    <row r="946" spans="1:27" s="3" customFormat="1" x14ac:dyDescent="0.2">
      <c r="A946" s="100">
        <v>945</v>
      </c>
      <c r="B946" s="101">
        <v>929</v>
      </c>
      <c r="C946" s="101" t="s">
        <v>828</v>
      </c>
      <c r="D946" s="100" t="s">
        <v>828</v>
      </c>
      <c r="E946" s="102" t="str">
        <f t="shared" si="42"/>
        <v xml:space="preserve">1945, July 11 - Roosevelt Memorial Issue - 3c  Yellow Green,  Iwo Jima, Rotary Press, Perf 10 1/2x11   </v>
      </c>
      <c r="F946" s="106" t="s">
        <v>2512</v>
      </c>
      <c r="G946" s="104">
        <v>0.25</v>
      </c>
      <c r="H946" s="105">
        <v>0.25</v>
      </c>
      <c r="I946" s="105"/>
      <c r="J946" s="105">
        <v>0.3</v>
      </c>
      <c r="K946" s="104">
        <v>0.25</v>
      </c>
      <c r="L946" s="100">
        <v>882</v>
      </c>
      <c r="M946" s="112" t="s">
        <v>591</v>
      </c>
      <c r="N946" s="32" t="s">
        <v>2451</v>
      </c>
      <c r="O946" s="111" t="s">
        <v>515</v>
      </c>
      <c r="P946" s="80" t="s">
        <v>1955</v>
      </c>
      <c r="Q946" s="80" t="s">
        <v>1865</v>
      </c>
      <c r="R946" s="36" t="s">
        <v>2107</v>
      </c>
      <c r="S946" s="80" t="s">
        <v>2206</v>
      </c>
      <c r="T946" s="80"/>
      <c r="U946" s="80" t="s">
        <v>2167</v>
      </c>
      <c r="V946" s="80" t="str">
        <f t="shared" si="43"/>
        <v>, Rotary Press</v>
      </c>
      <c r="W946" s="32" t="s">
        <v>591</v>
      </c>
      <c r="X946" s="110" t="s">
        <v>828</v>
      </c>
      <c r="Y946" s="35" t="s">
        <v>1242</v>
      </c>
      <c r="Z946" s="133">
        <v>1</v>
      </c>
      <c r="AA946" s="133">
        <f t="shared" si="44"/>
        <v>1</v>
      </c>
    </row>
    <row r="947" spans="1:27" s="3" customFormat="1" x14ac:dyDescent="0.2">
      <c r="A947" s="100">
        <v>946</v>
      </c>
      <c r="B947" s="101">
        <v>930</v>
      </c>
      <c r="C947" s="101" t="s">
        <v>824</v>
      </c>
      <c r="D947" s="100" t="s">
        <v>824</v>
      </c>
      <c r="E947" s="102" t="str">
        <f t="shared" si="42"/>
        <v xml:space="preserve">1945-46 - Roosevelt Memorial Issue - 1c  Blue Green,  Roosevelt and Hyde Park Residence, Rotary Press, Perf 11x10 1/2   </v>
      </c>
      <c r="F947" s="106" t="s">
        <v>2512</v>
      </c>
      <c r="G947" s="104">
        <v>0.25</v>
      </c>
      <c r="H947" s="105">
        <v>0.25</v>
      </c>
      <c r="I947" s="105"/>
      <c r="J947" s="105">
        <v>0.25</v>
      </c>
      <c r="K947" s="104">
        <v>0.25</v>
      </c>
      <c r="L947" s="100">
        <v>878</v>
      </c>
      <c r="M947" s="112" t="s">
        <v>591</v>
      </c>
      <c r="N947" s="32" t="s">
        <v>2452</v>
      </c>
      <c r="O947" s="111" t="s">
        <v>515</v>
      </c>
      <c r="P947" s="80" t="s">
        <v>1954</v>
      </c>
      <c r="Q947" s="80" t="s">
        <v>1866</v>
      </c>
      <c r="R947" s="36" t="s">
        <v>2069</v>
      </c>
      <c r="S947" s="80" t="s">
        <v>2220</v>
      </c>
      <c r="T947" s="80"/>
      <c r="U947" s="80" t="s">
        <v>2167</v>
      </c>
      <c r="V947" s="80" t="str">
        <f t="shared" si="43"/>
        <v>, Rotary Press</v>
      </c>
      <c r="W947" s="32" t="s">
        <v>591</v>
      </c>
      <c r="X947" s="110" t="s">
        <v>824</v>
      </c>
      <c r="Y947" s="35" t="s">
        <v>1238</v>
      </c>
      <c r="Z947" s="133">
        <v>1</v>
      </c>
      <c r="AA947" s="133">
        <f t="shared" si="44"/>
        <v>1</v>
      </c>
    </row>
    <row r="948" spans="1:27" s="3" customFormat="1" x14ac:dyDescent="0.2">
      <c r="A948" s="100">
        <v>947</v>
      </c>
      <c r="B948" s="101">
        <v>931</v>
      </c>
      <c r="C948" s="101" t="s">
        <v>825</v>
      </c>
      <c r="D948" s="100" t="s">
        <v>825</v>
      </c>
      <c r="E948" s="102" t="str">
        <f t="shared" si="42"/>
        <v xml:space="preserve">1945-46 - Roosevelt Memorial Issue - 2c  Carmine Rose,  Roosevelt and "Little White House", Rotary Press, Perf 11x10 1/2   </v>
      </c>
      <c r="F948" s="106" t="s">
        <v>2512</v>
      </c>
      <c r="G948" s="104">
        <v>0.25</v>
      </c>
      <c r="H948" s="105">
        <v>0.25</v>
      </c>
      <c r="I948" s="105"/>
      <c r="J948" s="105">
        <v>0.25</v>
      </c>
      <c r="K948" s="104">
        <v>0.25</v>
      </c>
      <c r="L948" s="100">
        <v>879</v>
      </c>
      <c r="M948" s="112" t="s">
        <v>591</v>
      </c>
      <c r="N948" s="32" t="s">
        <v>2452</v>
      </c>
      <c r="O948" s="111" t="s">
        <v>515</v>
      </c>
      <c r="P948" s="80" t="s">
        <v>1960</v>
      </c>
      <c r="Q948" s="80" t="s">
        <v>1867</v>
      </c>
      <c r="R948" s="36" t="s">
        <v>2187</v>
      </c>
      <c r="S948" s="80" t="s">
        <v>2220</v>
      </c>
      <c r="T948" s="80"/>
      <c r="U948" s="80" t="s">
        <v>2167</v>
      </c>
      <c r="V948" s="80" t="str">
        <f t="shared" si="43"/>
        <v>, Rotary Press</v>
      </c>
      <c r="W948" s="32" t="s">
        <v>591</v>
      </c>
      <c r="X948" s="110" t="s">
        <v>825</v>
      </c>
      <c r="Y948" s="35" t="s">
        <v>1239</v>
      </c>
      <c r="Z948" s="133">
        <v>1</v>
      </c>
      <c r="AA948" s="133">
        <f t="shared" si="44"/>
        <v>1</v>
      </c>
    </row>
    <row r="949" spans="1:27" s="3" customFormat="1" x14ac:dyDescent="0.2">
      <c r="A949" s="100">
        <v>948</v>
      </c>
      <c r="B949" s="101">
        <v>932</v>
      </c>
      <c r="C949" s="101" t="s">
        <v>826</v>
      </c>
      <c r="D949" s="100" t="s">
        <v>826</v>
      </c>
      <c r="E949" s="102" t="str">
        <f t="shared" si="42"/>
        <v xml:space="preserve">1945-46 - Roosevelt Memorial Issue - 3c  Purple,  Roosevelt and The White House, Rotary Press, Perf 11x10 1/2   </v>
      </c>
      <c r="F949" s="106" t="s">
        <v>2512</v>
      </c>
      <c r="G949" s="104">
        <v>0.25</v>
      </c>
      <c r="H949" s="105">
        <v>0.25</v>
      </c>
      <c r="I949" s="105"/>
      <c r="J949" s="105">
        <v>0.25</v>
      </c>
      <c r="K949" s="104">
        <v>0.25</v>
      </c>
      <c r="L949" s="100">
        <v>880</v>
      </c>
      <c r="M949" s="112" t="s">
        <v>591</v>
      </c>
      <c r="N949" s="32" t="s">
        <v>2452</v>
      </c>
      <c r="O949" s="111" t="s">
        <v>515</v>
      </c>
      <c r="P949" s="80" t="s">
        <v>1955</v>
      </c>
      <c r="Q949" s="80" t="s">
        <v>1868</v>
      </c>
      <c r="R949" s="36" t="s">
        <v>2060</v>
      </c>
      <c r="S949" s="80" t="s">
        <v>2220</v>
      </c>
      <c r="T949" s="80"/>
      <c r="U949" s="80" t="s">
        <v>2167</v>
      </c>
      <c r="V949" s="80" t="str">
        <f t="shared" si="43"/>
        <v>, Rotary Press</v>
      </c>
      <c r="W949" s="32" t="s">
        <v>591</v>
      </c>
      <c r="X949" s="110" t="s">
        <v>826</v>
      </c>
      <c r="Y949" s="35" t="s">
        <v>1240</v>
      </c>
      <c r="Z949" s="133">
        <v>1</v>
      </c>
      <c r="AA949" s="133">
        <f t="shared" si="44"/>
        <v>1</v>
      </c>
    </row>
    <row r="950" spans="1:27" s="3" customFormat="1" x14ac:dyDescent="0.2">
      <c r="A950" s="100">
        <v>949</v>
      </c>
      <c r="B950" s="101">
        <v>933</v>
      </c>
      <c r="C950" s="101" t="s">
        <v>827</v>
      </c>
      <c r="D950" s="100" t="s">
        <v>827</v>
      </c>
      <c r="E950" s="102" t="str">
        <f t="shared" si="42"/>
        <v xml:space="preserve">1945-46 - Roosevelt Memorial Issue - 4c  Bright Blue,  Roosevelt the the Four Freedoms, Rotary Press, Perf 11x10 1/2   </v>
      </c>
      <c r="F950" s="106" t="s">
        <v>2512</v>
      </c>
      <c r="G950" s="104">
        <v>0.25</v>
      </c>
      <c r="H950" s="105">
        <v>0.25</v>
      </c>
      <c r="I950" s="105"/>
      <c r="J950" s="105">
        <v>0.25</v>
      </c>
      <c r="K950" s="104">
        <v>0.25</v>
      </c>
      <c r="L950" s="100">
        <v>881</v>
      </c>
      <c r="M950" s="112" t="s">
        <v>591</v>
      </c>
      <c r="N950" s="32" t="s">
        <v>2452</v>
      </c>
      <c r="O950" s="111" t="s">
        <v>515</v>
      </c>
      <c r="P950" s="80" t="s">
        <v>1964</v>
      </c>
      <c r="Q950" s="80" t="s">
        <v>1869</v>
      </c>
      <c r="R950" s="36" t="s">
        <v>2392</v>
      </c>
      <c r="S950" s="80" t="s">
        <v>2220</v>
      </c>
      <c r="T950" s="80"/>
      <c r="U950" s="80" t="s">
        <v>2167</v>
      </c>
      <c r="V950" s="80" t="str">
        <f t="shared" si="43"/>
        <v>, Rotary Press</v>
      </c>
      <c r="W950" s="32" t="s">
        <v>591</v>
      </c>
      <c r="X950" s="110" t="s">
        <v>827</v>
      </c>
      <c r="Y950" s="35" t="s">
        <v>1241</v>
      </c>
      <c r="Z950" s="133">
        <v>1</v>
      </c>
      <c r="AA950" s="133">
        <f t="shared" si="44"/>
        <v>1</v>
      </c>
    </row>
    <row r="951" spans="1:27" s="3" customFormat="1" x14ac:dyDescent="0.2">
      <c r="A951" s="100">
        <v>950</v>
      </c>
      <c r="B951" s="101">
        <v>934</v>
      </c>
      <c r="C951" s="101" t="s">
        <v>829</v>
      </c>
      <c r="D951" s="100" t="s">
        <v>829</v>
      </c>
      <c r="E951" s="102" t="str">
        <f t="shared" si="42"/>
        <v xml:space="preserve">1945, Sept 28 - Armed Forces Issue - 3c  Olive,  US Army at the Arc de Triomphe, Rotary Press, Perf 11x10 1/2   </v>
      </c>
      <c r="F951" s="106" t="s">
        <v>2512</v>
      </c>
      <c r="G951" s="104">
        <v>0.25</v>
      </c>
      <c r="H951" s="105">
        <v>0.25</v>
      </c>
      <c r="I951" s="105"/>
      <c r="J951" s="105">
        <v>0.25</v>
      </c>
      <c r="K951" s="104">
        <v>0.25</v>
      </c>
      <c r="L951" s="100">
        <v>883</v>
      </c>
      <c r="M951" s="112" t="s">
        <v>591</v>
      </c>
      <c r="N951" s="32" t="s">
        <v>2453</v>
      </c>
      <c r="O951" s="111" t="s">
        <v>522</v>
      </c>
      <c r="P951" s="80" t="s">
        <v>1955</v>
      </c>
      <c r="Q951" s="80" t="s">
        <v>1870</v>
      </c>
      <c r="R951" s="36" t="s">
        <v>2462</v>
      </c>
      <c r="S951" s="80" t="s">
        <v>2220</v>
      </c>
      <c r="T951" s="80"/>
      <c r="U951" s="80" t="s">
        <v>2167</v>
      </c>
      <c r="V951" s="80" t="str">
        <f t="shared" si="43"/>
        <v>, Rotary Press</v>
      </c>
      <c r="W951" s="32" t="s">
        <v>591</v>
      </c>
      <c r="X951" s="110" t="s">
        <v>829</v>
      </c>
      <c r="Y951" s="35" t="s">
        <v>1243</v>
      </c>
      <c r="Z951" s="133">
        <v>1</v>
      </c>
      <c r="AA951" s="133">
        <f t="shared" si="44"/>
        <v>1</v>
      </c>
    </row>
    <row r="952" spans="1:27" s="3" customFormat="1" x14ac:dyDescent="0.2">
      <c r="A952" s="100">
        <v>951</v>
      </c>
      <c r="B952" s="101">
        <v>935</v>
      </c>
      <c r="C952" s="101" t="s">
        <v>830</v>
      </c>
      <c r="D952" s="100" t="s">
        <v>830</v>
      </c>
      <c r="E952" s="102" t="str">
        <f t="shared" si="42"/>
        <v xml:space="preserve">1945, Oct. 27 - Armed Forces Issue - 3c  Blue,  US Navy Sailors, Rotary Press, Perf 11x10 1/2   </v>
      </c>
      <c r="F952" s="106" t="s">
        <v>2512</v>
      </c>
      <c r="G952" s="104">
        <v>0.25</v>
      </c>
      <c r="H952" s="105">
        <v>0.25</v>
      </c>
      <c r="I952" s="105"/>
      <c r="J952" s="105">
        <v>0.25</v>
      </c>
      <c r="K952" s="104">
        <v>0.25</v>
      </c>
      <c r="L952" s="100">
        <v>884</v>
      </c>
      <c r="M952" s="112" t="s">
        <v>591</v>
      </c>
      <c r="N952" s="32" t="s">
        <v>2454</v>
      </c>
      <c r="O952" s="111" t="s">
        <v>522</v>
      </c>
      <c r="P952" s="80" t="s">
        <v>1955</v>
      </c>
      <c r="Q952" s="80" t="s">
        <v>1871</v>
      </c>
      <c r="R952" s="36" t="s">
        <v>2018</v>
      </c>
      <c r="S952" s="80" t="s">
        <v>2220</v>
      </c>
      <c r="T952" s="80"/>
      <c r="U952" s="80" t="s">
        <v>2167</v>
      </c>
      <c r="V952" s="80" t="str">
        <f t="shared" si="43"/>
        <v>, Rotary Press</v>
      </c>
      <c r="W952" s="32" t="s">
        <v>591</v>
      </c>
      <c r="X952" s="110" t="s">
        <v>830</v>
      </c>
      <c r="Y952" s="35" t="s">
        <v>1244</v>
      </c>
      <c r="Z952" s="133">
        <v>1</v>
      </c>
      <c r="AA952" s="133">
        <f t="shared" si="44"/>
        <v>1</v>
      </c>
    </row>
    <row r="953" spans="1:27" s="3" customFormat="1" x14ac:dyDescent="0.2">
      <c r="A953" s="100">
        <v>952</v>
      </c>
      <c r="B953" s="101">
        <v>936</v>
      </c>
      <c r="C953" s="101" t="s">
        <v>831</v>
      </c>
      <c r="D953" s="100" t="s">
        <v>831</v>
      </c>
      <c r="E953" s="102" t="str">
        <f t="shared" si="42"/>
        <v xml:space="preserve">1945, Nov. 10 - Armed Forces Issue - 3c  Bright Blue Green,  Landing Craft and Supply Ship, Rotary Press, Perf 11x10 1/2   </v>
      </c>
      <c r="F953" s="106" t="s">
        <v>2512</v>
      </c>
      <c r="G953" s="104">
        <v>0.25</v>
      </c>
      <c r="H953" s="105">
        <v>0.25</v>
      </c>
      <c r="I953" s="105"/>
      <c r="J953" s="105">
        <v>0.25</v>
      </c>
      <c r="K953" s="104">
        <v>0.25</v>
      </c>
      <c r="L953" s="100">
        <v>885</v>
      </c>
      <c r="M953" s="112" t="s">
        <v>591</v>
      </c>
      <c r="N953" s="32" t="s">
        <v>2455</v>
      </c>
      <c r="O953" s="111" t="s">
        <v>522</v>
      </c>
      <c r="P953" s="80" t="s">
        <v>1955</v>
      </c>
      <c r="Q953" s="80" t="s">
        <v>1872</v>
      </c>
      <c r="R953" s="36" t="s">
        <v>2219</v>
      </c>
      <c r="S953" s="80" t="s">
        <v>2220</v>
      </c>
      <c r="T953" s="80"/>
      <c r="U953" s="80" t="s">
        <v>2167</v>
      </c>
      <c r="V953" s="80" t="str">
        <f t="shared" si="43"/>
        <v>, Rotary Press</v>
      </c>
      <c r="W953" s="32" t="s">
        <v>591</v>
      </c>
      <c r="X953" s="110" t="s">
        <v>831</v>
      </c>
      <c r="Y953" s="35" t="s">
        <v>1245</v>
      </c>
      <c r="Z953" s="133">
        <v>1</v>
      </c>
      <c r="AA953" s="133">
        <f t="shared" si="44"/>
        <v>1</v>
      </c>
    </row>
    <row r="954" spans="1:27" s="3" customFormat="1" x14ac:dyDescent="0.2">
      <c r="A954" s="100">
        <v>953</v>
      </c>
      <c r="B954" s="101">
        <v>937</v>
      </c>
      <c r="C954" s="101" t="s">
        <v>822</v>
      </c>
      <c r="D954" s="100" t="s">
        <v>822</v>
      </c>
      <c r="E954" s="102" t="str">
        <f t="shared" si="42"/>
        <v xml:space="preserve">1945, Nov. 26 - 1945 Commemorative Issues - 3c  Purple,  Alfred E. Smith, Rotary Press, Perf 11x10 1/2   </v>
      </c>
      <c r="F954" s="106" t="s">
        <v>2512</v>
      </c>
      <c r="G954" s="104">
        <v>0.25</v>
      </c>
      <c r="H954" s="105">
        <v>0.25</v>
      </c>
      <c r="I954" s="105"/>
      <c r="J954" s="105">
        <v>0.25</v>
      </c>
      <c r="K954" s="104">
        <v>0.25</v>
      </c>
      <c r="L954" s="100">
        <v>875</v>
      </c>
      <c r="M954" s="112" t="s">
        <v>591</v>
      </c>
      <c r="N954" s="32" t="s">
        <v>2456</v>
      </c>
      <c r="O954" s="111" t="s">
        <v>510</v>
      </c>
      <c r="P954" s="80" t="s">
        <v>1955</v>
      </c>
      <c r="Q954" s="80" t="s">
        <v>1873</v>
      </c>
      <c r="R954" s="36" t="s">
        <v>2060</v>
      </c>
      <c r="S954" s="80" t="s">
        <v>2220</v>
      </c>
      <c r="T954" s="80"/>
      <c r="U954" s="80" t="s">
        <v>2167</v>
      </c>
      <c r="V954" s="80" t="str">
        <f t="shared" si="43"/>
        <v>, Rotary Press</v>
      </c>
      <c r="W954" s="32" t="s">
        <v>591</v>
      </c>
      <c r="X954" s="110" t="s">
        <v>822</v>
      </c>
      <c r="Y954" s="35" t="s">
        <v>1236</v>
      </c>
      <c r="Z954" s="133">
        <v>1</v>
      </c>
      <c r="AA954" s="133">
        <f t="shared" si="44"/>
        <v>1</v>
      </c>
    </row>
    <row r="955" spans="1:27" s="3" customFormat="1" x14ac:dyDescent="0.2">
      <c r="A955" s="100">
        <v>954</v>
      </c>
      <c r="B955" s="101">
        <v>938</v>
      </c>
      <c r="C955" s="101" t="s">
        <v>823</v>
      </c>
      <c r="D955" s="100" t="s">
        <v>823</v>
      </c>
      <c r="E955" s="102" t="str">
        <f t="shared" si="42"/>
        <v xml:space="preserve">1945, Dec. 29 - 1945 Commemorative Issues - 3c  Dark Blue,  Texas Statehood Centenary , Rotary Press, Perf 11x10 1/2   </v>
      </c>
      <c r="F955" s="106" t="s">
        <v>2512</v>
      </c>
      <c r="G955" s="104">
        <v>0.25</v>
      </c>
      <c r="H955" s="105">
        <v>0.25</v>
      </c>
      <c r="I955" s="105"/>
      <c r="J955" s="105">
        <v>0.25</v>
      </c>
      <c r="K955" s="104">
        <v>0.25</v>
      </c>
      <c r="L955" s="100">
        <v>877</v>
      </c>
      <c r="M955" s="112" t="s">
        <v>591</v>
      </c>
      <c r="N955" s="32" t="s">
        <v>2457</v>
      </c>
      <c r="O955" s="111" t="s">
        <v>510</v>
      </c>
      <c r="P955" s="80" t="s">
        <v>1955</v>
      </c>
      <c r="Q955" s="80" t="s">
        <v>1874</v>
      </c>
      <c r="R955" s="36" t="s">
        <v>2117</v>
      </c>
      <c r="S955" s="80" t="s">
        <v>2220</v>
      </c>
      <c r="T955" s="80"/>
      <c r="U955" s="80" t="s">
        <v>2167</v>
      </c>
      <c r="V955" s="80" t="str">
        <f t="shared" si="43"/>
        <v>, Rotary Press</v>
      </c>
      <c r="W955" s="32" t="s">
        <v>591</v>
      </c>
      <c r="X955" s="110" t="s">
        <v>823</v>
      </c>
      <c r="Y955" s="35" t="s">
        <v>1237</v>
      </c>
      <c r="Z955" s="133">
        <v>1</v>
      </c>
      <c r="AA955" s="133">
        <f t="shared" si="44"/>
        <v>1</v>
      </c>
    </row>
    <row r="956" spans="1:27" s="3" customFormat="1" x14ac:dyDescent="0.2">
      <c r="A956" s="100">
        <v>955</v>
      </c>
      <c r="B956" s="101">
        <v>939</v>
      </c>
      <c r="C956" s="101" t="s">
        <v>832</v>
      </c>
      <c r="D956" s="100" t="s">
        <v>832</v>
      </c>
      <c r="E956" s="102" t="str">
        <f t="shared" si="42"/>
        <v xml:space="preserve">1946, Feb. 26 - Armed Forces Issue - 3c  Blue Green,  US Merchant Marine and "Liberty Ship", Rotary Press, Perf 11x10 1/2   </v>
      </c>
      <c r="F956" s="106" t="s">
        <v>2512</v>
      </c>
      <c r="G956" s="104">
        <v>0.25</v>
      </c>
      <c r="H956" s="105">
        <v>0.25</v>
      </c>
      <c r="I956" s="105"/>
      <c r="J956" s="105">
        <v>0.25</v>
      </c>
      <c r="K956" s="104">
        <v>0.25</v>
      </c>
      <c r="L956" s="100">
        <v>886</v>
      </c>
      <c r="M956" s="112" t="s">
        <v>591</v>
      </c>
      <c r="N956" s="32" t="s">
        <v>2458</v>
      </c>
      <c r="O956" s="111" t="s">
        <v>522</v>
      </c>
      <c r="P956" s="80" t="s">
        <v>1955</v>
      </c>
      <c r="Q956" s="80" t="s">
        <v>1875</v>
      </c>
      <c r="R956" s="36" t="s">
        <v>2069</v>
      </c>
      <c r="S956" s="80" t="s">
        <v>2220</v>
      </c>
      <c r="T956" s="80"/>
      <c r="U956" s="80" t="s">
        <v>2167</v>
      </c>
      <c r="V956" s="80" t="str">
        <f t="shared" si="43"/>
        <v>, Rotary Press</v>
      </c>
      <c r="W956" s="32" t="s">
        <v>591</v>
      </c>
      <c r="X956" s="110" t="s">
        <v>832</v>
      </c>
      <c r="Y956" s="35" t="s">
        <v>1246</v>
      </c>
      <c r="Z956" s="133">
        <v>1</v>
      </c>
      <c r="AA956" s="133">
        <f t="shared" si="44"/>
        <v>1</v>
      </c>
    </row>
    <row r="957" spans="1:27" s="3" customFormat="1" x14ac:dyDescent="0.2">
      <c r="A957" s="100">
        <v>956</v>
      </c>
      <c r="B957" s="101">
        <v>940</v>
      </c>
      <c r="C957" s="101" t="s">
        <v>833</v>
      </c>
      <c r="D957" s="100" t="s">
        <v>833</v>
      </c>
      <c r="E957" s="102" t="str">
        <f t="shared" si="42"/>
        <v xml:space="preserve">1946, May 9 - 1946 Commemorative Issues - 3c  Dark Violet,  Honorable Discharge of WWII Veterans, Rotary Press, Perf 11x10 1/2   </v>
      </c>
      <c r="F957" s="106" t="s">
        <v>2512</v>
      </c>
      <c r="G957" s="104">
        <v>0.25</v>
      </c>
      <c r="H957" s="105">
        <v>0.25</v>
      </c>
      <c r="I957" s="105"/>
      <c r="J957" s="105">
        <v>0.25</v>
      </c>
      <c r="K957" s="104">
        <v>0.25</v>
      </c>
      <c r="L957" s="100">
        <v>888</v>
      </c>
      <c r="M957" s="112" t="s">
        <v>591</v>
      </c>
      <c r="N957" s="32" t="s">
        <v>2459</v>
      </c>
      <c r="O957" s="111" t="s">
        <v>527</v>
      </c>
      <c r="P957" s="80" t="s">
        <v>1955</v>
      </c>
      <c r="Q957" s="80" t="s">
        <v>1876</v>
      </c>
      <c r="R957" s="36" t="s">
        <v>2033</v>
      </c>
      <c r="S957" s="80" t="s">
        <v>2220</v>
      </c>
      <c r="T957" s="80"/>
      <c r="U957" s="80" t="s">
        <v>2167</v>
      </c>
      <c r="V957" s="80" t="str">
        <f t="shared" si="43"/>
        <v>, Rotary Press</v>
      </c>
      <c r="W957" s="32" t="s">
        <v>591</v>
      </c>
      <c r="X957" s="110" t="s">
        <v>833</v>
      </c>
      <c r="Y957" s="35" t="s">
        <v>1247</v>
      </c>
      <c r="Z957" s="133">
        <v>1</v>
      </c>
      <c r="AA957" s="133">
        <f t="shared" si="44"/>
        <v>1</v>
      </c>
    </row>
    <row r="958" spans="1:27" s="3" customFormat="1" x14ac:dyDescent="0.2">
      <c r="A958" s="100">
        <v>957</v>
      </c>
      <c r="B958" s="101">
        <v>941</v>
      </c>
      <c r="C958" s="101" t="s">
        <v>834</v>
      </c>
      <c r="D958" s="100" t="s">
        <v>834</v>
      </c>
      <c r="E958" s="102" t="str">
        <f t="shared" si="42"/>
        <v xml:space="preserve">1946, June 1 - 1946 Commemorative Issues - 3c  Dark Violet,  Tennessee Statehood Sesquicentennial, Rotary Press, Perf 11x10 1/2   </v>
      </c>
      <c r="F958" s="106" t="s">
        <v>2512</v>
      </c>
      <c r="G958" s="104">
        <v>0.25</v>
      </c>
      <c r="H958" s="105">
        <v>0.25</v>
      </c>
      <c r="I958" s="105"/>
      <c r="J958" s="105">
        <v>0.25</v>
      </c>
      <c r="K958" s="104">
        <v>0.25</v>
      </c>
      <c r="L958" s="100">
        <v>889</v>
      </c>
      <c r="M958" s="112" t="s">
        <v>591</v>
      </c>
      <c r="N958" s="32" t="s">
        <v>2460</v>
      </c>
      <c r="O958" s="111" t="s">
        <v>527</v>
      </c>
      <c r="P958" s="80" t="s">
        <v>1955</v>
      </c>
      <c r="Q958" s="80" t="s">
        <v>1877</v>
      </c>
      <c r="R958" s="36" t="s">
        <v>2033</v>
      </c>
      <c r="S958" s="80" t="s">
        <v>2220</v>
      </c>
      <c r="T958" s="80"/>
      <c r="U958" s="80" t="s">
        <v>2167</v>
      </c>
      <c r="V958" s="80" t="str">
        <f t="shared" si="43"/>
        <v>, Rotary Press</v>
      </c>
      <c r="W958" s="32" t="s">
        <v>591</v>
      </c>
      <c r="X958" s="110" t="s">
        <v>834</v>
      </c>
      <c r="Y958" s="35" t="s">
        <v>1248</v>
      </c>
      <c r="Z958" s="133">
        <v>1</v>
      </c>
      <c r="AA958" s="133">
        <f t="shared" si="44"/>
        <v>1</v>
      </c>
    </row>
    <row r="959" spans="1:27" s="3" customFormat="1" x14ac:dyDescent="0.2">
      <c r="A959" s="100">
        <v>958</v>
      </c>
      <c r="B959" s="101">
        <v>942</v>
      </c>
      <c r="C959" s="101" t="s">
        <v>835</v>
      </c>
      <c r="D959" s="100" t="s">
        <v>835</v>
      </c>
      <c r="E959" s="102" t="str">
        <f t="shared" si="42"/>
        <v xml:space="preserve">1946, Aug. 3 - 1946 Commemorative Issues - 3c  Deep Blue,  Iowa Statehood Centennial, Rotary Press, Perf 11x10 1/2   </v>
      </c>
      <c r="F959" s="106" t="s">
        <v>2512</v>
      </c>
      <c r="G959" s="104">
        <v>0.25</v>
      </c>
      <c r="H959" s="105">
        <v>0.25</v>
      </c>
      <c r="I959" s="105"/>
      <c r="J959" s="105">
        <v>0.25</v>
      </c>
      <c r="K959" s="104">
        <v>0.25</v>
      </c>
      <c r="L959" s="100">
        <v>890</v>
      </c>
      <c r="M959" s="112" t="s">
        <v>591</v>
      </c>
      <c r="N959" s="32" t="s">
        <v>2461</v>
      </c>
      <c r="O959" s="111" t="s">
        <v>527</v>
      </c>
      <c r="P959" s="80" t="s">
        <v>1955</v>
      </c>
      <c r="Q959" s="80" t="s">
        <v>1878</v>
      </c>
      <c r="R959" s="36" t="s">
        <v>2077</v>
      </c>
      <c r="S959" s="80" t="s">
        <v>2220</v>
      </c>
      <c r="T959" s="80"/>
      <c r="U959" s="80" t="s">
        <v>2167</v>
      </c>
      <c r="V959" s="80" t="str">
        <f t="shared" si="43"/>
        <v>, Rotary Press</v>
      </c>
      <c r="W959" s="32" t="s">
        <v>591</v>
      </c>
      <c r="X959" s="110" t="s">
        <v>835</v>
      </c>
      <c r="Y959" s="35" t="s">
        <v>1249</v>
      </c>
      <c r="Z959" s="133">
        <v>1</v>
      </c>
      <c r="AA959" s="133">
        <f t="shared" si="44"/>
        <v>1</v>
      </c>
    </row>
    <row r="960" spans="1:27" s="3" customFormat="1" x14ac:dyDescent="0.2">
      <c r="A960" s="100">
        <v>959</v>
      </c>
      <c r="B960" s="101">
        <v>943</v>
      </c>
      <c r="C960" s="101" t="s">
        <v>836</v>
      </c>
      <c r="D960" s="100" t="s">
        <v>836</v>
      </c>
      <c r="E960" s="102" t="str">
        <f t="shared" si="42"/>
        <v xml:space="preserve">1946, Aug. 10 - 1946 Commemorative Issues - 3c  Violet Brown,  Smithsonian Institution Centennial, Rotary Press, Perf 11x10 1/2   </v>
      </c>
      <c r="F960" s="106" t="s">
        <v>2512</v>
      </c>
      <c r="G960" s="104">
        <v>0.25</v>
      </c>
      <c r="H960" s="105">
        <v>0.25</v>
      </c>
      <c r="I960" s="105"/>
      <c r="J960" s="105">
        <v>0.25</v>
      </c>
      <c r="K960" s="104">
        <v>0.25</v>
      </c>
      <c r="L960" s="100">
        <v>891</v>
      </c>
      <c r="M960" s="112" t="s">
        <v>591</v>
      </c>
      <c r="N960" s="32" t="s">
        <v>2463</v>
      </c>
      <c r="O960" s="111" t="s">
        <v>527</v>
      </c>
      <c r="P960" s="80" t="s">
        <v>1955</v>
      </c>
      <c r="Q960" s="80" t="s">
        <v>1879</v>
      </c>
      <c r="R960" s="36" t="s">
        <v>2116</v>
      </c>
      <c r="S960" s="80" t="s">
        <v>2220</v>
      </c>
      <c r="T960" s="80"/>
      <c r="U960" s="80" t="s">
        <v>2167</v>
      </c>
      <c r="V960" s="80" t="str">
        <f t="shared" si="43"/>
        <v>, Rotary Press</v>
      </c>
      <c r="W960" s="32" t="s">
        <v>591</v>
      </c>
      <c r="X960" s="110" t="s">
        <v>836</v>
      </c>
      <c r="Y960" s="35" t="s">
        <v>1250</v>
      </c>
      <c r="Z960" s="133">
        <v>1</v>
      </c>
      <c r="AA960" s="133">
        <f t="shared" si="44"/>
        <v>1</v>
      </c>
    </row>
    <row r="961" spans="1:27" s="3" customFormat="1" x14ac:dyDescent="0.2">
      <c r="A961" s="100">
        <v>960</v>
      </c>
      <c r="B961" s="101">
        <v>944</v>
      </c>
      <c r="C961" s="101" t="s">
        <v>837</v>
      </c>
      <c r="D961" s="100" t="s">
        <v>837</v>
      </c>
      <c r="E961" s="102" t="str">
        <f t="shared" si="42"/>
        <v xml:space="preserve">1946, Oct. 16 - 1946 Commemorative Issues - 3c  Violet Brown,  Kearney Expedition Capture of Santa Fe, Rotary Press, Perf 11x10 1/2   </v>
      </c>
      <c r="F961" s="106" t="s">
        <v>2512</v>
      </c>
      <c r="G961" s="104">
        <v>0.25</v>
      </c>
      <c r="H961" s="105">
        <v>0.25</v>
      </c>
      <c r="I961" s="105"/>
      <c r="J961" s="105">
        <v>0.25</v>
      </c>
      <c r="K961" s="104">
        <v>0.25</v>
      </c>
      <c r="L961" s="100">
        <v>892</v>
      </c>
      <c r="M961" s="112" t="s">
        <v>591</v>
      </c>
      <c r="N961" s="32" t="s">
        <v>2464</v>
      </c>
      <c r="O961" s="111" t="s">
        <v>527</v>
      </c>
      <c r="P961" s="80" t="s">
        <v>1955</v>
      </c>
      <c r="Q961" s="80" t="s">
        <v>1880</v>
      </c>
      <c r="R961" s="36" t="s">
        <v>2116</v>
      </c>
      <c r="S961" s="80" t="s">
        <v>2220</v>
      </c>
      <c r="T961" s="80"/>
      <c r="U961" s="80" t="s">
        <v>2167</v>
      </c>
      <c r="V961" s="80" t="str">
        <f t="shared" si="43"/>
        <v>, Rotary Press</v>
      </c>
      <c r="W961" s="32" t="s">
        <v>591</v>
      </c>
      <c r="X961" s="110" t="s">
        <v>837</v>
      </c>
      <c r="Y961" s="35" t="s">
        <v>1251</v>
      </c>
      <c r="Z961" s="133">
        <v>1</v>
      </c>
      <c r="AA961" s="133">
        <f t="shared" si="44"/>
        <v>1</v>
      </c>
    </row>
    <row r="962" spans="1:27" s="3" customFormat="1" x14ac:dyDescent="0.2">
      <c r="A962" s="100">
        <v>961</v>
      </c>
      <c r="B962" s="101">
        <v>945</v>
      </c>
      <c r="C962" s="101" t="s">
        <v>838</v>
      </c>
      <c r="D962" s="100" t="s">
        <v>838</v>
      </c>
      <c r="E962" s="102" t="str">
        <f t="shared" ref="E962:E1025" si="45">CONCATENATE(N962," - ",O962," - ",P962," ",R962,", ",Q962,V962,", ",S962,"   ",T962)</f>
        <v xml:space="preserve">1947, Feb. 11 - 1947 Commemorative Issues - 3c  Bright Red Violet,  Thomas Edison Centennial of Birth, Rotary Press, Perf 10 1/2x11   </v>
      </c>
      <c r="F962" s="106" t="s">
        <v>2512</v>
      </c>
      <c r="G962" s="104">
        <v>0.25</v>
      </c>
      <c r="H962" s="105">
        <v>0.25</v>
      </c>
      <c r="I962" s="105"/>
      <c r="J962" s="105">
        <v>0.25</v>
      </c>
      <c r="K962" s="104">
        <v>0.25</v>
      </c>
      <c r="L962" s="100">
        <v>893</v>
      </c>
      <c r="M962" s="112" t="s">
        <v>591</v>
      </c>
      <c r="N962" s="32" t="s">
        <v>2465</v>
      </c>
      <c r="O962" s="111" t="s">
        <v>533</v>
      </c>
      <c r="P962" s="80" t="s">
        <v>1955</v>
      </c>
      <c r="Q962" s="80" t="s">
        <v>1881</v>
      </c>
      <c r="R962" s="36" t="s">
        <v>2443</v>
      </c>
      <c r="S962" s="80" t="s">
        <v>2206</v>
      </c>
      <c r="T962" s="80"/>
      <c r="U962" s="80" t="s">
        <v>2167</v>
      </c>
      <c r="V962" s="80" t="str">
        <f t="shared" ref="V962:V1025" si="46">IF(U962&gt;0,CONCATENATE(", ",U962),"")</f>
        <v>, Rotary Press</v>
      </c>
      <c r="W962" s="32" t="s">
        <v>591</v>
      </c>
      <c r="X962" s="110" t="s">
        <v>838</v>
      </c>
      <c r="Y962" s="35" t="s">
        <v>1252</v>
      </c>
      <c r="Z962" s="133">
        <v>1</v>
      </c>
      <c r="AA962" s="133">
        <f t="shared" si="44"/>
        <v>1</v>
      </c>
    </row>
    <row r="963" spans="1:27" s="3" customFormat="1" x14ac:dyDescent="0.2">
      <c r="A963" s="100">
        <v>962</v>
      </c>
      <c r="B963" s="101">
        <v>946</v>
      </c>
      <c r="C963" s="101" t="s">
        <v>839</v>
      </c>
      <c r="D963" s="100" t="s">
        <v>839</v>
      </c>
      <c r="E963" s="102" t="str">
        <f t="shared" si="45"/>
        <v xml:space="preserve">1947, Apr. 10 - 1947 Commemorative Issues - 3c  Purple,  Joseph Pulitzer Centennial of Birth, Rotary Press, Perf 11x10 1/2   </v>
      </c>
      <c r="F963" s="106" t="s">
        <v>2512</v>
      </c>
      <c r="G963" s="104">
        <v>0.25</v>
      </c>
      <c r="H963" s="105">
        <v>0.25</v>
      </c>
      <c r="I963" s="105"/>
      <c r="J963" s="105">
        <v>0.25</v>
      </c>
      <c r="K963" s="104">
        <v>0.25</v>
      </c>
      <c r="L963" s="100">
        <v>894</v>
      </c>
      <c r="M963" s="112" t="s">
        <v>591</v>
      </c>
      <c r="N963" s="32" t="s">
        <v>2466</v>
      </c>
      <c r="O963" s="111" t="s">
        <v>533</v>
      </c>
      <c r="P963" s="80" t="s">
        <v>1955</v>
      </c>
      <c r="Q963" s="80" t="s">
        <v>1882</v>
      </c>
      <c r="R963" s="36" t="s">
        <v>2060</v>
      </c>
      <c r="S963" s="80" t="s">
        <v>2220</v>
      </c>
      <c r="T963" s="80"/>
      <c r="U963" s="80" t="s">
        <v>2167</v>
      </c>
      <c r="V963" s="80" t="str">
        <f t="shared" si="46"/>
        <v>, Rotary Press</v>
      </c>
      <c r="W963" s="32" t="s">
        <v>591</v>
      </c>
      <c r="X963" s="110" t="s">
        <v>839</v>
      </c>
      <c r="Y963" s="35" t="s">
        <v>1253</v>
      </c>
      <c r="Z963" s="133">
        <v>1</v>
      </c>
      <c r="AA963" s="133">
        <f t="shared" ref="AA963:AA1026" si="47">IF(G963&gt;0,1,0)</f>
        <v>1</v>
      </c>
    </row>
    <row r="964" spans="1:27" s="3" customFormat="1" x14ac:dyDescent="0.2">
      <c r="A964" s="100">
        <v>963</v>
      </c>
      <c r="B964" s="101">
        <v>947</v>
      </c>
      <c r="C964" s="101" t="s">
        <v>840</v>
      </c>
      <c r="D964" s="100" t="s">
        <v>840</v>
      </c>
      <c r="E964" s="102" t="str">
        <f t="shared" si="45"/>
        <v xml:space="preserve">1947, May 17 - 1947 Commemorative Issues - 3c  Deep Blue,  Centenary of U.S. Postage Stamps, Rotary Press, Perf 11x10 1/2   </v>
      </c>
      <c r="F964" s="106" t="s">
        <v>2512</v>
      </c>
      <c r="G964" s="104">
        <v>0.25</v>
      </c>
      <c r="H964" s="105">
        <v>0.25</v>
      </c>
      <c r="I964" s="105"/>
      <c r="J964" s="105">
        <v>0.25</v>
      </c>
      <c r="K964" s="104">
        <v>0.25</v>
      </c>
      <c r="L964" s="100">
        <v>895</v>
      </c>
      <c r="M964" s="112" t="s">
        <v>591</v>
      </c>
      <c r="N964" s="32" t="s">
        <v>2467</v>
      </c>
      <c r="O964" s="111" t="s">
        <v>533</v>
      </c>
      <c r="P964" s="80" t="s">
        <v>1955</v>
      </c>
      <c r="Q964" s="80" t="s">
        <v>1883</v>
      </c>
      <c r="R964" s="36" t="s">
        <v>2077</v>
      </c>
      <c r="S964" s="80" t="s">
        <v>2220</v>
      </c>
      <c r="T964" s="80"/>
      <c r="U964" s="80" t="s">
        <v>2167</v>
      </c>
      <c r="V964" s="80" t="str">
        <f t="shared" si="46"/>
        <v>, Rotary Press</v>
      </c>
      <c r="W964" s="32" t="s">
        <v>591</v>
      </c>
      <c r="X964" s="110" t="s">
        <v>840</v>
      </c>
      <c r="Y964" s="35" t="s">
        <v>1254</v>
      </c>
      <c r="Z964" s="133">
        <v>1</v>
      </c>
      <c r="AA964" s="133">
        <f t="shared" si="47"/>
        <v>1</v>
      </c>
    </row>
    <row r="965" spans="1:27" s="3" customFormat="1" x14ac:dyDescent="0.2">
      <c r="A965" s="100">
        <v>964</v>
      </c>
      <c r="B965" s="101">
        <v>948</v>
      </c>
      <c r="C965" s="101" t="s">
        <v>562</v>
      </c>
      <c r="D965" s="100" t="s">
        <v>562</v>
      </c>
      <c r="E965" s="102" t="str">
        <f t="shared" si="45"/>
        <v xml:space="preserve">1947, May 19 - 1947 Souvenir Sheet - 3c  Blue &amp; Brown Orange, Centenary International Philatelic Exhibition Issue, Imperf   </v>
      </c>
      <c r="F965" s="106" t="s">
        <v>2512</v>
      </c>
      <c r="G965" s="104">
        <v>0.45</v>
      </c>
      <c r="H965" s="105">
        <v>0.45</v>
      </c>
      <c r="I965" s="105"/>
      <c r="J965" s="105">
        <v>0.55000000000000004</v>
      </c>
      <c r="K965" s="104">
        <v>0.45</v>
      </c>
      <c r="L965" s="100">
        <v>1128</v>
      </c>
      <c r="M965" s="112" t="s">
        <v>592</v>
      </c>
      <c r="N965" s="32" t="s">
        <v>2468</v>
      </c>
      <c r="O965" s="111" t="s">
        <v>541</v>
      </c>
      <c r="P965" s="80" t="s">
        <v>1955</v>
      </c>
      <c r="Q965" s="80" t="s">
        <v>542</v>
      </c>
      <c r="R965" s="36" t="s">
        <v>2469</v>
      </c>
      <c r="S965" s="80" t="s">
        <v>2138</v>
      </c>
      <c r="T965" s="80"/>
      <c r="U965" s="80"/>
      <c r="V965" s="80" t="str">
        <f t="shared" si="46"/>
        <v/>
      </c>
      <c r="W965" s="32" t="s">
        <v>592</v>
      </c>
      <c r="X965" s="110" t="s">
        <v>562</v>
      </c>
      <c r="Y965" s="35" t="s">
        <v>1077</v>
      </c>
      <c r="Z965" s="133">
        <v>1</v>
      </c>
      <c r="AA965" s="133">
        <f t="shared" si="47"/>
        <v>1</v>
      </c>
    </row>
    <row r="966" spans="1:27" s="3" customFormat="1" x14ac:dyDescent="0.2">
      <c r="A966" s="100">
        <v>965</v>
      </c>
      <c r="B966" s="101" t="s">
        <v>594</v>
      </c>
      <c r="C966" s="101" t="s">
        <v>841</v>
      </c>
      <c r="D966" s="100" t="s">
        <v>841</v>
      </c>
      <c r="E966" s="102" t="str">
        <f t="shared" si="45"/>
        <v xml:space="preserve">1918 - Air Mail - First Designs - 6c  Orange,  Curtiss Jenny , Perf 11   </v>
      </c>
      <c r="F966" s="106" t="s">
        <v>2512</v>
      </c>
      <c r="G966" s="104">
        <v>30</v>
      </c>
      <c r="H966" s="105">
        <v>30</v>
      </c>
      <c r="I966" s="105"/>
      <c r="J966" s="105">
        <v>60</v>
      </c>
      <c r="K966" s="104">
        <v>30</v>
      </c>
      <c r="L966" s="100">
        <v>675</v>
      </c>
      <c r="M966" s="112" t="s">
        <v>540</v>
      </c>
      <c r="N966" s="32">
        <v>1918</v>
      </c>
      <c r="O966" s="111" t="s">
        <v>1461</v>
      </c>
      <c r="P966" s="80" t="s">
        <v>1962</v>
      </c>
      <c r="Q966" s="80" t="s">
        <v>1884</v>
      </c>
      <c r="R966" s="36" t="s">
        <v>2031</v>
      </c>
      <c r="S966" s="80" t="s">
        <v>2190</v>
      </c>
      <c r="T966" s="80"/>
      <c r="U966" s="80"/>
      <c r="V966" s="80" t="str">
        <f t="shared" si="46"/>
        <v/>
      </c>
      <c r="W966" s="32" t="s">
        <v>540</v>
      </c>
      <c r="X966" s="110" t="s">
        <v>841</v>
      </c>
      <c r="Y966" s="35" t="s">
        <v>1444</v>
      </c>
      <c r="Z966" s="133">
        <v>1</v>
      </c>
      <c r="AA966" s="133">
        <f t="shared" si="47"/>
        <v>1</v>
      </c>
    </row>
    <row r="967" spans="1:27" s="3" customFormat="1" x14ac:dyDescent="0.2">
      <c r="A967" s="100">
        <v>966</v>
      </c>
      <c r="B967" s="101" t="s">
        <v>595</v>
      </c>
      <c r="C967" s="101" t="s">
        <v>842</v>
      </c>
      <c r="D967" s="100" t="s">
        <v>842</v>
      </c>
      <c r="E967" s="102" t="str">
        <f t="shared" si="45"/>
        <v xml:space="preserve">1918 - Air Mail - First Designs - 16c  Green,  Curtiss Jenny , Perf 11   </v>
      </c>
      <c r="F967" s="106" t="s">
        <v>2512</v>
      </c>
      <c r="G967" s="104">
        <v>45</v>
      </c>
      <c r="H967" s="105">
        <v>45</v>
      </c>
      <c r="I967" s="105"/>
      <c r="J967" s="105">
        <v>65</v>
      </c>
      <c r="K967" s="104">
        <v>45</v>
      </c>
      <c r="L967" s="100">
        <v>687</v>
      </c>
      <c r="M967" s="112" t="s">
        <v>540</v>
      </c>
      <c r="N967" s="32">
        <v>1918</v>
      </c>
      <c r="O967" s="111" t="s">
        <v>1461</v>
      </c>
      <c r="P967" s="80" t="s">
        <v>1976</v>
      </c>
      <c r="Q967" s="80" t="s">
        <v>1884</v>
      </c>
      <c r="R967" s="36" t="s">
        <v>2022</v>
      </c>
      <c r="S967" s="80" t="s">
        <v>2190</v>
      </c>
      <c r="T967" s="80"/>
      <c r="U967" s="80"/>
      <c r="V967" s="80" t="str">
        <f t="shared" si="46"/>
        <v/>
      </c>
      <c r="W967" s="32" t="s">
        <v>540</v>
      </c>
      <c r="X967" s="110" t="s">
        <v>842</v>
      </c>
      <c r="Y967" s="35" t="s">
        <v>1444</v>
      </c>
      <c r="Z967" s="133">
        <v>1</v>
      </c>
      <c r="AA967" s="133">
        <f t="shared" si="47"/>
        <v>1</v>
      </c>
    </row>
    <row r="968" spans="1:27" s="3" customFormat="1" x14ac:dyDescent="0.2">
      <c r="A968" s="100">
        <v>967</v>
      </c>
      <c r="B968" s="101" t="s">
        <v>596</v>
      </c>
      <c r="C968" s="101" t="s">
        <v>1289</v>
      </c>
      <c r="D968" s="100" t="s">
        <v>1289</v>
      </c>
      <c r="E968" s="102" t="str">
        <f t="shared" si="45"/>
        <v xml:space="preserve">1918 - Air Mail - First Designs - 24c  Carmine Rose &amp; Blue,  Curtiss Jenny , Perf 11   </v>
      </c>
      <c r="F968" s="106" t="s">
        <v>2512</v>
      </c>
      <c r="G968" s="104">
        <v>35</v>
      </c>
      <c r="H968" s="105">
        <v>35</v>
      </c>
      <c r="I968" s="105"/>
      <c r="J968" s="105">
        <v>70</v>
      </c>
      <c r="K968" s="104">
        <v>35</v>
      </c>
      <c r="L968" s="100">
        <v>698</v>
      </c>
      <c r="M968" s="112" t="s">
        <v>540</v>
      </c>
      <c r="N968" s="32">
        <v>1918</v>
      </c>
      <c r="O968" s="111" t="s">
        <v>1461</v>
      </c>
      <c r="P968" s="80" t="s">
        <v>1957</v>
      </c>
      <c r="Q968" s="80" t="s">
        <v>1884</v>
      </c>
      <c r="R968" s="36" t="s">
        <v>2195</v>
      </c>
      <c r="S968" s="80" t="s">
        <v>2190</v>
      </c>
      <c r="T968" s="80"/>
      <c r="U968" s="80"/>
      <c r="V968" s="80" t="str">
        <f t="shared" si="46"/>
        <v/>
      </c>
      <c r="W968" s="32" t="s">
        <v>540</v>
      </c>
      <c r="X968" s="110" t="s">
        <v>1289</v>
      </c>
      <c r="Y968" s="35" t="s">
        <v>1444</v>
      </c>
      <c r="Z968" s="133">
        <v>1</v>
      </c>
      <c r="AA968" s="133">
        <f t="shared" si="47"/>
        <v>1</v>
      </c>
    </row>
    <row r="969" spans="1:27" s="3" customFormat="1" x14ac:dyDescent="0.2">
      <c r="A969" s="100">
        <v>968</v>
      </c>
      <c r="B969" s="101" t="s">
        <v>597</v>
      </c>
      <c r="C969" s="101" t="s">
        <v>1290</v>
      </c>
      <c r="D969" s="100" t="s">
        <v>1290</v>
      </c>
      <c r="E969" s="102" t="str">
        <f t="shared" si="45"/>
        <v xml:space="preserve">1923 - Air Mail - Second Designs - 8c  Dark Green,  Wooden Propeller , Perf 11   </v>
      </c>
      <c r="F969" s="106" t="s">
        <v>2512</v>
      </c>
      <c r="G969" s="104">
        <v>15</v>
      </c>
      <c r="H969" s="105">
        <v>15</v>
      </c>
      <c r="I969" s="105"/>
      <c r="J969" s="105">
        <v>20</v>
      </c>
      <c r="K969" s="104">
        <v>15</v>
      </c>
      <c r="L969" s="100">
        <v>705</v>
      </c>
      <c r="M969" s="112" t="s">
        <v>540</v>
      </c>
      <c r="N969" s="32">
        <v>1923</v>
      </c>
      <c r="O969" s="111" t="s">
        <v>1462</v>
      </c>
      <c r="P969" s="80" t="s">
        <v>1965</v>
      </c>
      <c r="Q969" s="80" t="s">
        <v>1885</v>
      </c>
      <c r="R969" s="36" t="s">
        <v>2034</v>
      </c>
      <c r="S969" s="80" t="s">
        <v>2190</v>
      </c>
      <c r="T969" s="80"/>
      <c r="U969" s="80"/>
      <c r="V969" s="80" t="str">
        <f t="shared" si="46"/>
        <v/>
      </c>
      <c r="W969" s="32" t="s">
        <v>540</v>
      </c>
      <c r="X969" s="110" t="s">
        <v>1290</v>
      </c>
      <c r="Y969" s="35" t="s">
        <v>1445</v>
      </c>
      <c r="Z969" s="133">
        <v>1</v>
      </c>
      <c r="AA969" s="133">
        <f t="shared" si="47"/>
        <v>1</v>
      </c>
    </row>
    <row r="970" spans="1:27" s="3" customFormat="1" x14ac:dyDescent="0.2">
      <c r="A970" s="100">
        <v>969</v>
      </c>
      <c r="B970" s="101" t="s">
        <v>598</v>
      </c>
      <c r="C970" s="101" t="s">
        <v>1291</v>
      </c>
      <c r="D970" s="100" t="s">
        <v>1291</v>
      </c>
      <c r="E970" s="102" t="str">
        <f t="shared" si="45"/>
        <v xml:space="preserve">1923 - Air Mail - Second Designs - 16c  Dark Blue,  Insigne , Perf 11   </v>
      </c>
      <c r="F970" s="106" t="s">
        <v>2512</v>
      </c>
      <c r="G970" s="104">
        <v>30</v>
      </c>
      <c r="H970" s="105">
        <v>30</v>
      </c>
      <c r="I970" s="105"/>
      <c r="J970" s="105">
        <v>65</v>
      </c>
      <c r="K970" s="104">
        <v>30</v>
      </c>
      <c r="L970" s="100">
        <v>706</v>
      </c>
      <c r="M970" s="112" t="s">
        <v>540</v>
      </c>
      <c r="N970" s="32">
        <v>1923</v>
      </c>
      <c r="O970" s="111" t="s">
        <v>1462</v>
      </c>
      <c r="P970" s="80" t="s">
        <v>1976</v>
      </c>
      <c r="Q970" s="80" t="s">
        <v>1886</v>
      </c>
      <c r="R970" s="36" t="s">
        <v>2117</v>
      </c>
      <c r="S970" s="80" t="s">
        <v>2190</v>
      </c>
      <c r="T970" s="80"/>
      <c r="U970" s="80"/>
      <c r="V970" s="80" t="str">
        <f t="shared" si="46"/>
        <v/>
      </c>
      <c r="W970" s="32" t="s">
        <v>540</v>
      </c>
      <c r="X970" s="110" t="s">
        <v>1291</v>
      </c>
      <c r="Y970" s="35" t="s">
        <v>1446</v>
      </c>
      <c r="Z970" s="133">
        <v>1</v>
      </c>
      <c r="AA970" s="133">
        <f t="shared" si="47"/>
        <v>1</v>
      </c>
    </row>
    <row r="971" spans="1:27" s="3" customFormat="1" x14ac:dyDescent="0.2">
      <c r="A971" s="100">
        <v>970</v>
      </c>
      <c r="B971" s="101" t="s">
        <v>599</v>
      </c>
      <c r="C971" s="101" t="s">
        <v>1292</v>
      </c>
      <c r="D971" s="100" t="s">
        <v>1292</v>
      </c>
      <c r="E971" s="102" t="str">
        <f t="shared" si="45"/>
        <v xml:space="preserve">1923 - Air Mail - Second Designs - 24c  Carmine,  Bi-Plane, Perf 11   </v>
      </c>
      <c r="F971" s="106" t="s">
        <v>2512</v>
      </c>
      <c r="G971" s="104">
        <v>30</v>
      </c>
      <c r="H971" s="105">
        <v>30</v>
      </c>
      <c r="I971" s="105"/>
      <c r="J971" s="105">
        <v>70</v>
      </c>
      <c r="K971" s="104">
        <v>30</v>
      </c>
      <c r="L971" s="100">
        <v>707</v>
      </c>
      <c r="M971" s="112" t="s">
        <v>540</v>
      </c>
      <c r="N971" s="32">
        <v>1923</v>
      </c>
      <c r="O971" s="111" t="s">
        <v>1462</v>
      </c>
      <c r="P971" s="80" t="s">
        <v>1957</v>
      </c>
      <c r="Q971" s="80" t="s">
        <v>1936</v>
      </c>
      <c r="R971" s="36" t="s">
        <v>2057</v>
      </c>
      <c r="S971" s="80" t="s">
        <v>2190</v>
      </c>
      <c r="T971" s="80"/>
      <c r="U971" s="80"/>
      <c r="V971" s="80" t="str">
        <f t="shared" si="46"/>
        <v/>
      </c>
      <c r="W971" s="32" t="s">
        <v>540</v>
      </c>
      <c r="X971" s="110" t="s">
        <v>1292</v>
      </c>
      <c r="Y971" s="35" t="s">
        <v>1447</v>
      </c>
      <c r="Z971" s="133">
        <v>1</v>
      </c>
      <c r="AA971" s="133">
        <f t="shared" si="47"/>
        <v>1</v>
      </c>
    </row>
    <row r="972" spans="1:27" s="3" customFormat="1" x14ac:dyDescent="0.2">
      <c r="A972" s="100">
        <v>971</v>
      </c>
      <c r="B972" s="101" t="s">
        <v>600</v>
      </c>
      <c r="C972" s="101" t="s">
        <v>1293</v>
      </c>
      <c r="D972" s="100" t="s">
        <v>1293</v>
      </c>
      <c r="E972" s="102" t="str">
        <f t="shared" si="45"/>
        <v xml:space="preserve">19827 - Air Mail - Third Designs - 10c  Dark Blue,  US Map and Mail Planes , Perf 11   </v>
      </c>
      <c r="F972" s="106" t="s">
        <v>2512</v>
      </c>
      <c r="G972" s="104">
        <v>0.35</v>
      </c>
      <c r="H972" s="105">
        <v>0.35</v>
      </c>
      <c r="I972" s="105"/>
      <c r="J972" s="105">
        <v>2.5</v>
      </c>
      <c r="K972" s="104">
        <v>0.35</v>
      </c>
      <c r="L972" s="100">
        <v>708</v>
      </c>
      <c r="M972" s="112" t="s">
        <v>540</v>
      </c>
      <c r="N972" s="32">
        <v>19827</v>
      </c>
      <c r="O972" s="111" t="s">
        <v>1463</v>
      </c>
      <c r="P972" s="80" t="s">
        <v>1953</v>
      </c>
      <c r="Q972" s="80" t="s">
        <v>1887</v>
      </c>
      <c r="R972" s="36" t="s">
        <v>2117</v>
      </c>
      <c r="S972" s="80" t="s">
        <v>2190</v>
      </c>
      <c r="T972" s="80"/>
      <c r="U972" s="80"/>
      <c r="V972" s="80" t="str">
        <f t="shared" si="46"/>
        <v/>
      </c>
      <c r="W972" s="32" t="s">
        <v>540</v>
      </c>
      <c r="X972" s="110" t="s">
        <v>1293</v>
      </c>
      <c r="Y972" s="35" t="s">
        <v>1448</v>
      </c>
      <c r="Z972" s="133">
        <v>1</v>
      </c>
      <c r="AA972" s="133">
        <f t="shared" si="47"/>
        <v>1</v>
      </c>
    </row>
    <row r="973" spans="1:27" s="3" customFormat="1" x14ac:dyDescent="0.2">
      <c r="A973" s="100">
        <v>972</v>
      </c>
      <c r="B973" s="101" t="s">
        <v>601</v>
      </c>
      <c r="C973" s="101" t="s">
        <v>1294</v>
      </c>
      <c r="D973" s="100" t="s">
        <v>1294</v>
      </c>
      <c r="E973" s="102" t="str">
        <f t="shared" si="45"/>
        <v xml:space="preserve">1926-27 - Air Mail - Third Designs - 15c  Olive Brown,  US Map and Mail Planes , Perf 11   </v>
      </c>
      <c r="F973" s="106" t="s">
        <v>2512</v>
      </c>
      <c r="G973" s="104">
        <v>1.25</v>
      </c>
      <c r="H973" s="105">
        <v>1.25</v>
      </c>
      <c r="I973" s="105"/>
      <c r="J973" s="105">
        <v>2.75</v>
      </c>
      <c r="K973" s="104">
        <v>1.25</v>
      </c>
      <c r="L973" s="100">
        <v>709</v>
      </c>
      <c r="M973" s="112" t="s">
        <v>540</v>
      </c>
      <c r="N973" s="32" t="s">
        <v>2196</v>
      </c>
      <c r="O973" s="111" t="s">
        <v>1463</v>
      </c>
      <c r="P973" s="80" t="s">
        <v>1961</v>
      </c>
      <c r="Q973" s="80" t="s">
        <v>1887</v>
      </c>
      <c r="R973" s="36" t="s">
        <v>2197</v>
      </c>
      <c r="S973" s="80" t="s">
        <v>2190</v>
      </c>
      <c r="T973" s="80"/>
      <c r="U973" s="80"/>
      <c r="V973" s="80" t="str">
        <f t="shared" si="46"/>
        <v/>
      </c>
      <c r="W973" s="32" t="s">
        <v>540</v>
      </c>
      <c r="X973" s="110" t="s">
        <v>1294</v>
      </c>
      <c r="Y973" s="35" t="s">
        <v>1448</v>
      </c>
      <c r="Z973" s="133">
        <v>1</v>
      </c>
      <c r="AA973" s="133">
        <f t="shared" si="47"/>
        <v>1</v>
      </c>
    </row>
    <row r="974" spans="1:27" s="3" customFormat="1" x14ac:dyDescent="0.2">
      <c r="A974" s="100">
        <v>973</v>
      </c>
      <c r="B974" s="101" t="s">
        <v>602</v>
      </c>
      <c r="C974" s="101" t="s">
        <v>1295</v>
      </c>
      <c r="D974" s="100" t="s">
        <v>1295</v>
      </c>
      <c r="E974" s="102" t="str">
        <f t="shared" si="45"/>
        <v xml:space="preserve">1926-27 - Air Mail - Third Designs - 20c  Yellow Green,  US Map and Mail Planes , Perf 11   </v>
      </c>
      <c r="F974" s="106" t="s">
        <v>2512</v>
      </c>
      <c r="G974" s="104">
        <v>2</v>
      </c>
      <c r="H974" s="105">
        <v>2</v>
      </c>
      <c r="I974" s="105"/>
      <c r="J974" s="105">
        <v>7</v>
      </c>
      <c r="K974" s="104">
        <v>2</v>
      </c>
      <c r="L974" s="100">
        <v>710</v>
      </c>
      <c r="M974" s="112" t="s">
        <v>540</v>
      </c>
      <c r="N974" s="32" t="s">
        <v>2196</v>
      </c>
      <c r="O974" s="111" t="s">
        <v>1463</v>
      </c>
      <c r="P974" s="80" t="s">
        <v>1969</v>
      </c>
      <c r="Q974" s="80" t="s">
        <v>1887</v>
      </c>
      <c r="R974" s="36" t="s">
        <v>2107</v>
      </c>
      <c r="S974" s="80" t="s">
        <v>2190</v>
      </c>
      <c r="T974" s="80"/>
      <c r="U974" s="80"/>
      <c r="V974" s="80" t="str">
        <f t="shared" si="46"/>
        <v/>
      </c>
      <c r="W974" s="32" t="s">
        <v>540</v>
      </c>
      <c r="X974" s="110" t="s">
        <v>1295</v>
      </c>
      <c r="Y974" s="35" t="s">
        <v>1448</v>
      </c>
      <c r="Z974" s="133">
        <v>1</v>
      </c>
      <c r="AA974" s="133">
        <f t="shared" si="47"/>
        <v>1</v>
      </c>
    </row>
    <row r="975" spans="1:27" s="3" customFormat="1" x14ac:dyDescent="0.2">
      <c r="A975" s="100">
        <v>974</v>
      </c>
      <c r="B975" s="101" t="s">
        <v>603</v>
      </c>
      <c r="C975" s="101" t="s">
        <v>847</v>
      </c>
      <c r="D975" s="100" t="s">
        <v>847</v>
      </c>
      <c r="E975" s="102" t="str">
        <f t="shared" si="45"/>
        <v xml:space="preserve">1927, June 18 - Air Mail - Lindbergh Commemorative - 10c  Dark Blue,  Spirit of St. Louis , Perf 11   </v>
      </c>
      <c r="F975" s="106" t="s">
        <v>2512</v>
      </c>
      <c r="G975" s="104">
        <v>2.5</v>
      </c>
      <c r="H975" s="105">
        <v>2.5</v>
      </c>
      <c r="I975" s="105"/>
      <c r="J975" s="105">
        <v>7</v>
      </c>
      <c r="K975" s="104">
        <v>2.5</v>
      </c>
      <c r="L975" s="100">
        <v>676</v>
      </c>
      <c r="M975" s="112" t="s">
        <v>540</v>
      </c>
      <c r="N975" s="32" t="s">
        <v>2198</v>
      </c>
      <c r="O975" s="111" t="s">
        <v>1464</v>
      </c>
      <c r="P975" s="80" t="s">
        <v>1953</v>
      </c>
      <c r="Q975" s="80" t="s">
        <v>1888</v>
      </c>
      <c r="R975" s="36" t="s">
        <v>2117</v>
      </c>
      <c r="S975" s="80" t="s">
        <v>2190</v>
      </c>
      <c r="T975" s="80"/>
      <c r="U975" s="80"/>
      <c r="V975" s="80" t="str">
        <f t="shared" si="46"/>
        <v/>
      </c>
      <c r="W975" s="32" t="s">
        <v>540</v>
      </c>
      <c r="X975" s="110" t="s">
        <v>847</v>
      </c>
      <c r="Y975" s="35" t="s">
        <v>1449</v>
      </c>
      <c r="Z975" s="133">
        <v>1</v>
      </c>
      <c r="AA975" s="133">
        <f t="shared" si="47"/>
        <v>1</v>
      </c>
    </row>
    <row r="976" spans="1:27" s="3" customFormat="1" x14ac:dyDescent="0.2">
      <c r="A976" s="100">
        <v>975</v>
      </c>
      <c r="B976" s="101" t="s">
        <v>604</v>
      </c>
      <c r="C976" s="101" t="s">
        <v>848</v>
      </c>
      <c r="D976" s="100" t="s">
        <v>848</v>
      </c>
      <c r="E976" s="102" t="str">
        <f t="shared" si="45"/>
        <v xml:space="preserve">1927, July 28 - Air Mail - 5c  Carmine &amp; Blue,  Beacon on Rocky Mountains , Perf 11   </v>
      </c>
      <c r="F976" s="106" t="s">
        <v>2512</v>
      </c>
      <c r="G976" s="104">
        <v>0.75</v>
      </c>
      <c r="H976" s="105">
        <v>0.75</v>
      </c>
      <c r="I976" s="105"/>
      <c r="J976" s="105">
        <v>5</v>
      </c>
      <c r="K976" s="104">
        <v>0.75</v>
      </c>
      <c r="L976" s="100">
        <v>677</v>
      </c>
      <c r="M976" s="112" t="s">
        <v>540</v>
      </c>
      <c r="N976" s="32" t="s">
        <v>2199</v>
      </c>
      <c r="O976" s="111" t="s">
        <v>540</v>
      </c>
      <c r="P976" s="80" t="s">
        <v>1952</v>
      </c>
      <c r="Q976" s="80" t="s">
        <v>1889</v>
      </c>
      <c r="R976" s="36" t="s">
        <v>2200</v>
      </c>
      <c r="S976" s="80" t="s">
        <v>2190</v>
      </c>
      <c r="T976" s="80"/>
      <c r="U976" s="80"/>
      <c r="V976" s="80" t="str">
        <f t="shared" si="46"/>
        <v/>
      </c>
      <c r="W976" s="32" t="s">
        <v>540</v>
      </c>
      <c r="X976" s="110" t="s">
        <v>848</v>
      </c>
      <c r="Y976" s="35" t="s">
        <v>1450</v>
      </c>
      <c r="Z976" s="133">
        <v>1</v>
      </c>
      <c r="AA976" s="133">
        <f t="shared" si="47"/>
        <v>1</v>
      </c>
    </row>
    <row r="977" spans="1:27" s="3" customFormat="1" x14ac:dyDescent="0.2">
      <c r="A977" s="100">
        <v>976</v>
      </c>
      <c r="B977" s="101" t="s">
        <v>605</v>
      </c>
      <c r="C977" s="101" t="s">
        <v>1593</v>
      </c>
      <c r="D977" s="100" t="s">
        <v>1296</v>
      </c>
      <c r="E977" s="102" t="str">
        <f t="shared" si="45"/>
        <v xml:space="preserve">1930, Feb.10 - Air Mail - 5c  Violet, Winged Globe, Perf 11   </v>
      </c>
      <c r="F977" s="106" t="s">
        <v>2512</v>
      </c>
      <c r="G977" s="104"/>
      <c r="H977" s="105">
        <v>0.5</v>
      </c>
      <c r="I977" s="105"/>
      <c r="J977" s="105">
        <v>9.5</v>
      </c>
      <c r="K977" s="104">
        <v>0.5</v>
      </c>
      <c r="L977" s="100">
        <v>678</v>
      </c>
      <c r="M977" s="112" t="s">
        <v>540</v>
      </c>
      <c r="N977" s="32" t="s">
        <v>2194</v>
      </c>
      <c r="O977" s="111" t="s">
        <v>540</v>
      </c>
      <c r="P977" s="80" t="s">
        <v>1952</v>
      </c>
      <c r="Q977" s="80" t="s">
        <v>2193</v>
      </c>
      <c r="R977" s="36" t="s">
        <v>2141</v>
      </c>
      <c r="S977" s="80" t="s">
        <v>2190</v>
      </c>
      <c r="T977" s="80"/>
      <c r="U977" s="80"/>
      <c r="V977" s="80" t="str">
        <f t="shared" si="46"/>
        <v/>
      </c>
      <c r="W977" s="32" t="s">
        <v>1593</v>
      </c>
      <c r="X977" s="110" t="s">
        <v>1296</v>
      </c>
      <c r="Y977" s="35"/>
      <c r="Z977" s="133">
        <v>1</v>
      </c>
      <c r="AA977" s="133">
        <f t="shared" si="47"/>
        <v>0</v>
      </c>
    </row>
    <row r="978" spans="1:27" s="3" customFormat="1" x14ac:dyDescent="0.2">
      <c r="A978" s="100">
        <v>977</v>
      </c>
      <c r="B978" s="101" t="s">
        <v>606</v>
      </c>
      <c r="C978" s="101" t="s">
        <v>1297</v>
      </c>
      <c r="D978" s="100" t="s">
        <v>1297</v>
      </c>
      <c r="E978" s="102" t="str">
        <f t="shared" si="45"/>
        <v xml:space="preserve">1930, Apr. 19 - Air Mail - Graf Zeppelin - 65c  Green,  Graf Zeppelin , Perf  11   </v>
      </c>
      <c r="F978" s="106" t="s">
        <v>2512</v>
      </c>
      <c r="G978" s="104">
        <v>165</v>
      </c>
      <c r="H978" s="105">
        <v>165</v>
      </c>
      <c r="I978" s="105"/>
      <c r="J978" s="105">
        <v>180</v>
      </c>
      <c r="K978" s="104">
        <v>165</v>
      </c>
      <c r="L978" s="100">
        <v>680</v>
      </c>
      <c r="M978" s="112" t="s">
        <v>540</v>
      </c>
      <c r="N978" s="32" t="s">
        <v>2202</v>
      </c>
      <c r="O978" s="111" t="s">
        <v>1465</v>
      </c>
      <c r="P978" s="80" t="s">
        <v>1986</v>
      </c>
      <c r="Q978" s="80" t="s">
        <v>1890</v>
      </c>
      <c r="R978" s="36" t="s">
        <v>2022</v>
      </c>
      <c r="S978" s="80" t="s">
        <v>2201</v>
      </c>
      <c r="T978" s="80"/>
      <c r="U978" s="80"/>
      <c r="V978" s="80" t="str">
        <f t="shared" si="46"/>
        <v/>
      </c>
      <c r="W978" s="32" t="s">
        <v>540</v>
      </c>
      <c r="X978" s="110" t="s">
        <v>1297</v>
      </c>
      <c r="Y978" s="35" t="s">
        <v>1452</v>
      </c>
      <c r="Z978" s="133">
        <v>1</v>
      </c>
      <c r="AA978" s="133">
        <f t="shared" si="47"/>
        <v>1</v>
      </c>
    </row>
    <row r="979" spans="1:27" s="3" customFormat="1" x14ac:dyDescent="0.2">
      <c r="A979" s="100">
        <v>978</v>
      </c>
      <c r="B979" s="101" t="s">
        <v>607</v>
      </c>
      <c r="C979" s="101" t="s">
        <v>1298</v>
      </c>
      <c r="D979" s="100" t="s">
        <v>1298</v>
      </c>
      <c r="E979" s="102" t="str">
        <f t="shared" si="45"/>
        <v xml:space="preserve">1930, Apr. 19 - Air Mail - Graf Zeppelin - 1.3 Brown,  Graf Zeppelin , Perf  11   </v>
      </c>
      <c r="F979" s="106" t="s">
        <v>2512</v>
      </c>
      <c r="G979" s="104">
        <v>375</v>
      </c>
      <c r="H979" s="105">
        <v>375</v>
      </c>
      <c r="I979" s="105"/>
      <c r="J979" s="105">
        <v>400</v>
      </c>
      <c r="K979" s="104">
        <v>375</v>
      </c>
      <c r="L979" s="100">
        <v>681</v>
      </c>
      <c r="M979" s="112" t="s">
        <v>540</v>
      </c>
      <c r="N979" s="32" t="s">
        <v>2202</v>
      </c>
      <c r="O979" s="111" t="s">
        <v>1465</v>
      </c>
      <c r="P979" s="80">
        <v>1.3</v>
      </c>
      <c r="Q979" s="80" t="s">
        <v>1890</v>
      </c>
      <c r="R979" s="36" t="s">
        <v>2021</v>
      </c>
      <c r="S979" s="80" t="s">
        <v>2201</v>
      </c>
      <c r="T979" s="80"/>
      <c r="U979" s="80"/>
      <c r="V979" s="80" t="str">
        <f t="shared" si="46"/>
        <v/>
      </c>
      <c r="W979" s="32" t="s">
        <v>540</v>
      </c>
      <c r="X979" s="110" t="s">
        <v>1298</v>
      </c>
      <c r="Y979" s="35" t="s">
        <v>1453</v>
      </c>
      <c r="Z979" s="133">
        <v>1</v>
      </c>
      <c r="AA979" s="133">
        <f t="shared" si="47"/>
        <v>1</v>
      </c>
    </row>
    <row r="980" spans="1:27" s="3" customFormat="1" x14ac:dyDescent="0.2">
      <c r="A980" s="100">
        <v>979</v>
      </c>
      <c r="B980" s="101" t="s">
        <v>608</v>
      </c>
      <c r="C980" s="101" t="s">
        <v>1299</v>
      </c>
      <c r="D980" s="100" t="s">
        <v>1299</v>
      </c>
      <c r="E980" s="102" t="str">
        <f t="shared" si="45"/>
        <v xml:space="preserve">1930, Apr. 19 - Air Mail - Graf Zeppelin - 2.6 Blue,  Graf Zeppelin , Perf  11   </v>
      </c>
      <c r="F980" s="106" t="s">
        <v>2512</v>
      </c>
      <c r="G980" s="104">
        <v>600</v>
      </c>
      <c r="H980" s="105">
        <v>600</v>
      </c>
      <c r="I980" s="105"/>
      <c r="J980" s="105">
        <v>575</v>
      </c>
      <c r="K980" s="104">
        <v>600</v>
      </c>
      <c r="L980" s="100">
        <v>682</v>
      </c>
      <c r="M980" s="112" t="s">
        <v>540</v>
      </c>
      <c r="N980" s="32" t="s">
        <v>2202</v>
      </c>
      <c r="O980" s="111" t="s">
        <v>1465</v>
      </c>
      <c r="P980" s="80">
        <v>2.6</v>
      </c>
      <c r="Q980" s="80" t="s">
        <v>1890</v>
      </c>
      <c r="R980" s="36" t="s">
        <v>2018</v>
      </c>
      <c r="S980" s="80" t="s">
        <v>2201</v>
      </c>
      <c r="T980" s="80"/>
      <c r="U980" s="80"/>
      <c r="V980" s="80" t="str">
        <f t="shared" si="46"/>
        <v/>
      </c>
      <c r="W980" s="32" t="s">
        <v>540</v>
      </c>
      <c r="X980" s="110" t="s">
        <v>1299</v>
      </c>
      <c r="Y980" s="35" t="s">
        <v>1443</v>
      </c>
      <c r="Z980" s="133">
        <v>1</v>
      </c>
      <c r="AA980" s="133">
        <f t="shared" si="47"/>
        <v>1</v>
      </c>
    </row>
    <row r="981" spans="1:27" s="3" customFormat="1" x14ac:dyDescent="0.2">
      <c r="A981" s="100">
        <v>980</v>
      </c>
      <c r="B981" s="101" t="s">
        <v>609</v>
      </c>
      <c r="C981" s="101" t="s">
        <v>1296</v>
      </c>
      <c r="D981" s="100" t="s">
        <v>1296</v>
      </c>
      <c r="E981" s="102" t="str">
        <f t="shared" si="45"/>
        <v xml:space="preserve">1931-32 - Air Mail - 5c  Violet,  Winged Globe , Rotary Press, Perf 10 1/2x11   </v>
      </c>
      <c r="F981" s="106" t="s">
        <v>2512</v>
      </c>
      <c r="G981" s="104">
        <v>0.6</v>
      </c>
      <c r="H981" s="105">
        <v>0.6</v>
      </c>
      <c r="I981" s="105"/>
      <c r="J981" s="105">
        <v>5</v>
      </c>
      <c r="K981" s="104">
        <v>0.6</v>
      </c>
      <c r="L981" s="100">
        <v>679</v>
      </c>
      <c r="M981" s="112" t="s">
        <v>540</v>
      </c>
      <c r="N981" s="32" t="s">
        <v>2205</v>
      </c>
      <c r="O981" s="111" t="s">
        <v>540</v>
      </c>
      <c r="P981" s="80" t="s">
        <v>1952</v>
      </c>
      <c r="Q981" s="80" t="s">
        <v>1891</v>
      </c>
      <c r="R981" s="36" t="s">
        <v>2141</v>
      </c>
      <c r="S981" s="80" t="s">
        <v>2206</v>
      </c>
      <c r="T981" s="80"/>
      <c r="U981" s="80" t="s">
        <v>2167</v>
      </c>
      <c r="V981" s="80" t="str">
        <f t="shared" si="46"/>
        <v>, Rotary Press</v>
      </c>
      <c r="W981" s="32" t="s">
        <v>540</v>
      </c>
      <c r="X981" s="110" t="s">
        <v>1296</v>
      </c>
      <c r="Y981" s="35" t="s">
        <v>1451</v>
      </c>
      <c r="Z981" s="133">
        <v>1</v>
      </c>
      <c r="AA981" s="133">
        <f t="shared" si="47"/>
        <v>1</v>
      </c>
    </row>
    <row r="982" spans="1:27" s="3" customFormat="1" x14ac:dyDescent="0.2">
      <c r="A982" s="100">
        <v>981</v>
      </c>
      <c r="B982" s="101" t="s">
        <v>610</v>
      </c>
      <c r="C982" s="101" t="s">
        <v>849</v>
      </c>
      <c r="D982" s="100" t="s">
        <v>849</v>
      </c>
      <c r="E982" s="102" t="str">
        <f t="shared" si="45"/>
        <v xml:space="preserve">1931-32 - Air Mail - 8c  Olive bistre,  Winged Globe , Rotary Press, Perf 10 1/2x11   </v>
      </c>
      <c r="F982" s="106" t="s">
        <v>2512</v>
      </c>
      <c r="G982" s="104">
        <v>0.4</v>
      </c>
      <c r="H982" s="105">
        <v>0.4</v>
      </c>
      <c r="I982" s="105"/>
      <c r="J982" s="105">
        <v>2.25</v>
      </c>
      <c r="K982" s="104">
        <v>0.4</v>
      </c>
      <c r="L982" s="100">
        <v>683</v>
      </c>
      <c r="M982" s="112" t="s">
        <v>540</v>
      </c>
      <c r="N982" s="32" t="s">
        <v>2205</v>
      </c>
      <c r="O982" s="111" t="s">
        <v>540</v>
      </c>
      <c r="P982" s="80" t="s">
        <v>1965</v>
      </c>
      <c r="Q982" s="80" t="s">
        <v>1891</v>
      </c>
      <c r="R982" s="36" t="s">
        <v>2203</v>
      </c>
      <c r="S982" s="80" t="s">
        <v>2206</v>
      </c>
      <c r="T982" s="80"/>
      <c r="U982" s="80" t="s">
        <v>2167</v>
      </c>
      <c r="V982" s="80" t="str">
        <f t="shared" si="46"/>
        <v>, Rotary Press</v>
      </c>
      <c r="W982" s="32" t="s">
        <v>540</v>
      </c>
      <c r="X982" s="110" t="s">
        <v>849</v>
      </c>
      <c r="Y982" s="35" t="s">
        <v>1451</v>
      </c>
      <c r="Z982" s="133">
        <v>1</v>
      </c>
      <c r="AA982" s="133">
        <f t="shared" si="47"/>
        <v>1</v>
      </c>
    </row>
    <row r="983" spans="1:27" s="3" customFormat="1" x14ac:dyDescent="0.2">
      <c r="A983" s="100">
        <v>982</v>
      </c>
      <c r="B983" s="101" t="s">
        <v>611</v>
      </c>
      <c r="C983" s="101" t="s">
        <v>852</v>
      </c>
      <c r="D983" s="100" t="s">
        <v>852</v>
      </c>
      <c r="E983" s="102" t="str">
        <f t="shared" si="45"/>
        <v xml:space="preserve">1932, Oct. 2 - Air Mail - 50c  Green,  Baby Graf Zeppelin , Perf 11   </v>
      </c>
      <c r="F983" s="106" t="s">
        <v>2512</v>
      </c>
      <c r="G983" s="104">
        <v>47.5</v>
      </c>
      <c r="H983" s="105">
        <v>47.5</v>
      </c>
      <c r="I983" s="105"/>
      <c r="J983" s="105">
        <v>50</v>
      </c>
      <c r="K983" s="104">
        <v>47.5</v>
      </c>
      <c r="L983" s="100">
        <v>684</v>
      </c>
      <c r="M983" s="112" t="s">
        <v>540</v>
      </c>
      <c r="N983" s="32" t="s">
        <v>2207</v>
      </c>
      <c r="O983" s="111" t="s">
        <v>540</v>
      </c>
      <c r="P983" s="80" t="s">
        <v>1966</v>
      </c>
      <c r="Q983" s="80" t="s">
        <v>1892</v>
      </c>
      <c r="R983" s="36" t="s">
        <v>2022</v>
      </c>
      <c r="S983" s="80" t="s">
        <v>2190</v>
      </c>
      <c r="T983" s="80"/>
      <c r="U983" s="80"/>
      <c r="V983" s="80" t="str">
        <f t="shared" si="46"/>
        <v/>
      </c>
      <c r="W983" s="32" t="s">
        <v>540</v>
      </c>
      <c r="X983" s="110" t="s">
        <v>852</v>
      </c>
      <c r="Y983" s="35" t="s">
        <v>1457</v>
      </c>
      <c r="Z983" s="133">
        <v>1</v>
      </c>
      <c r="AA983" s="133">
        <f t="shared" si="47"/>
        <v>1</v>
      </c>
    </row>
    <row r="984" spans="1:27" s="3" customFormat="1" x14ac:dyDescent="0.2">
      <c r="A984" s="100">
        <v>983</v>
      </c>
      <c r="B984" s="101" t="s">
        <v>612</v>
      </c>
      <c r="C984" s="101" t="s">
        <v>853</v>
      </c>
      <c r="D984" s="100" t="s">
        <v>853</v>
      </c>
      <c r="E984" s="102" t="str">
        <f t="shared" si="45"/>
        <v xml:space="preserve">1934, June 30 - Air Mail - 6c  Dull orange,  Winged Globe , Rotary Press, Perf 10 1/2x11   </v>
      </c>
      <c r="F984" s="106" t="s">
        <v>2512</v>
      </c>
      <c r="G984" s="104">
        <v>0.25</v>
      </c>
      <c r="H984" s="105">
        <v>0.25</v>
      </c>
      <c r="I984" s="105"/>
      <c r="J984" s="105">
        <v>3.5</v>
      </c>
      <c r="K984" s="104">
        <v>0.25</v>
      </c>
      <c r="L984" s="100">
        <v>685</v>
      </c>
      <c r="M984" s="112" t="s">
        <v>540</v>
      </c>
      <c r="N984" s="32" t="s">
        <v>2208</v>
      </c>
      <c r="O984" s="111" t="s">
        <v>540</v>
      </c>
      <c r="P984" s="80" t="s">
        <v>1962</v>
      </c>
      <c r="Q984" s="80" t="s">
        <v>1891</v>
      </c>
      <c r="R984" s="36" t="s">
        <v>2204</v>
      </c>
      <c r="S984" s="80" t="s">
        <v>2206</v>
      </c>
      <c r="T984" s="80"/>
      <c r="U984" s="80" t="s">
        <v>2167</v>
      </c>
      <c r="V984" s="80" t="str">
        <f t="shared" si="46"/>
        <v>, Rotary Press</v>
      </c>
      <c r="W984" s="32" t="s">
        <v>540</v>
      </c>
      <c r="X984" s="110" t="s">
        <v>853</v>
      </c>
      <c r="Y984" s="35" t="s">
        <v>1451</v>
      </c>
      <c r="Z984" s="133">
        <v>1</v>
      </c>
      <c r="AA984" s="133">
        <f t="shared" si="47"/>
        <v>1</v>
      </c>
    </row>
    <row r="985" spans="1:27" s="3" customFormat="1" x14ac:dyDescent="0.2">
      <c r="A985" s="100">
        <v>984</v>
      </c>
      <c r="B985" s="101" t="s">
        <v>613</v>
      </c>
      <c r="C985" s="101" t="s">
        <v>854</v>
      </c>
      <c r="D985" s="100" t="s">
        <v>854</v>
      </c>
      <c r="E985" s="102" t="str">
        <f t="shared" si="45"/>
        <v xml:space="preserve">1935, Nov. 22 - Air Mail - China Clipper - 25c   Blue,  China Clipper , Perf 11   </v>
      </c>
      <c r="F985" s="106" t="s">
        <v>2512</v>
      </c>
      <c r="G985" s="104">
        <v>1</v>
      </c>
      <c r="H985" s="105">
        <v>1</v>
      </c>
      <c r="I985" s="105"/>
      <c r="J985" s="105">
        <v>1.4</v>
      </c>
      <c r="K985" s="104">
        <v>1</v>
      </c>
      <c r="L985" s="100">
        <v>686</v>
      </c>
      <c r="M985" s="112" t="s">
        <v>540</v>
      </c>
      <c r="N985" s="32" t="s">
        <v>2210</v>
      </c>
      <c r="O985" s="111" t="s">
        <v>1466</v>
      </c>
      <c r="P985" s="80" t="s">
        <v>1987</v>
      </c>
      <c r="Q985" s="80" t="s">
        <v>1893</v>
      </c>
      <c r="R985" s="36" t="s">
        <v>2018</v>
      </c>
      <c r="S985" s="80" t="s">
        <v>2190</v>
      </c>
      <c r="T985" s="80"/>
      <c r="U985" s="80"/>
      <c r="V985" s="80" t="str">
        <f t="shared" si="46"/>
        <v/>
      </c>
      <c r="W985" s="32" t="s">
        <v>540</v>
      </c>
      <c r="X985" s="110" t="s">
        <v>854</v>
      </c>
      <c r="Y985" s="35" t="s">
        <v>1458</v>
      </c>
      <c r="Z985" s="133">
        <v>1</v>
      </c>
      <c r="AA985" s="133">
        <f t="shared" si="47"/>
        <v>1</v>
      </c>
    </row>
    <row r="986" spans="1:27" s="3" customFormat="1" x14ac:dyDescent="0.2">
      <c r="A986" s="100">
        <v>985</v>
      </c>
      <c r="B986" s="101" t="s">
        <v>614</v>
      </c>
      <c r="C986" s="101" t="s">
        <v>1300</v>
      </c>
      <c r="D986" s="100" t="s">
        <v>1300</v>
      </c>
      <c r="E986" s="102" t="str">
        <f t="shared" si="45"/>
        <v xml:space="preserve">1937, Feb.15 - Air Mail - China Clipper - 20c  Green,  China clipper , Perf 11   </v>
      </c>
      <c r="F986" s="106" t="s">
        <v>2512</v>
      </c>
      <c r="G986" s="104">
        <v>1.75</v>
      </c>
      <c r="H986" s="105">
        <v>1.75</v>
      </c>
      <c r="I986" s="105"/>
      <c r="J986" s="105">
        <v>11</v>
      </c>
      <c r="K986" s="104">
        <v>1.75</v>
      </c>
      <c r="L986" s="100">
        <v>688</v>
      </c>
      <c r="M986" s="112" t="s">
        <v>540</v>
      </c>
      <c r="N986" s="32" t="s">
        <v>2209</v>
      </c>
      <c r="O986" s="111" t="s">
        <v>1466</v>
      </c>
      <c r="P986" s="80" t="s">
        <v>1969</v>
      </c>
      <c r="Q986" s="80" t="s">
        <v>1894</v>
      </c>
      <c r="R986" s="36" t="s">
        <v>2022</v>
      </c>
      <c r="S986" s="80" t="s">
        <v>2190</v>
      </c>
      <c r="T986" s="80"/>
      <c r="U986" s="80"/>
      <c r="V986" s="80" t="str">
        <f t="shared" si="46"/>
        <v/>
      </c>
      <c r="W986" s="32" t="s">
        <v>540</v>
      </c>
      <c r="X986" s="110" t="s">
        <v>1300</v>
      </c>
      <c r="Y986" s="35" t="s">
        <v>1458</v>
      </c>
      <c r="Z986" s="133">
        <v>1</v>
      </c>
      <c r="AA986" s="133">
        <f t="shared" si="47"/>
        <v>1</v>
      </c>
    </row>
    <row r="987" spans="1:27" s="3" customFormat="1" x14ac:dyDescent="0.2">
      <c r="A987" s="100">
        <v>986</v>
      </c>
      <c r="B987" s="101" t="s">
        <v>615</v>
      </c>
      <c r="C987" s="101" t="s">
        <v>1301</v>
      </c>
      <c r="D987" s="100" t="s">
        <v>1301</v>
      </c>
      <c r="E987" s="102" t="str">
        <f t="shared" si="45"/>
        <v xml:space="preserve">1937, Feb.15 - Air Mail - China Clipper - 50c  Carmine,  China Clipper , Perf 11   </v>
      </c>
      <c r="F987" s="106" t="s">
        <v>2512</v>
      </c>
      <c r="G987" s="104">
        <v>5</v>
      </c>
      <c r="H987" s="105">
        <v>5</v>
      </c>
      <c r="I987" s="105"/>
      <c r="J987" s="105">
        <v>11</v>
      </c>
      <c r="K987" s="104">
        <v>5</v>
      </c>
      <c r="L987" s="100">
        <v>689</v>
      </c>
      <c r="M987" s="112" t="s">
        <v>540</v>
      </c>
      <c r="N987" s="32" t="s">
        <v>2209</v>
      </c>
      <c r="O987" s="111" t="s">
        <v>1466</v>
      </c>
      <c r="P987" s="80" t="s">
        <v>1966</v>
      </c>
      <c r="Q987" s="80" t="s">
        <v>1893</v>
      </c>
      <c r="R987" s="36" t="s">
        <v>2057</v>
      </c>
      <c r="S987" s="80" t="s">
        <v>2190</v>
      </c>
      <c r="T987" s="80"/>
      <c r="U987" s="80"/>
      <c r="V987" s="80" t="str">
        <f t="shared" si="46"/>
        <v/>
      </c>
      <c r="W987" s="32" t="s">
        <v>540</v>
      </c>
      <c r="X987" s="110" t="s">
        <v>1301</v>
      </c>
      <c r="Y987" s="35" t="s">
        <v>1458</v>
      </c>
      <c r="Z987" s="133">
        <v>1</v>
      </c>
      <c r="AA987" s="133">
        <f t="shared" si="47"/>
        <v>1</v>
      </c>
    </row>
    <row r="988" spans="1:27" s="3" customFormat="1" x14ac:dyDescent="0.2">
      <c r="A988" s="100">
        <v>987</v>
      </c>
      <c r="B988" s="101" t="s">
        <v>616</v>
      </c>
      <c r="C988" s="101" t="s">
        <v>1302</v>
      </c>
      <c r="D988" s="100" t="s">
        <v>1302</v>
      </c>
      <c r="E988" s="102" t="str">
        <f t="shared" si="45"/>
        <v xml:space="preserve">1938, May 14 - Air Mail - 6c  Dark Blue &amp; Carmine,  Eagle , Perf 11   </v>
      </c>
      <c r="F988" s="106" t="s">
        <v>2512</v>
      </c>
      <c r="G988" s="104">
        <v>0.25</v>
      </c>
      <c r="H988" s="105">
        <v>0.25</v>
      </c>
      <c r="I988" s="105"/>
      <c r="J988" s="105">
        <v>0.7</v>
      </c>
      <c r="K988" s="104">
        <v>0.25</v>
      </c>
      <c r="L988" s="100">
        <v>690</v>
      </c>
      <c r="M988" s="112" t="s">
        <v>540</v>
      </c>
      <c r="N988" s="32" t="s">
        <v>2211</v>
      </c>
      <c r="O988" s="111" t="s">
        <v>540</v>
      </c>
      <c r="P988" s="80" t="s">
        <v>1962</v>
      </c>
      <c r="Q988" s="80" t="s">
        <v>1895</v>
      </c>
      <c r="R988" s="36" t="s">
        <v>2216</v>
      </c>
      <c r="S988" s="80" t="s">
        <v>2190</v>
      </c>
      <c r="T988" s="80"/>
      <c r="U988" s="80"/>
      <c r="V988" s="80" t="str">
        <f t="shared" si="46"/>
        <v/>
      </c>
      <c r="W988" s="32" t="s">
        <v>540</v>
      </c>
      <c r="X988" s="110" t="s">
        <v>1302</v>
      </c>
      <c r="Y988" s="35" t="s">
        <v>1459</v>
      </c>
      <c r="Z988" s="133">
        <v>1</v>
      </c>
      <c r="AA988" s="133">
        <f t="shared" si="47"/>
        <v>1</v>
      </c>
    </row>
    <row r="989" spans="1:27" s="3" customFormat="1" x14ac:dyDescent="0.2">
      <c r="A989" s="100">
        <v>988</v>
      </c>
      <c r="B989" s="101" t="s">
        <v>617</v>
      </c>
      <c r="C989" s="101" t="s">
        <v>1303</v>
      </c>
      <c r="D989" s="100" t="s">
        <v>1303</v>
      </c>
      <c r="E989" s="102" t="str">
        <f t="shared" si="45"/>
        <v xml:space="preserve">1939, May 16 - Air Mail - 30c  Dull Blue,  Winged Globe , Perf 11   </v>
      </c>
      <c r="F989" s="106" t="s">
        <v>2512</v>
      </c>
      <c r="G989" s="104">
        <v>1.5</v>
      </c>
      <c r="H989" s="105">
        <v>1.5</v>
      </c>
      <c r="I989" s="105"/>
      <c r="J989" s="105">
        <v>12</v>
      </c>
      <c r="K989" s="104">
        <v>1.5</v>
      </c>
      <c r="L989" s="100">
        <v>691</v>
      </c>
      <c r="M989" s="112" t="s">
        <v>540</v>
      </c>
      <c r="N989" s="32" t="s">
        <v>2212</v>
      </c>
      <c r="O989" s="111" t="s">
        <v>540</v>
      </c>
      <c r="P989" s="80" t="s">
        <v>1958</v>
      </c>
      <c r="Q989" s="80" t="s">
        <v>1891</v>
      </c>
      <c r="R989" s="36" t="s">
        <v>2098</v>
      </c>
      <c r="S989" s="80" t="s">
        <v>2190</v>
      </c>
      <c r="T989" s="80"/>
      <c r="U989" s="80"/>
      <c r="V989" s="80" t="str">
        <f t="shared" si="46"/>
        <v/>
      </c>
      <c r="W989" s="32" t="s">
        <v>540</v>
      </c>
      <c r="X989" s="110" t="s">
        <v>1303</v>
      </c>
      <c r="Y989" s="35" t="s">
        <v>1460</v>
      </c>
      <c r="Z989" s="133">
        <v>1</v>
      </c>
      <c r="AA989" s="133">
        <f t="shared" si="47"/>
        <v>1</v>
      </c>
    </row>
    <row r="990" spans="1:27" s="3" customFormat="1" x14ac:dyDescent="0.2">
      <c r="A990" s="100">
        <v>989</v>
      </c>
      <c r="B990" s="101" t="s">
        <v>618</v>
      </c>
      <c r="C990" s="101" t="s">
        <v>855</v>
      </c>
      <c r="D990" s="100" t="s">
        <v>855</v>
      </c>
      <c r="E990" s="102" t="str">
        <f t="shared" si="45"/>
        <v xml:space="preserve">1941-44 - Air Mail - Twin Motor Transport - 6c  Carmine,  Twin-Motor Transport, Rotary Press, Perf 11x10 1/2   </v>
      </c>
      <c r="F990" s="106" t="s">
        <v>2512</v>
      </c>
      <c r="G990" s="104">
        <v>0.25</v>
      </c>
      <c r="H990" s="105">
        <v>0.25</v>
      </c>
      <c r="I990" s="105"/>
      <c r="J990" s="105">
        <v>0.25</v>
      </c>
      <c r="K990" s="104">
        <v>0.25</v>
      </c>
      <c r="L990" s="100">
        <v>692</v>
      </c>
      <c r="M990" s="112" t="s">
        <v>540</v>
      </c>
      <c r="N990" s="32" t="s">
        <v>2213</v>
      </c>
      <c r="O990" s="111" t="s">
        <v>1467</v>
      </c>
      <c r="P990" s="80" t="s">
        <v>1962</v>
      </c>
      <c r="Q990" s="80" t="s">
        <v>1937</v>
      </c>
      <c r="R990" s="36" t="s">
        <v>2057</v>
      </c>
      <c r="S990" s="80" t="s">
        <v>2220</v>
      </c>
      <c r="T990" s="80"/>
      <c r="U990" s="80" t="s">
        <v>2167</v>
      </c>
      <c r="V990" s="80" t="str">
        <f t="shared" si="46"/>
        <v>, Rotary Press</v>
      </c>
      <c r="W990" s="32" t="s">
        <v>540</v>
      </c>
      <c r="X990" s="110" t="s">
        <v>855</v>
      </c>
      <c r="Y990" s="35" t="s">
        <v>1454</v>
      </c>
      <c r="Z990" s="133">
        <v>1</v>
      </c>
      <c r="AA990" s="133">
        <f t="shared" si="47"/>
        <v>1</v>
      </c>
    </row>
    <row r="991" spans="1:27" s="3" customFormat="1" x14ac:dyDescent="0.2">
      <c r="A991" s="100">
        <v>990</v>
      </c>
      <c r="B991" s="101" t="s">
        <v>619</v>
      </c>
      <c r="C991" s="101" t="s">
        <v>858</v>
      </c>
      <c r="D991" s="100" t="s">
        <v>858</v>
      </c>
      <c r="E991" s="102" t="str">
        <f t="shared" si="45"/>
        <v xml:space="preserve">1941-44 - Air Mail - Twin Motor Transport - 8c  Olive Green,  Twin-Motor Transport, Rotary Press, Perf 11x10 1/2   </v>
      </c>
      <c r="F991" s="106" t="s">
        <v>2512</v>
      </c>
      <c r="G991" s="104">
        <v>0.25</v>
      </c>
      <c r="H991" s="105">
        <v>0.25</v>
      </c>
      <c r="I991" s="105"/>
      <c r="J991" s="105">
        <v>0.25</v>
      </c>
      <c r="K991" s="104">
        <v>0.25</v>
      </c>
      <c r="L991" s="100">
        <v>693</v>
      </c>
      <c r="M991" s="112" t="s">
        <v>540</v>
      </c>
      <c r="N991" s="32" t="s">
        <v>2213</v>
      </c>
      <c r="O991" s="111" t="s">
        <v>1467</v>
      </c>
      <c r="P991" s="80" t="s">
        <v>1965</v>
      </c>
      <c r="Q991" s="80" t="s">
        <v>1937</v>
      </c>
      <c r="R991" s="36" t="s">
        <v>2123</v>
      </c>
      <c r="S991" s="80" t="s">
        <v>2220</v>
      </c>
      <c r="T991" s="80"/>
      <c r="U991" s="80" t="s">
        <v>2167</v>
      </c>
      <c r="V991" s="80" t="str">
        <f t="shared" si="46"/>
        <v>, Rotary Press</v>
      </c>
      <c r="W991" s="32" t="s">
        <v>540</v>
      </c>
      <c r="X991" s="110" t="s">
        <v>858</v>
      </c>
      <c r="Y991" s="35" t="s">
        <v>1454</v>
      </c>
      <c r="Z991" s="133">
        <v>1</v>
      </c>
      <c r="AA991" s="133">
        <f t="shared" si="47"/>
        <v>1</v>
      </c>
    </row>
    <row r="992" spans="1:27" s="3" customFormat="1" x14ac:dyDescent="0.2">
      <c r="A992" s="100">
        <v>991</v>
      </c>
      <c r="B992" s="101" t="s">
        <v>620</v>
      </c>
      <c r="C992" s="101" t="s">
        <v>859</v>
      </c>
      <c r="D992" s="100" t="s">
        <v>859</v>
      </c>
      <c r="E992" s="102" t="str">
        <f t="shared" si="45"/>
        <v xml:space="preserve">1941-44 - Air Mail - Twin Motor Transport - 10c  Violet,  Twin-Motor Transport, Rotary Press, Perf 11x10 1/2   </v>
      </c>
      <c r="F992" s="106" t="s">
        <v>2512</v>
      </c>
      <c r="G992" s="104">
        <v>0.35</v>
      </c>
      <c r="H992" s="105">
        <v>0.35</v>
      </c>
      <c r="I992" s="105"/>
      <c r="J992" s="105">
        <v>1.25</v>
      </c>
      <c r="K992" s="104">
        <v>0.35</v>
      </c>
      <c r="L992" s="100">
        <v>694</v>
      </c>
      <c r="M992" s="112" t="s">
        <v>540</v>
      </c>
      <c r="N992" s="32" t="s">
        <v>2213</v>
      </c>
      <c r="O992" s="111" t="s">
        <v>1467</v>
      </c>
      <c r="P992" s="80" t="s">
        <v>1953</v>
      </c>
      <c r="Q992" s="80" t="s">
        <v>1937</v>
      </c>
      <c r="R992" s="36" t="s">
        <v>2141</v>
      </c>
      <c r="S992" s="80" t="s">
        <v>2220</v>
      </c>
      <c r="T992" s="80"/>
      <c r="U992" s="80" t="s">
        <v>2167</v>
      </c>
      <c r="V992" s="80" t="str">
        <f t="shared" si="46"/>
        <v>, Rotary Press</v>
      </c>
      <c r="W992" s="32" t="s">
        <v>540</v>
      </c>
      <c r="X992" s="110" t="s">
        <v>859</v>
      </c>
      <c r="Y992" s="35" t="s">
        <v>1454</v>
      </c>
      <c r="Z992" s="133">
        <v>1</v>
      </c>
      <c r="AA992" s="133">
        <f t="shared" si="47"/>
        <v>1</v>
      </c>
    </row>
    <row r="993" spans="1:27" s="3" customFormat="1" x14ac:dyDescent="0.2">
      <c r="A993" s="100">
        <v>992</v>
      </c>
      <c r="B993" s="101" t="s">
        <v>621</v>
      </c>
      <c r="C993" s="101" t="s">
        <v>1304</v>
      </c>
      <c r="D993" s="100" t="s">
        <v>1304</v>
      </c>
      <c r="E993" s="102" t="str">
        <f t="shared" si="45"/>
        <v xml:space="preserve">1941-44 - Air Mail - Twin Motor Transport - 15c  Brown Carmine,  Twin-Motor Transport, Rotary Press, Perf 11x10 1/2   </v>
      </c>
      <c r="F993" s="106" t="s">
        <v>2512</v>
      </c>
      <c r="G993" s="104">
        <v>0.3</v>
      </c>
      <c r="H993" s="105">
        <v>0.3</v>
      </c>
      <c r="I993" s="105"/>
      <c r="J993" s="105">
        <v>2.25</v>
      </c>
      <c r="K993" s="104">
        <v>0.3</v>
      </c>
      <c r="L993" s="100">
        <v>695</v>
      </c>
      <c r="M993" s="112" t="s">
        <v>540</v>
      </c>
      <c r="N993" s="32" t="s">
        <v>2213</v>
      </c>
      <c r="O993" s="111" t="s">
        <v>1467</v>
      </c>
      <c r="P993" s="80" t="s">
        <v>1961</v>
      </c>
      <c r="Q993" s="80" t="s">
        <v>1937</v>
      </c>
      <c r="R993" s="36" t="s">
        <v>2217</v>
      </c>
      <c r="S993" s="80" t="s">
        <v>2220</v>
      </c>
      <c r="T993" s="80"/>
      <c r="U993" s="80" t="s">
        <v>2167</v>
      </c>
      <c r="V993" s="80" t="str">
        <f t="shared" si="46"/>
        <v>, Rotary Press</v>
      </c>
      <c r="W993" s="32" t="s">
        <v>540</v>
      </c>
      <c r="X993" s="110" t="s">
        <v>1304</v>
      </c>
      <c r="Y993" s="35" t="s">
        <v>1454</v>
      </c>
      <c r="Z993" s="133">
        <v>1</v>
      </c>
      <c r="AA993" s="133">
        <f t="shared" si="47"/>
        <v>1</v>
      </c>
    </row>
    <row r="994" spans="1:27" s="3" customFormat="1" x14ac:dyDescent="0.2">
      <c r="A994" s="100">
        <v>993</v>
      </c>
      <c r="B994" s="101" t="s">
        <v>622</v>
      </c>
      <c r="C994" s="101" t="s">
        <v>861</v>
      </c>
      <c r="D994" s="100" t="s">
        <v>861</v>
      </c>
      <c r="E994" s="102" t="str">
        <f t="shared" si="45"/>
        <v xml:space="preserve">1941-44 - Air Mail - Twin Motor Transport - 20c  Bright Green,  Twin-Motor Transport, Rotary Press, Perf 11x10 1/2   </v>
      </c>
      <c r="F994" s="106" t="s">
        <v>2512</v>
      </c>
      <c r="G994" s="104">
        <v>0.35</v>
      </c>
      <c r="H994" s="105">
        <v>0.35</v>
      </c>
      <c r="I994" s="105"/>
      <c r="J994" s="105">
        <v>2.25</v>
      </c>
      <c r="K994" s="104">
        <v>0.35</v>
      </c>
      <c r="L994" s="100">
        <v>696</v>
      </c>
      <c r="M994" s="112" t="s">
        <v>540</v>
      </c>
      <c r="N994" s="32" t="s">
        <v>2213</v>
      </c>
      <c r="O994" s="111" t="s">
        <v>1467</v>
      </c>
      <c r="P994" s="80" t="s">
        <v>1969</v>
      </c>
      <c r="Q994" s="80" t="s">
        <v>1937</v>
      </c>
      <c r="R994" s="36" t="s">
        <v>2218</v>
      </c>
      <c r="S994" s="80" t="s">
        <v>2220</v>
      </c>
      <c r="T994" s="80"/>
      <c r="U994" s="80" t="s">
        <v>2167</v>
      </c>
      <c r="V994" s="80" t="str">
        <f t="shared" si="46"/>
        <v>, Rotary Press</v>
      </c>
      <c r="W994" s="32" t="s">
        <v>540</v>
      </c>
      <c r="X994" s="110" t="s">
        <v>861</v>
      </c>
      <c r="Y994" s="35" t="s">
        <v>1454</v>
      </c>
      <c r="Z994" s="133">
        <v>1</v>
      </c>
      <c r="AA994" s="133">
        <f t="shared" si="47"/>
        <v>1</v>
      </c>
    </row>
    <row r="995" spans="1:27" s="3" customFormat="1" x14ac:dyDescent="0.2">
      <c r="A995" s="100">
        <v>994</v>
      </c>
      <c r="B995" s="101" t="s">
        <v>623</v>
      </c>
      <c r="C995" s="101" t="s">
        <v>862</v>
      </c>
      <c r="D995" s="100" t="s">
        <v>862</v>
      </c>
      <c r="E995" s="102" t="str">
        <f t="shared" si="45"/>
        <v xml:space="preserve">1941-44 - Air Mail - Twin Motor Transport - 30c  Blue,  Twin-Motor Transport, Rotary Press, Perf 11x10 1/2   </v>
      </c>
      <c r="F995" s="106" t="s">
        <v>2512</v>
      </c>
      <c r="G995" s="104">
        <v>3.25</v>
      </c>
      <c r="H995" s="105">
        <v>3.25</v>
      </c>
      <c r="I995" s="105"/>
      <c r="J995" s="105">
        <v>2.25</v>
      </c>
      <c r="K995" s="104">
        <v>3.25</v>
      </c>
      <c r="L995" s="100">
        <v>697</v>
      </c>
      <c r="M995" s="112" t="s">
        <v>540</v>
      </c>
      <c r="N995" s="32" t="s">
        <v>2213</v>
      </c>
      <c r="O995" s="111" t="s">
        <v>1467</v>
      </c>
      <c r="P995" s="80" t="s">
        <v>1958</v>
      </c>
      <c r="Q995" s="80" t="s">
        <v>1937</v>
      </c>
      <c r="R995" s="36" t="s">
        <v>2018</v>
      </c>
      <c r="S995" s="80" t="s">
        <v>2220</v>
      </c>
      <c r="T995" s="80"/>
      <c r="U995" s="80" t="s">
        <v>2167</v>
      </c>
      <c r="V995" s="80" t="str">
        <f t="shared" si="46"/>
        <v>, Rotary Press</v>
      </c>
      <c r="W995" s="32" t="s">
        <v>540</v>
      </c>
      <c r="X995" s="110" t="s">
        <v>862</v>
      </c>
      <c r="Y995" s="35" t="s">
        <v>1454</v>
      </c>
      <c r="Z995" s="133">
        <v>1</v>
      </c>
      <c r="AA995" s="133">
        <f t="shared" si="47"/>
        <v>1</v>
      </c>
    </row>
    <row r="996" spans="1:27" s="3" customFormat="1" x14ac:dyDescent="0.2">
      <c r="A996" s="100">
        <v>995</v>
      </c>
      <c r="B996" s="101" t="s">
        <v>624</v>
      </c>
      <c r="C996" s="101" t="s">
        <v>863</v>
      </c>
      <c r="D996" s="100" t="s">
        <v>863</v>
      </c>
      <c r="E996" s="102" t="str">
        <f t="shared" si="45"/>
        <v xml:space="preserve">1941-44 - Air Mail - Twin Motor Transport - 50c  Orange,  Twin-Motor Transport, Rotary Press, Perf 11x10 1/2   </v>
      </c>
      <c r="F996" s="106" t="s">
        <v>2512</v>
      </c>
      <c r="G996" s="104">
        <v>5</v>
      </c>
      <c r="H996" s="105">
        <v>5</v>
      </c>
      <c r="I996" s="105"/>
      <c r="J996" s="105">
        <v>11</v>
      </c>
      <c r="K996" s="104">
        <v>5</v>
      </c>
      <c r="L996" s="100">
        <v>699</v>
      </c>
      <c r="M996" s="112" t="s">
        <v>540</v>
      </c>
      <c r="N996" s="32" t="s">
        <v>2213</v>
      </c>
      <c r="O996" s="111" t="s">
        <v>1467</v>
      </c>
      <c r="P996" s="80" t="s">
        <v>1966</v>
      </c>
      <c r="Q996" s="80" t="s">
        <v>1937</v>
      </c>
      <c r="R996" s="36" t="s">
        <v>2031</v>
      </c>
      <c r="S996" s="80" t="s">
        <v>2220</v>
      </c>
      <c r="T996" s="80"/>
      <c r="U996" s="80" t="s">
        <v>2167</v>
      </c>
      <c r="V996" s="80" t="str">
        <f t="shared" si="46"/>
        <v>, Rotary Press</v>
      </c>
      <c r="W996" s="32" t="s">
        <v>540</v>
      </c>
      <c r="X996" s="110" t="s">
        <v>863</v>
      </c>
      <c r="Y996" s="35" t="s">
        <v>1454</v>
      </c>
      <c r="Z996" s="133">
        <v>1</v>
      </c>
      <c r="AA996" s="133">
        <f t="shared" si="47"/>
        <v>1</v>
      </c>
    </row>
    <row r="997" spans="1:27" s="3" customFormat="1" x14ac:dyDescent="0.2">
      <c r="A997" s="100">
        <v>996</v>
      </c>
      <c r="B997" s="101" t="s">
        <v>625</v>
      </c>
      <c r="C997" s="101" t="s">
        <v>864</v>
      </c>
      <c r="D997" s="100" t="s">
        <v>864</v>
      </c>
      <c r="E997" s="102" t="str">
        <f t="shared" si="45"/>
        <v xml:space="preserve">1946, Sept. 26 - Air Mail - Skymaster - 5c  Carmine,  DC-4 Skymaster, Rotary Press, Perf 11x10 1/2   </v>
      </c>
      <c r="F997" s="106" t="s">
        <v>2512</v>
      </c>
      <c r="G997" s="104">
        <v>0.25</v>
      </c>
      <c r="H997" s="105">
        <v>0.25</v>
      </c>
      <c r="I997" s="105"/>
      <c r="J997" s="105">
        <v>0.25</v>
      </c>
      <c r="K997" s="104">
        <v>0.25</v>
      </c>
      <c r="L997" s="100">
        <v>700</v>
      </c>
      <c r="M997" s="112" t="s">
        <v>540</v>
      </c>
      <c r="N997" s="32" t="s">
        <v>2214</v>
      </c>
      <c r="O997" s="111" t="s">
        <v>1468</v>
      </c>
      <c r="P997" s="80" t="s">
        <v>1952</v>
      </c>
      <c r="Q997" s="80" t="s">
        <v>1938</v>
      </c>
      <c r="R997" s="36" t="s">
        <v>2057</v>
      </c>
      <c r="S997" s="80" t="s">
        <v>2220</v>
      </c>
      <c r="T997" s="80"/>
      <c r="U997" s="80" t="s">
        <v>2167</v>
      </c>
      <c r="V997" s="80" t="str">
        <f t="shared" si="46"/>
        <v>, Rotary Press</v>
      </c>
      <c r="W997" s="32" t="s">
        <v>540</v>
      </c>
      <c r="X997" s="110" t="s">
        <v>864</v>
      </c>
      <c r="Y997" s="35" t="s">
        <v>1455</v>
      </c>
      <c r="Z997" s="133">
        <v>1</v>
      </c>
      <c r="AA997" s="133">
        <f t="shared" si="47"/>
        <v>1</v>
      </c>
    </row>
    <row r="998" spans="1:27" s="3" customFormat="1" x14ac:dyDescent="0.2">
      <c r="A998" s="100">
        <v>997</v>
      </c>
      <c r="B998" s="101" t="s">
        <v>626</v>
      </c>
      <c r="C998" s="101" t="s">
        <v>865</v>
      </c>
      <c r="D998" s="100" t="s">
        <v>865</v>
      </c>
      <c r="E998" s="102" t="str">
        <f t="shared" si="45"/>
        <v xml:space="preserve">1947, Mar. 26 - Air Mail - Skymaster - 5c  Carmine,  DC-4 Skymaster, Rotary Press, Perf 10 1/2x11   </v>
      </c>
      <c r="F998" s="106" t="s">
        <v>2512</v>
      </c>
      <c r="G998" s="104">
        <v>0.25</v>
      </c>
      <c r="H998" s="105">
        <v>0.25</v>
      </c>
      <c r="I998" s="105"/>
      <c r="J998" s="105">
        <v>0.25</v>
      </c>
      <c r="K998" s="104">
        <v>0.25</v>
      </c>
      <c r="L998" s="100">
        <v>701</v>
      </c>
      <c r="M998" s="112" t="s">
        <v>540</v>
      </c>
      <c r="N998" s="32" t="s">
        <v>2215</v>
      </c>
      <c r="O998" s="111" t="s">
        <v>1468</v>
      </c>
      <c r="P998" s="80" t="s">
        <v>1952</v>
      </c>
      <c r="Q998" s="80" t="s">
        <v>1938</v>
      </c>
      <c r="R998" s="36" t="s">
        <v>2057</v>
      </c>
      <c r="S998" s="80" t="s">
        <v>2206</v>
      </c>
      <c r="T998" s="80"/>
      <c r="U998" s="80" t="s">
        <v>2167</v>
      </c>
      <c r="V998" s="80" t="str">
        <f t="shared" si="46"/>
        <v>, Rotary Press</v>
      </c>
      <c r="W998" s="32" t="s">
        <v>540</v>
      </c>
      <c r="X998" s="110" t="s">
        <v>865</v>
      </c>
      <c r="Y998" s="35" t="s">
        <v>1456</v>
      </c>
      <c r="Z998" s="133">
        <v>1</v>
      </c>
      <c r="AA998" s="133">
        <f t="shared" si="47"/>
        <v>1</v>
      </c>
    </row>
    <row r="999" spans="1:27" s="3" customFormat="1" x14ac:dyDescent="0.2">
      <c r="A999" s="100">
        <v>998</v>
      </c>
      <c r="B999" s="101" t="s">
        <v>627</v>
      </c>
      <c r="C999" s="101" t="s">
        <v>866</v>
      </c>
      <c r="D999" s="100" t="s">
        <v>866</v>
      </c>
      <c r="E999" s="102" t="str">
        <f t="shared" si="45"/>
        <v xml:space="preserve">1947 - Air Mail - 10c  Black,  Pan-American Building, Rotary Press, Perf 11x10 1/2   </v>
      </c>
      <c r="F999" s="106" t="s">
        <v>2512</v>
      </c>
      <c r="G999" s="104">
        <v>0.25</v>
      </c>
      <c r="H999" s="105">
        <v>0.25</v>
      </c>
      <c r="I999" s="105"/>
      <c r="J999" s="105">
        <v>0.25</v>
      </c>
      <c r="K999" s="104">
        <v>0.25</v>
      </c>
      <c r="L999" s="100">
        <v>702</v>
      </c>
      <c r="M999" s="112" t="s">
        <v>540</v>
      </c>
      <c r="N999" s="32">
        <v>1947</v>
      </c>
      <c r="O999" s="111" t="s">
        <v>540</v>
      </c>
      <c r="P999" s="80" t="s">
        <v>1953</v>
      </c>
      <c r="Q999" s="80" t="s">
        <v>1939</v>
      </c>
      <c r="R999" s="36" t="s">
        <v>2014</v>
      </c>
      <c r="S999" s="80" t="s">
        <v>2220</v>
      </c>
      <c r="T999" s="80"/>
      <c r="U999" s="80" t="s">
        <v>2167</v>
      </c>
      <c r="V999" s="80" t="str">
        <f t="shared" si="46"/>
        <v>, Rotary Press</v>
      </c>
      <c r="W999" s="32" t="s">
        <v>540</v>
      </c>
      <c r="X999" s="110" t="s">
        <v>866</v>
      </c>
      <c r="Y999" s="35" t="s">
        <v>1469</v>
      </c>
      <c r="Z999" s="133">
        <v>1</v>
      </c>
      <c r="AA999" s="133">
        <f t="shared" si="47"/>
        <v>1</v>
      </c>
    </row>
    <row r="1000" spans="1:27" s="3" customFormat="1" x14ac:dyDescent="0.2">
      <c r="A1000" s="100">
        <v>999</v>
      </c>
      <c r="B1000" s="101" t="s">
        <v>628</v>
      </c>
      <c r="C1000" s="101" t="s">
        <v>867</v>
      </c>
      <c r="D1000" s="100" t="s">
        <v>867</v>
      </c>
      <c r="E1000" s="102" t="str">
        <f t="shared" si="45"/>
        <v xml:space="preserve">1947 - Air Mail - 15c  Bright Blue Green,  New York Skyline, Rotary Press, Perf 11x10 1/2   </v>
      </c>
      <c r="F1000" s="106" t="s">
        <v>2512</v>
      </c>
      <c r="G1000" s="104">
        <v>0.25</v>
      </c>
      <c r="H1000" s="105">
        <v>0.25</v>
      </c>
      <c r="I1000" s="105"/>
      <c r="J1000" s="105">
        <v>0.35</v>
      </c>
      <c r="K1000" s="104">
        <v>0.25</v>
      </c>
      <c r="L1000" s="100">
        <v>703</v>
      </c>
      <c r="M1000" s="112" t="s">
        <v>540</v>
      </c>
      <c r="N1000" s="32">
        <v>1947</v>
      </c>
      <c r="O1000" s="111" t="s">
        <v>540</v>
      </c>
      <c r="P1000" s="80" t="s">
        <v>1961</v>
      </c>
      <c r="Q1000" s="80" t="s">
        <v>1896</v>
      </c>
      <c r="R1000" s="36" t="s">
        <v>2219</v>
      </c>
      <c r="S1000" s="80" t="s">
        <v>2220</v>
      </c>
      <c r="T1000" s="80"/>
      <c r="U1000" s="80" t="s">
        <v>2167</v>
      </c>
      <c r="V1000" s="80" t="str">
        <f t="shared" si="46"/>
        <v>, Rotary Press</v>
      </c>
      <c r="W1000" s="32" t="s">
        <v>540</v>
      </c>
      <c r="X1000" s="110" t="s">
        <v>867</v>
      </c>
      <c r="Y1000" s="35" t="s">
        <v>1470</v>
      </c>
      <c r="Z1000" s="133">
        <v>1</v>
      </c>
      <c r="AA1000" s="133">
        <f t="shared" si="47"/>
        <v>1</v>
      </c>
    </row>
    <row r="1001" spans="1:27" s="3" customFormat="1" x14ac:dyDescent="0.2">
      <c r="A1001" s="100">
        <v>1000</v>
      </c>
      <c r="B1001" s="101" t="s">
        <v>629</v>
      </c>
      <c r="C1001" s="101" t="s">
        <v>868</v>
      </c>
      <c r="D1001" s="100" t="s">
        <v>868</v>
      </c>
      <c r="E1001" s="102" t="str">
        <f t="shared" si="45"/>
        <v xml:space="preserve">1947 - Air Mail - 25c  Blue,  Plane Over Bridge, Rotary Press, Perf 11x10 1/2   </v>
      </c>
      <c r="F1001" s="106" t="s">
        <v>2512</v>
      </c>
      <c r="G1001" s="104">
        <v>0.25</v>
      </c>
      <c r="H1001" s="105">
        <v>0.25</v>
      </c>
      <c r="I1001" s="105"/>
      <c r="J1001" s="105">
        <v>0.9</v>
      </c>
      <c r="K1001" s="104">
        <v>0.25</v>
      </c>
      <c r="L1001" s="100">
        <v>704</v>
      </c>
      <c r="M1001" s="112" t="s">
        <v>540</v>
      </c>
      <c r="N1001" s="32">
        <v>1947</v>
      </c>
      <c r="O1001" s="111" t="s">
        <v>540</v>
      </c>
      <c r="P1001" s="80" t="s">
        <v>1974</v>
      </c>
      <c r="Q1001" s="80" t="s">
        <v>1897</v>
      </c>
      <c r="R1001" s="36" t="s">
        <v>2018</v>
      </c>
      <c r="S1001" s="80" t="s">
        <v>2220</v>
      </c>
      <c r="T1001" s="80"/>
      <c r="U1001" s="80" t="s">
        <v>2167</v>
      </c>
      <c r="V1001" s="80" t="str">
        <f t="shared" si="46"/>
        <v>, Rotary Press</v>
      </c>
      <c r="W1001" s="32" t="s">
        <v>540</v>
      </c>
      <c r="X1001" s="110" t="s">
        <v>868</v>
      </c>
      <c r="Y1001" s="35" t="s">
        <v>1471</v>
      </c>
      <c r="Z1001" s="133">
        <v>1</v>
      </c>
      <c r="AA1001" s="133">
        <f t="shared" si="47"/>
        <v>1</v>
      </c>
    </row>
    <row r="1002" spans="1:27" s="3" customFormat="1" x14ac:dyDescent="0.2">
      <c r="A1002" s="100">
        <v>1001</v>
      </c>
      <c r="B1002" s="101" t="s">
        <v>1332</v>
      </c>
      <c r="C1002" s="101" t="s">
        <v>1333</v>
      </c>
      <c r="D1002" s="100" t="s">
        <v>1333</v>
      </c>
      <c r="E1002" s="102" t="str">
        <f t="shared" si="45"/>
        <v>1913 - Parcel Post - 1c Carmine Rose, Post Office Clerk, Perf 12   Single-Line Watermark</v>
      </c>
      <c r="F1002" s="106" t="s">
        <v>2512</v>
      </c>
      <c r="G1002" s="104">
        <v>1.75</v>
      </c>
      <c r="H1002" s="105">
        <v>1.75</v>
      </c>
      <c r="I1002" s="105"/>
      <c r="J1002" s="105">
        <v>4.5</v>
      </c>
      <c r="K1002" s="104">
        <v>1.75</v>
      </c>
      <c r="L1002" s="100">
        <v>1086</v>
      </c>
      <c r="M1002" s="112" t="s">
        <v>1309</v>
      </c>
      <c r="N1002" s="32">
        <v>1913</v>
      </c>
      <c r="O1002" s="111" t="s">
        <v>1309</v>
      </c>
      <c r="P1002" s="80" t="s">
        <v>1988</v>
      </c>
      <c r="Q1002" s="80" t="s">
        <v>1996</v>
      </c>
      <c r="R1002" s="36" t="s">
        <v>2187</v>
      </c>
      <c r="S1002" s="80" t="s">
        <v>2147</v>
      </c>
      <c r="T1002" s="80" t="s">
        <v>2149</v>
      </c>
      <c r="U1002" s="80"/>
      <c r="V1002" s="80" t="str">
        <f t="shared" si="46"/>
        <v/>
      </c>
      <c r="W1002" s="32" t="s">
        <v>1309</v>
      </c>
      <c r="X1002" s="110" t="s">
        <v>1333</v>
      </c>
      <c r="Y1002" s="35" t="s">
        <v>1353</v>
      </c>
      <c r="Z1002" s="133">
        <v>1</v>
      </c>
      <c r="AA1002" s="133">
        <f t="shared" si="47"/>
        <v>1</v>
      </c>
    </row>
    <row r="1003" spans="1:27" s="3" customFormat="1" x14ac:dyDescent="0.2">
      <c r="A1003" s="100">
        <v>1002</v>
      </c>
      <c r="B1003" s="101" t="s">
        <v>1330</v>
      </c>
      <c r="C1003" s="101" t="s">
        <v>1331</v>
      </c>
      <c r="D1003" s="100" t="s">
        <v>1331</v>
      </c>
      <c r="E1003" s="102" t="str">
        <f t="shared" si="45"/>
        <v>1913 - Parcel Post - 2c Carmine Rose, City Carrier, Perf 12   Single-Line Watermark</v>
      </c>
      <c r="F1003" s="106" t="s">
        <v>2512</v>
      </c>
      <c r="G1003" s="104">
        <v>1.4</v>
      </c>
      <c r="H1003" s="105">
        <v>1.4</v>
      </c>
      <c r="I1003" s="105"/>
      <c r="J1003" s="105">
        <v>5.25</v>
      </c>
      <c r="K1003" s="104">
        <v>1.4</v>
      </c>
      <c r="L1003" s="100">
        <v>1090</v>
      </c>
      <c r="M1003" s="112" t="s">
        <v>1309</v>
      </c>
      <c r="N1003" s="32">
        <v>1913</v>
      </c>
      <c r="O1003" s="111" t="s">
        <v>1309</v>
      </c>
      <c r="P1003" s="80" t="s">
        <v>1979</v>
      </c>
      <c r="Q1003" s="80" t="s">
        <v>1997</v>
      </c>
      <c r="R1003" s="36" t="s">
        <v>2187</v>
      </c>
      <c r="S1003" s="80" t="s">
        <v>2147</v>
      </c>
      <c r="T1003" s="80" t="s">
        <v>2149</v>
      </c>
      <c r="U1003" s="80"/>
      <c r="V1003" s="80" t="str">
        <f t="shared" si="46"/>
        <v/>
      </c>
      <c r="W1003" s="32" t="s">
        <v>1309</v>
      </c>
      <c r="X1003" s="110" t="s">
        <v>1331</v>
      </c>
      <c r="Y1003" s="35" t="s">
        <v>1354</v>
      </c>
      <c r="Z1003" s="133">
        <v>1</v>
      </c>
      <c r="AA1003" s="133">
        <f t="shared" si="47"/>
        <v>1</v>
      </c>
    </row>
    <row r="1004" spans="1:27" s="3" customFormat="1" x14ac:dyDescent="0.2">
      <c r="A1004" s="100">
        <v>1003</v>
      </c>
      <c r="B1004" s="101" t="s">
        <v>1328</v>
      </c>
      <c r="C1004" s="101" t="s">
        <v>1329</v>
      </c>
      <c r="D1004" s="100" t="s">
        <v>1329</v>
      </c>
      <c r="E1004" s="102" t="str">
        <f t="shared" si="45"/>
        <v>1913 - Parcel Post - 3c Carmine, Railway Postal Clerk, Perf 12   Single-Line Watermark</v>
      </c>
      <c r="F1004" s="106" t="s">
        <v>2512</v>
      </c>
      <c r="G1004" s="104">
        <v>6.5</v>
      </c>
      <c r="H1004" s="105">
        <v>6.5</v>
      </c>
      <c r="I1004" s="105"/>
      <c r="J1004" s="105">
        <v>9.5</v>
      </c>
      <c r="K1004" s="104">
        <v>6.5</v>
      </c>
      <c r="L1004" s="100">
        <v>1091</v>
      </c>
      <c r="M1004" s="112" t="s">
        <v>1309</v>
      </c>
      <c r="N1004" s="32">
        <v>1913</v>
      </c>
      <c r="O1004" s="111" t="s">
        <v>1309</v>
      </c>
      <c r="P1004" s="80" t="s">
        <v>1990</v>
      </c>
      <c r="Q1004" s="80" t="s">
        <v>1998</v>
      </c>
      <c r="R1004" s="36" t="s">
        <v>2057</v>
      </c>
      <c r="S1004" s="80" t="s">
        <v>2147</v>
      </c>
      <c r="T1004" s="80" t="s">
        <v>2149</v>
      </c>
      <c r="U1004" s="80"/>
      <c r="V1004" s="80" t="str">
        <f t="shared" si="46"/>
        <v/>
      </c>
      <c r="W1004" s="32" t="s">
        <v>1309</v>
      </c>
      <c r="X1004" s="110" t="s">
        <v>1329</v>
      </c>
      <c r="Y1004" s="35" t="s">
        <v>1355</v>
      </c>
      <c r="Z1004" s="133">
        <v>1</v>
      </c>
      <c r="AA1004" s="133">
        <f t="shared" si="47"/>
        <v>1</v>
      </c>
    </row>
    <row r="1005" spans="1:27" s="3" customFormat="1" x14ac:dyDescent="0.2">
      <c r="A1005" s="100">
        <v>1004</v>
      </c>
      <c r="B1005" s="101" t="s">
        <v>1326</v>
      </c>
      <c r="C1005" s="101" t="s">
        <v>1327</v>
      </c>
      <c r="D1005" s="100" t="s">
        <v>1327</v>
      </c>
      <c r="E1005" s="102" t="str">
        <f t="shared" si="45"/>
        <v>1913 - Parcel Post - 4c Carmine Rose, Rural Carrier, Perf 12   Single-Line Watermark</v>
      </c>
      <c r="F1005" s="106" t="s">
        <v>2512</v>
      </c>
      <c r="G1005" s="104">
        <v>3.5</v>
      </c>
      <c r="H1005" s="105">
        <v>3.5</v>
      </c>
      <c r="I1005" s="105"/>
      <c r="J1005" s="105">
        <v>30</v>
      </c>
      <c r="K1005" s="104">
        <v>3.5</v>
      </c>
      <c r="L1005" s="100">
        <v>1092</v>
      </c>
      <c r="M1005" s="112" t="s">
        <v>1309</v>
      </c>
      <c r="N1005" s="32">
        <v>1913</v>
      </c>
      <c r="O1005" s="111" t="s">
        <v>1309</v>
      </c>
      <c r="P1005" s="80" t="s">
        <v>2008</v>
      </c>
      <c r="Q1005" s="80" t="s">
        <v>1999</v>
      </c>
      <c r="R1005" s="36" t="s">
        <v>2187</v>
      </c>
      <c r="S1005" s="80" t="s">
        <v>2147</v>
      </c>
      <c r="T1005" s="80" t="s">
        <v>2149</v>
      </c>
      <c r="U1005" s="80"/>
      <c r="V1005" s="80" t="str">
        <f t="shared" si="46"/>
        <v/>
      </c>
      <c r="W1005" s="32" t="s">
        <v>1309</v>
      </c>
      <c r="X1005" s="110" t="s">
        <v>1327</v>
      </c>
      <c r="Y1005" s="35" t="s">
        <v>1356</v>
      </c>
      <c r="Z1005" s="133">
        <v>1</v>
      </c>
      <c r="AA1005" s="133">
        <f t="shared" si="47"/>
        <v>1</v>
      </c>
    </row>
    <row r="1006" spans="1:27" s="3" customFormat="1" x14ac:dyDescent="0.2">
      <c r="A1006" s="100">
        <v>1005</v>
      </c>
      <c r="B1006" s="101" t="s">
        <v>1324</v>
      </c>
      <c r="C1006" s="101" t="s">
        <v>1325</v>
      </c>
      <c r="D1006" s="100" t="s">
        <v>1325</v>
      </c>
      <c r="E1006" s="102" t="str">
        <f t="shared" si="45"/>
        <v>1913 - Parcel Post - 5c Carmine Rose, Mail Train and Mail Bag on Rack, Perf 12   Single-Line Watermark</v>
      </c>
      <c r="F1006" s="106" t="s">
        <v>2512</v>
      </c>
      <c r="G1006" s="104">
        <v>2.5</v>
      </c>
      <c r="H1006" s="105">
        <v>2.5</v>
      </c>
      <c r="I1006" s="105"/>
      <c r="J1006" s="105">
        <v>25</v>
      </c>
      <c r="K1006" s="104">
        <v>2.5</v>
      </c>
      <c r="L1006" s="100">
        <v>1093</v>
      </c>
      <c r="M1006" s="112" t="s">
        <v>1309</v>
      </c>
      <c r="N1006" s="32">
        <v>1913</v>
      </c>
      <c r="O1006" s="111" t="s">
        <v>1309</v>
      </c>
      <c r="P1006" s="80" t="s">
        <v>1981</v>
      </c>
      <c r="Q1006" s="80" t="s">
        <v>2000</v>
      </c>
      <c r="R1006" s="36" t="s">
        <v>2187</v>
      </c>
      <c r="S1006" s="80" t="s">
        <v>2147</v>
      </c>
      <c r="T1006" s="80" t="s">
        <v>2149</v>
      </c>
      <c r="U1006" s="80"/>
      <c r="V1006" s="80" t="str">
        <f t="shared" si="46"/>
        <v/>
      </c>
      <c r="W1006" s="32" t="s">
        <v>1309</v>
      </c>
      <c r="X1006" s="110" t="s">
        <v>1325</v>
      </c>
      <c r="Y1006" s="35" t="s">
        <v>1357</v>
      </c>
      <c r="Z1006" s="133">
        <v>1</v>
      </c>
      <c r="AA1006" s="133">
        <f t="shared" si="47"/>
        <v>1</v>
      </c>
    </row>
    <row r="1007" spans="1:27" s="3" customFormat="1" x14ac:dyDescent="0.2">
      <c r="A1007" s="100">
        <v>1006</v>
      </c>
      <c r="B1007" s="101" t="s">
        <v>1322</v>
      </c>
      <c r="C1007" s="101" t="s">
        <v>1323</v>
      </c>
      <c r="D1007" s="100" t="s">
        <v>1323</v>
      </c>
      <c r="E1007" s="102" t="str">
        <f t="shared" si="45"/>
        <v>1913 - Parcel Post - 10c Carmine Rose, Steamship and Mail Tender, Perf 12   Single-Line Watermark</v>
      </c>
      <c r="F1007" s="106" t="s">
        <v>2512</v>
      </c>
      <c r="G1007" s="104">
        <v>3.5</v>
      </c>
      <c r="H1007" s="105">
        <v>3.5</v>
      </c>
      <c r="I1007" s="105"/>
      <c r="J1007" s="105">
        <v>42.5</v>
      </c>
      <c r="K1007" s="104">
        <v>3.5</v>
      </c>
      <c r="L1007" s="100">
        <v>1094</v>
      </c>
      <c r="M1007" s="112" t="s">
        <v>1309</v>
      </c>
      <c r="N1007" s="32">
        <v>1913</v>
      </c>
      <c r="O1007" s="111" t="s">
        <v>1309</v>
      </c>
      <c r="P1007" s="80" t="s">
        <v>1940</v>
      </c>
      <c r="Q1007" s="80" t="s">
        <v>2001</v>
      </c>
      <c r="R1007" s="36" t="s">
        <v>2187</v>
      </c>
      <c r="S1007" s="80" t="s">
        <v>2147</v>
      </c>
      <c r="T1007" s="80" t="s">
        <v>2149</v>
      </c>
      <c r="U1007" s="80"/>
      <c r="V1007" s="80" t="str">
        <f t="shared" si="46"/>
        <v/>
      </c>
      <c r="W1007" s="32" t="s">
        <v>1309</v>
      </c>
      <c r="X1007" s="110" t="s">
        <v>1323</v>
      </c>
      <c r="Y1007" s="35" t="s">
        <v>1358</v>
      </c>
      <c r="Z1007" s="133">
        <v>1</v>
      </c>
      <c r="AA1007" s="133">
        <f t="shared" si="47"/>
        <v>1</v>
      </c>
    </row>
    <row r="1008" spans="1:27" s="3" customFormat="1" x14ac:dyDescent="0.2">
      <c r="A1008" s="100">
        <v>1007</v>
      </c>
      <c r="B1008" s="101" t="s">
        <v>1320</v>
      </c>
      <c r="C1008" s="101" t="s">
        <v>1321</v>
      </c>
      <c r="D1008" s="100" t="s">
        <v>1321</v>
      </c>
      <c r="E1008" s="102" t="str">
        <f t="shared" si="45"/>
        <v>1913 - Parcel Post - 15c Carmine Rose, Automobile Servie, Perf 12   Single-Line Watermark</v>
      </c>
      <c r="F1008" s="106" t="s">
        <v>2512</v>
      </c>
      <c r="G1008" s="104">
        <v>15</v>
      </c>
      <c r="H1008" s="105">
        <v>15</v>
      </c>
      <c r="I1008" s="105"/>
      <c r="J1008" s="105">
        <v>62.5</v>
      </c>
      <c r="K1008" s="104">
        <v>15</v>
      </c>
      <c r="L1008" s="100">
        <v>1095</v>
      </c>
      <c r="M1008" s="112" t="s">
        <v>1309</v>
      </c>
      <c r="N1008" s="32">
        <v>1913</v>
      </c>
      <c r="O1008" s="111" t="s">
        <v>1309</v>
      </c>
      <c r="P1008" s="80" t="s">
        <v>1941</v>
      </c>
      <c r="Q1008" s="80" t="s">
        <v>2002</v>
      </c>
      <c r="R1008" s="36" t="s">
        <v>2187</v>
      </c>
      <c r="S1008" s="80" t="s">
        <v>2147</v>
      </c>
      <c r="T1008" s="80" t="s">
        <v>2149</v>
      </c>
      <c r="U1008" s="80"/>
      <c r="V1008" s="80" t="str">
        <f t="shared" si="46"/>
        <v/>
      </c>
      <c r="W1008" s="32" t="s">
        <v>1309</v>
      </c>
      <c r="X1008" s="110" t="s">
        <v>1321</v>
      </c>
      <c r="Y1008" s="35" t="s">
        <v>1359</v>
      </c>
      <c r="Z1008" s="133">
        <v>1</v>
      </c>
      <c r="AA1008" s="133">
        <f t="shared" si="47"/>
        <v>1</v>
      </c>
    </row>
    <row r="1009" spans="1:27" s="3" customFormat="1" x14ac:dyDescent="0.2">
      <c r="A1009" s="100">
        <v>1008</v>
      </c>
      <c r="B1009" s="101" t="s">
        <v>1318</v>
      </c>
      <c r="C1009" s="101" t="s">
        <v>1319</v>
      </c>
      <c r="D1009" s="100" t="s">
        <v>1319</v>
      </c>
      <c r="E1009" s="102" t="str">
        <f t="shared" si="45"/>
        <v>1913 - Parcel Post - 20c Carmine Rose, Airplane Carrying Mail, Perf 12   Single-Line Watermark</v>
      </c>
      <c r="F1009" s="106" t="s">
        <v>2512</v>
      </c>
      <c r="G1009" s="104">
        <v>30</v>
      </c>
      <c r="H1009" s="105">
        <v>30</v>
      </c>
      <c r="I1009" s="105"/>
      <c r="J1009" s="105">
        <v>120</v>
      </c>
      <c r="K1009" s="104">
        <v>30</v>
      </c>
      <c r="L1009" s="100">
        <v>1096</v>
      </c>
      <c r="M1009" s="112" t="s">
        <v>1309</v>
      </c>
      <c r="N1009" s="32">
        <v>1913</v>
      </c>
      <c r="O1009" s="111" t="s">
        <v>1309</v>
      </c>
      <c r="P1009" s="80" t="s">
        <v>1942</v>
      </c>
      <c r="Q1009" s="80" t="s">
        <v>2003</v>
      </c>
      <c r="R1009" s="36" t="s">
        <v>2187</v>
      </c>
      <c r="S1009" s="80" t="s">
        <v>2147</v>
      </c>
      <c r="T1009" s="80" t="s">
        <v>2149</v>
      </c>
      <c r="U1009" s="80"/>
      <c r="V1009" s="80" t="str">
        <f t="shared" si="46"/>
        <v/>
      </c>
      <c r="W1009" s="32" t="s">
        <v>1309</v>
      </c>
      <c r="X1009" s="110" t="s">
        <v>1319</v>
      </c>
      <c r="Y1009" s="35" t="s">
        <v>1360</v>
      </c>
      <c r="Z1009" s="133">
        <v>1</v>
      </c>
      <c r="AA1009" s="133">
        <f t="shared" si="47"/>
        <v>1</v>
      </c>
    </row>
    <row r="1010" spans="1:27" s="3" customFormat="1" x14ac:dyDescent="0.2">
      <c r="A1010" s="100">
        <v>1009</v>
      </c>
      <c r="B1010" s="101" t="s">
        <v>1316</v>
      </c>
      <c r="C1010" s="101" t="s">
        <v>1317</v>
      </c>
      <c r="D1010" s="100" t="s">
        <v>1317</v>
      </c>
      <c r="E1010" s="102" t="str">
        <f t="shared" si="45"/>
        <v>1913 - Parcel Post - 25c Carmine Rose, Manufacturing Steel Plant, Perf 12   Single-Line Watermark</v>
      </c>
      <c r="F1010" s="106" t="s">
        <v>2512</v>
      </c>
      <c r="G1010" s="104">
        <v>8.5</v>
      </c>
      <c r="H1010" s="105">
        <v>8.5</v>
      </c>
      <c r="I1010" s="105"/>
      <c r="J1010" s="105">
        <v>57.5</v>
      </c>
      <c r="K1010" s="104">
        <v>8.5</v>
      </c>
      <c r="L1010" s="100">
        <v>1097</v>
      </c>
      <c r="M1010" s="112" t="s">
        <v>1309</v>
      </c>
      <c r="N1010" s="32">
        <v>1913</v>
      </c>
      <c r="O1010" s="111" t="s">
        <v>1309</v>
      </c>
      <c r="P1010" s="80" t="s">
        <v>1989</v>
      </c>
      <c r="Q1010" s="80" t="s">
        <v>2004</v>
      </c>
      <c r="R1010" s="36" t="s">
        <v>2187</v>
      </c>
      <c r="S1010" s="80" t="s">
        <v>2147</v>
      </c>
      <c r="T1010" s="80" t="s">
        <v>2149</v>
      </c>
      <c r="U1010" s="80"/>
      <c r="V1010" s="80" t="str">
        <f t="shared" si="46"/>
        <v/>
      </c>
      <c r="W1010" s="32" t="s">
        <v>1309</v>
      </c>
      <c r="X1010" s="110" t="s">
        <v>1317</v>
      </c>
      <c r="Y1010" s="35" t="s">
        <v>1361</v>
      </c>
      <c r="Z1010" s="133">
        <v>1</v>
      </c>
      <c r="AA1010" s="133">
        <f t="shared" si="47"/>
        <v>1</v>
      </c>
    </row>
    <row r="1011" spans="1:27" s="3" customFormat="1" x14ac:dyDescent="0.2">
      <c r="A1011" s="100">
        <v>1010</v>
      </c>
      <c r="B1011" s="101" t="s">
        <v>1314</v>
      </c>
      <c r="C1011" s="101" t="s">
        <v>1315</v>
      </c>
      <c r="D1011" s="100" t="s">
        <v>1315</v>
      </c>
      <c r="E1011" s="102" t="str">
        <f t="shared" si="45"/>
        <v>1913 - Parcel Post - 50c Carmine Rose, Dairying, Perf 12   Single-Line Watermark</v>
      </c>
      <c r="F1011" s="106" t="s">
        <v>2512</v>
      </c>
      <c r="G1011" s="104">
        <v>50</v>
      </c>
      <c r="H1011" s="105">
        <v>50</v>
      </c>
      <c r="I1011" s="105"/>
      <c r="J1011" s="105">
        <v>235</v>
      </c>
      <c r="K1011" s="104">
        <v>50</v>
      </c>
      <c r="L1011" s="100">
        <v>1087</v>
      </c>
      <c r="M1011" s="112" t="s">
        <v>1309</v>
      </c>
      <c r="N1011" s="32">
        <v>1913</v>
      </c>
      <c r="O1011" s="111" t="s">
        <v>1309</v>
      </c>
      <c r="P1011" s="80" t="s">
        <v>1992</v>
      </c>
      <c r="Q1011" s="80" t="s">
        <v>2005</v>
      </c>
      <c r="R1011" s="36" t="s">
        <v>2187</v>
      </c>
      <c r="S1011" s="80" t="s">
        <v>2147</v>
      </c>
      <c r="T1011" s="80" t="s">
        <v>2149</v>
      </c>
      <c r="U1011" s="80"/>
      <c r="V1011" s="80" t="str">
        <f t="shared" si="46"/>
        <v/>
      </c>
      <c r="W1011" s="32" t="s">
        <v>1309</v>
      </c>
      <c r="X1011" s="110" t="s">
        <v>1315</v>
      </c>
      <c r="Y1011" s="35" t="s">
        <v>1362</v>
      </c>
      <c r="Z1011" s="133">
        <v>1</v>
      </c>
      <c r="AA1011" s="133">
        <f t="shared" si="47"/>
        <v>1</v>
      </c>
    </row>
    <row r="1012" spans="1:27" s="3" customFormat="1" x14ac:dyDescent="0.2">
      <c r="A1012" s="100">
        <v>1011</v>
      </c>
      <c r="B1012" s="101" t="s">
        <v>1312</v>
      </c>
      <c r="C1012" s="101" t="s">
        <v>1313</v>
      </c>
      <c r="D1012" s="100" t="s">
        <v>1313</v>
      </c>
      <c r="E1012" s="102" t="str">
        <f t="shared" si="45"/>
        <v>1913 - Parcel Post - 75c Carmine Rose, Harvesting, Perf 12   Single-Line Watermark</v>
      </c>
      <c r="F1012" s="106" t="s">
        <v>2512</v>
      </c>
      <c r="G1012" s="104">
        <v>40</v>
      </c>
      <c r="H1012" s="105">
        <v>40</v>
      </c>
      <c r="I1012" s="105"/>
      <c r="J1012" s="105">
        <v>85</v>
      </c>
      <c r="K1012" s="104">
        <v>40</v>
      </c>
      <c r="L1012" s="100">
        <v>1088</v>
      </c>
      <c r="M1012" s="112" t="s">
        <v>1309</v>
      </c>
      <c r="N1012" s="32">
        <v>1913</v>
      </c>
      <c r="O1012" s="111" t="s">
        <v>1309</v>
      </c>
      <c r="P1012" s="80" t="s">
        <v>2009</v>
      </c>
      <c r="Q1012" s="80" t="s">
        <v>2006</v>
      </c>
      <c r="R1012" s="36" t="s">
        <v>2187</v>
      </c>
      <c r="S1012" s="80" t="s">
        <v>2147</v>
      </c>
      <c r="T1012" s="80" t="s">
        <v>2149</v>
      </c>
      <c r="U1012" s="80"/>
      <c r="V1012" s="80" t="str">
        <f t="shared" si="46"/>
        <v/>
      </c>
      <c r="W1012" s="32" t="s">
        <v>1309</v>
      </c>
      <c r="X1012" s="110" t="s">
        <v>1313</v>
      </c>
      <c r="Y1012" s="35" t="s">
        <v>1363</v>
      </c>
      <c r="Z1012" s="133">
        <v>1</v>
      </c>
      <c r="AA1012" s="133">
        <f t="shared" si="47"/>
        <v>1</v>
      </c>
    </row>
    <row r="1013" spans="1:27" s="3" customFormat="1" x14ac:dyDescent="0.2">
      <c r="A1013" s="100">
        <v>1012</v>
      </c>
      <c r="B1013" s="101" t="s">
        <v>1310</v>
      </c>
      <c r="C1013" s="101" t="s">
        <v>1311</v>
      </c>
      <c r="D1013" s="100" t="s">
        <v>1311</v>
      </c>
      <c r="E1013" s="102" t="str">
        <f t="shared" si="45"/>
        <v>1913 - Parcel Post - 1 Carmine Rose, Fruit Growing, Perf 12   Single-Line Watermark</v>
      </c>
      <c r="F1013" s="106" t="s">
        <v>2512</v>
      </c>
      <c r="G1013" s="104">
        <v>45</v>
      </c>
      <c r="H1013" s="105">
        <v>45</v>
      </c>
      <c r="I1013" s="105"/>
      <c r="J1013" s="105">
        <v>280</v>
      </c>
      <c r="K1013" s="104">
        <v>45</v>
      </c>
      <c r="L1013" s="100">
        <v>1089</v>
      </c>
      <c r="M1013" s="112" t="s">
        <v>1309</v>
      </c>
      <c r="N1013" s="32">
        <v>1913</v>
      </c>
      <c r="O1013" s="111" t="s">
        <v>1309</v>
      </c>
      <c r="P1013" s="80">
        <v>1</v>
      </c>
      <c r="Q1013" s="80" t="s">
        <v>2007</v>
      </c>
      <c r="R1013" s="36" t="s">
        <v>2187</v>
      </c>
      <c r="S1013" s="80" t="s">
        <v>2147</v>
      </c>
      <c r="T1013" s="80" t="s">
        <v>2149</v>
      </c>
      <c r="U1013" s="80"/>
      <c r="V1013" s="80" t="str">
        <f t="shared" si="46"/>
        <v/>
      </c>
      <c r="W1013" s="32" t="s">
        <v>1309</v>
      </c>
      <c r="X1013" s="110" t="s">
        <v>1311</v>
      </c>
      <c r="Y1013" s="35" t="s">
        <v>1364</v>
      </c>
      <c r="Z1013" s="133">
        <v>1</v>
      </c>
      <c r="AA1013" s="133">
        <f t="shared" si="47"/>
        <v>1</v>
      </c>
    </row>
    <row r="1014" spans="1:27" s="3" customFormat="1" x14ac:dyDescent="0.2">
      <c r="A1014" s="100">
        <v>1013</v>
      </c>
      <c r="B1014" s="101" t="s">
        <v>1370</v>
      </c>
      <c r="C1014" s="101" t="s">
        <v>1375</v>
      </c>
      <c r="D1014" s="100" t="s">
        <v>1375</v>
      </c>
      <c r="E1014" s="102" t="str">
        <f t="shared" si="45"/>
        <v>1913 - Parcel Postage Due - 1c Dark Green, Parcel Postage Due, Perf 12   Single-Line Watermark</v>
      </c>
      <c r="F1014" s="106" t="s">
        <v>2512</v>
      </c>
      <c r="G1014" s="104">
        <v>4.25</v>
      </c>
      <c r="H1014" s="105">
        <v>4.25</v>
      </c>
      <c r="I1014" s="105"/>
      <c r="J1014" s="105">
        <v>8.5</v>
      </c>
      <c r="K1014" s="104">
        <v>4.25</v>
      </c>
      <c r="L1014" s="100">
        <v>1077</v>
      </c>
      <c r="M1014" s="112" t="s">
        <v>1339</v>
      </c>
      <c r="N1014" s="32">
        <v>1913</v>
      </c>
      <c r="O1014" s="111" t="s">
        <v>1339</v>
      </c>
      <c r="P1014" s="80" t="s">
        <v>1988</v>
      </c>
      <c r="Q1014" s="80" t="s">
        <v>1339</v>
      </c>
      <c r="R1014" s="36" t="s">
        <v>2034</v>
      </c>
      <c r="S1014" s="80" t="s">
        <v>2147</v>
      </c>
      <c r="T1014" s="80" t="s">
        <v>2149</v>
      </c>
      <c r="U1014" s="80"/>
      <c r="V1014" s="80" t="str">
        <f t="shared" si="46"/>
        <v/>
      </c>
      <c r="W1014" s="32" t="s">
        <v>1339</v>
      </c>
      <c r="X1014" s="110" t="s">
        <v>1375</v>
      </c>
      <c r="Y1014" s="35" t="s">
        <v>1380</v>
      </c>
      <c r="Z1014" s="133">
        <v>1</v>
      </c>
      <c r="AA1014" s="133">
        <f t="shared" si="47"/>
        <v>1</v>
      </c>
    </row>
    <row r="1015" spans="1:27" s="3" customFormat="1" x14ac:dyDescent="0.2">
      <c r="A1015" s="100">
        <v>1014</v>
      </c>
      <c r="B1015" s="101" t="s">
        <v>1371</v>
      </c>
      <c r="C1015" s="101" t="s">
        <v>1376</v>
      </c>
      <c r="D1015" s="100" t="s">
        <v>1376</v>
      </c>
      <c r="E1015" s="102" t="str">
        <f t="shared" si="45"/>
        <v>1913 - Parcel Postage Due - 2c Dark Green, Parcel Postage Due, Perf 12   Single-Line Watermark</v>
      </c>
      <c r="F1015" s="106" t="s">
        <v>2512</v>
      </c>
      <c r="G1015" s="104">
        <v>18</v>
      </c>
      <c r="H1015" s="105">
        <v>18</v>
      </c>
      <c r="I1015" s="105"/>
      <c r="J1015" s="105">
        <v>65</v>
      </c>
      <c r="K1015" s="104">
        <v>18</v>
      </c>
      <c r="L1015" s="100">
        <v>1078</v>
      </c>
      <c r="M1015" s="112" t="s">
        <v>1339</v>
      </c>
      <c r="N1015" s="32">
        <v>1913</v>
      </c>
      <c r="O1015" s="111" t="s">
        <v>1339</v>
      </c>
      <c r="P1015" s="80" t="s">
        <v>1979</v>
      </c>
      <c r="Q1015" s="80" t="s">
        <v>1339</v>
      </c>
      <c r="R1015" s="36" t="s">
        <v>2034</v>
      </c>
      <c r="S1015" s="80" t="s">
        <v>2147</v>
      </c>
      <c r="T1015" s="80" t="s">
        <v>2149</v>
      </c>
      <c r="U1015" s="80"/>
      <c r="V1015" s="80" t="str">
        <f t="shared" si="46"/>
        <v/>
      </c>
      <c r="W1015" s="32" t="s">
        <v>1339</v>
      </c>
      <c r="X1015" s="110" t="s">
        <v>1376</v>
      </c>
      <c r="Y1015" s="35" t="s">
        <v>1380</v>
      </c>
      <c r="Z1015" s="133">
        <v>1</v>
      </c>
      <c r="AA1015" s="133">
        <f t="shared" si="47"/>
        <v>1</v>
      </c>
    </row>
    <row r="1016" spans="1:27" s="3" customFormat="1" x14ac:dyDescent="0.2">
      <c r="A1016" s="100">
        <v>1015</v>
      </c>
      <c r="B1016" s="101" t="s">
        <v>1372</v>
      </c>
      <c r="C1016" s="101" t="s">
        <v>1377</v>
      </c>
      <c r="D1016" s="100" t="s">
        <v>1377</v>
      </c>
      <c r="E1016" s="102" t="str">
        <f t="shared" si="45"/>
        <v>1913 - Parcel Postage Due - 5c Dark Green, Parcel Postage Due, Perf 12   Single-Line Watermark</v>
      </c>
      <c r="F1016" s="106" t="s">
        <v>2512</v>
      </c>
      <c r="G1016" s="104">
        <v>5</v>
      </c>
      <c r="H1016" s="105">
        <v>5</v>
      </c>
      <c r="I1016" s="105"/>
      <c r="J1016" s="105">
        <v>10</v>
      </c>
      <c r="K1016" s="104">
        <v>5</v>
      </c>
      <c r="L1016" s="100">
        <v>1079</v>
      </c>
      <c r="M1016" s="112" t="s">
        <v>1339</v>
      </c>
      <c r="N1016" s="32">
        <v>1913</v>
      </c>
      <c r="O1016" s="111" t="s">
        <v>1339</v>
      </c>
      <c r="P1016" s="80" t="s">
        <v>1981</v>
      </c>
      <c r="Q1016" s="80" t="s">
        <v>1339</v>
      </c>
      <c r="R1016" s="36" t="s">
        <v>2034</v>
      </c>
      <c r="S1016" s="80" t="s">
        <v>2147</v>
      </c>
      <c r="T1016" s="80" t="s">
        <v>2149</v>
      </c>
      <c r="U1016" s="80"/>
      <c r="V1016" s="80" t="str">
        <f t="shared" si="46"/>
        <v/>
      </c>
      <c r="W1016" s="32" t="s">
        <v>1339</v>
      </c>
      <c r="X1016" s="110" t="s">
        <v>1377</v>
      </c>
      <c r="Y1016" s="35" t="s">
        <v>1380</v>
      </c>
      <c r="Z1016" s="133">
        <v>1</v>
      </c>
      <c r="AA1016" s="133">
        <f t="shared" si="47"/>
        <v>1</v>
      </c>
    </row>
    <row r="1017" spans="1:27" s="3" customFormat="1" x14ac:dyDescent="0.2">
      <c r="A1017" s="100">
        <v>1016</v>
      </c>
      <c r="B1017" s="101" t="s">
        <v>1373</v>
      </c>
      <c r="C1017" s="101" t="s">
        <v>1378</v>
      </c>
      <c r="D1017" s="100" t="s">
        <v>1378</v>
      </c>
      <c r="E1017" s="102" t="str">
        <f t="shared" si="45"/>
        <v>1913 - Parcel Postage Due - 10c Dark Green, Parcel Postage Due, Perf 12   Single-Line Watermark</v>
      </c>
      <c r="F1017" s="106" t="s">
        <v>2512</v>
      </c>
      <c r="G1017" s="104">
        <v>45</v>
      </c>
      <c r="H1017" s="105">
        <v>45</v>
      </c>
      <c r="I1017" s="105"/>
      <c r="J1017" s="105">
        <v>120</v>
      </c>
      <c r="K1017" s="104">
        <v>45</v>
      </c>
      <c r="L1017" s="100">
        <v>1080</v>
      </c>
      <c r="M1017" s="112" t="s">
        <v>1339</v>
      </c>
      <c r="N1017" s="32">
        <v>1913</v>
      </c>
      <c r="O1017" s="111" t="s">
        <v>1339</v>
      </c>
      <c r="P1017" s="80" t="s">
        <v>1940</v>
      </c>
      <c r="Q1017" s="80" t="s">
        <v>1339</v>
      </c>
      <c r="R1017" s="36" t="s">
        <v>2034</v>
      </c>
      <c r="S1017" s="80" t="s">
        <v>2147</v>
      </c>
      <c r="T1017" s="80" t="s">
        <v>2149</v>
      </c>
      <c r="U1017" s="80"/>
      <c r="V1017" s="80" t="str">
        <f t="shared" si="46"/>
        <v/>
      </c>
      <c r="W1017" s="32" t="s">
        <v>1339</v>
      </c>
      <c r="X1017" s="110" t="s">
        <v>1378</v>
      </c>
      <c r="Y1017" s="35" t="s">
        <v>1380</v>
      </c>
      <c r="Z1017" s="133">
        <v>1</v>
      </c>
      <c r="AA1017" s="133">
        <f t="shared" si="47"/>
        <v>1</v>
      </c>
    </row>
    <row r="1018" spans="1:27" s="3" customFormat="1" x14ac:dyDescent="0.2">
      <c r="A1018" s="100">
        <v>1017</v>
      </c>
      <c r="B1018" s="101" t="s">
        <v>1374</v>
      </c>
      <c r="C1018" s="101" t="s">
        <v>1379</v>
      </c>
      <c r="D1018" s="100" t="s">
        <v>1379</v>
      </c>
      <c r="E1018" s="102" t="str">
        <f t="shared" si="45"/>
        <v>1913 - Parcel Postage Due - 25c Dark Green, Parcel Postage Due, Perf 12   Single-Line Watermark</v>
      </c>
      <c r="F1018" s="106" t="s">
        <v>2512</v>
      </c>
      <c r="G1018" s="104">
        <v>4.75</v>
      </c>
      <c r="H1018" s="105">
        <v>4.75</v>
      </c>
      <c r="I1018" s="105"/>
      <c r="J1018" s="105">
        <v>75</v>
      </c>
      <c r="K1018" s="104">
        <v>4.75</v>
      </c>
      <c r="L1018" s="100">
        <v>1081</v>
      </c>
      <c r="M1018" s="112" t="s">
        <v>1339</v>
      </c>
      <c r="N1018" s="32">
        <v>1913</v>
      </c>
      <c r="O1018" s="111" t="s">
        <v>1339</v>
      </c>
      <c r="P1018" s="80" t="s">
        <v>1989</v>
      </c>
      <c r="Q1018" s="80" t="s">
        <v>1339</v>
      </c>
      <c r="R1018" s="36" t="s">
        <v>2034</v>
      </c>
      <c r="S1018" s="80" t="s">
        <v>2147</v>
      </c>
      <c r="T1018" s="80" t="s">
        <v>2149</v>
      </c>
      <c r="U1018" s="80"/>
      <c r="V1018" s="80" t="str">
        <f t="shared" si="46"/>
        <v/>
      </c>
      <c r="W1018" s="32" t="s">
        <v>1339</v>
      </c>
      <c r="X1018" s="110" t="s">
        <v>1379</v>
      </c>
      <c r="Y1018" s="35" t="s">
        <v>1380</v>
      </c>
      <c r="Z1018" s="133">
        <v>1</v>
      </c>
      <c r="AA1018" s="133">
        <f t="shared" si="47"/>
        <v>1</v>
      </c>
    </row>
    <row r="1019" spans="1:27" s="3" customFormat="1" x14ac:dyDescent="0.2">
      <c r="A1019" s="100">
        <v>1018</v>
      </c>
      <c r="B1019" s="101" t="s">
        <v>1478</v>
      </c>
      <c r="C1019" s="101" t="s">
        <v>1473</v>
      </c>
      <c r="D1019" s="100" t="s">
        <v>1473</v>
      </c>
      <c r="E1019" s="102" t="str">
        <f t="shared" si="45"/>
        <v xml:space="preserve">1879 - Postage Due - First Designs - 1c Brown, Postage Due, Perf 12   </v>
      </c>
      <c r="F1019" s="106" t="s">
        <v>2518</v>
      </c>
      <c r="G1019" s="104">
        <v>14</v>
      </c>
      <c r="H1019" s="105">
        <v>14</v>
      </c>
      <c r="I1019" s="105"/>
      <c r="J1019" s="105">
        <v>90</v>
      </c>
      <c r="K1019" s="104">
        <v>14</v>
      </c>
      <c r="L1019" s="100">
        <v>991</v>
      </c>
      <c r="M1019" s="112" t="s">
        <v>1395</v>
      </c>
      <c r="N1019" s="32">
        <v>1879</v>
      </c>
      <c r="O1019" s="111" t="s">
        <v>1472</v>
      </c>
      <c r="P1019" s="80" t="s">
        <v>1988</v>
      </c>
      <c r="Q1019" s="80" t="s">
        <v>1395</v>
      </c>
      <c r="R1019" s="36" t="s">
        <v>2021</v>
      </c>
      <c r="S1019" s="80" t="s">
        <v>2147</v>
      </c>
      <c r="T1019" s="80"/>
      <c r="U1019" s="80"/>
      <c r="V1019" s="80" t="str">
        <f t="shared" si="46"/>
        <v/>
      </c>
      <c r="W1019" s="32" t="s">
        <v>1395</v>
      </c>
      <c r="X1019" s="110" t="s">
        <v>1473</v>
      </c>
      <c r="Y1019" s="35" t="s">
        <v>1473</v>
      </c>
      <c r="Z1019" s="133">
        <v>1</v>
      </c>
      <c r="AA1019" s="133">
        <f t="shared" si="47"/>
        <v>1</v>
      </c>
    </row>
    <row r="1020" spans="1:27" s="3" customFormat="1" x14ac:dyDescent="0.2">
      <c r="A1020" s="100">
        <v>1019</v>
      </c>
      <c r="B1020" s="101" t="s">
        <v>1479</v>
      </c>
      <c r="C1020" s="101" t="s">
        <v>1566</v>
      </c>
      <c r="D1020" s="100" t="s">
        <v>1566</v>
      </c>
      <c r="E1020" s="102" t="str">
        <f t="shared" si="45"/>
        <v xml:space="preserve">1879 - Postage Due - First Designs - 2c Brown, Postage Due, Perf 12   </v>
      </c>
      <c r="F1020" s="106" t="s">
        <v>2518</v>
      </c>
      <c r="G1020" s="104">
        <v>25</v>
      </c>
      <c r="H1020" s="105">
        <v>25</v>
      </c>
      <c r="I1020" s="105"/>
      <c r="J1020" s="105">
        <v>400</v>
      </c>
      <c r="K1020" s="104">
        <v>25</v>
      </c>
      <c r="L1020" s="100">
        <v>1034</v>
      </c>
      <c r="M1020" s="112" t="s">
        <v>1395</v>
      </c>
      <c r="N1020" s="32">
        <v>1879</v>
      </c>
      <c r="O1020" s="111" t="s">
        <v>1472</v>
      </c>
      <c r="P1020" s="80" t="s">
        <v>1979</v>
      </c>
      <c r="Q1020" s="80" t="s">
        <v>1395</v>
      </c>
      <c r="R1020" s="36" t="s">
        <v>2021</v>
      </c>
      <c r="S1020" s="80" t="s">
        <v>2147</v>
      </c>
      <c r="T1020" s="80"/>
      <c r="U1020" s="80"/>
      <c r="V1020" s="80" t="str">
        <f t="shared" si="46"/>
        <v/>
      </c>
      <c r="W1020" s="32" t="s">
        <v>1395</v>
      </c>
      <c r="X1020" s="110" t="s">
        <v>1566</v>
      </c>
      <c r="Y1020" s="35" t="s">
        <v>1566</v>
      </c>
      <c r="Z1020" s="133">
        <v>1</v>
      </c>
      <c r="AA1020" s="133">
        <f t="shared" si="47"/>
        <v>1</v>
      </c>
    </row>
    <row r="1021" spans="1:27" s="3" customFormat="1" x14ac:dyDescent="0.2">
      <c r="A1021" s="100">
        <v>1020</v>
      </c>
      <c r="B1021" s="101" t="s">
        <v>1480</v>
      </c>
      <c r="C1021" s="101" t="s">
        <v>1567</v>
      </c>
      <c r="D1021" s="100" t="s">
        <v>1567</v>
      </c>
      <c r="E1021" s="102" t="str">
        <f t="shared" si="45"/>
        <v xml:space="preserve">1879 - Postage Due - First Designs - 3c Brown, Postage Due, Perf 12   </v>
      </c>
      <c r="F1021" s="106" t="s">
        <v>2518</v>
      </c>
      <c r="G1021" s="104">
        <v>6</v>
      </c>
      <c r="H1021" s="105">
        <v>6</v>
      </c>
      <c r="I1021" s="105"/>
      <c r="J1021" s="105">
        <v>100</v>
      </c>
      <c r="K1021" s="104">
        <v>6</v>
      </c>
      <c r="L1021" s="100">
        <v>1049</v>
      </c>
      <c r="M1021" s="112" t="s">
        <v>1395</v>
      </c>
      <c r="N1021" s="32">
        <v>1879</v>
      </c>
      <c r="O1021" s="111" t="s">
        <v>1472</v>
      </c>
      <c r="P1021" s="80" t="s">
        <v>1990</v>
      </c>
      <c r="Q1021" s="80" t="s">
        <v>1395</v>
      </c>
      <c r="R1021" s="36" t="s">
        <v>2021</v>
      </c>
      <c r="S1021" s="80" t="s">
        <v>2147</v>
      </c>
      <c r="T1021" s="80"/>
      <c r="U1021" s="80"/>
      <c r="V1021" s="80" t="str">
        <f t="shared" si="46"/>
        <v/>
      </c>
      <c r="W1021" s="32" t="s">
        <v>1395</v>
      </c>
      <c r="X1021" s="110" t="s">
        <v>1567</v>
      </c>
      <c r="Y1021" s="35" t="s">
        <v>1567</v>
      </c>
      <c r="Z1021" s="133">
        <v>1</v>
      </c>
      <c r="AA1021" s="133">
        <f t="shared" si="47"/>
        <v>1</v>
      </c>
    </row>
    <row r="1022" spans="1:27" s="3" customFormat="1" x14ac:dyDescent="0.2">
      <c r="A1022" s="100">
        <v>1021</v>
      </c>
      <c r="B1022" s="101" t="s">
        <v>1481</v>
      </c>
      <c r="C1022" s="101" t="s">
        <v>1568</v>
      </c>
      <c r="D1022" s="100" t="s">
        <v>1568</v>
      </c>
      <c r="E1022" s="102" t="str">
        <f t="shared" si="45"/>
        <v xml:space="preserve">1879 - Postage Due - First Designs - 5c Brown, Postage Due, Perf 12   </v>
      </c>
      <c r="F1022" s="106" t="s">
        <v>2518</v>
      </c>
      <c r="G1022" s="104">
        <v>70</v>
      </c>
      <c r="H1022" s="105">
        <v>70</v>
      </c>
      <c r="I1022" s="105"/>
      <c r="J1022" s="105">
        <v>775</v>
      </c>
      <c r="K1022" s="104">
        <v>70</v>
      </c>
      <c r="L1022" s="100">
        <v>1053</v>
      </c>
      <c r="M1022" s="112" t="s">
        <v>1395</v>
      </c>
      <c r="N1022" s="32">
        <v>1879</v>
      </c>
      <c r="O1022" s="111" t="s">
        <v>1472</v>
      </c>
      <c r="P1022" s="80" t="s">
        <v>1981</v>
      </c>
      <c r="Q1022" s="80" t="s">
        <v>1395</v>
      </c>
      <c r="R1022" s="36" t="s">
        <v>2021</v>
      </c>
      <c r="S1022" s="80" t="s">
        <v>2147</v>
      </c>
      <c r="T1022" s="80"/>
      <c r="U1022" s="80"/>
      <c r="V1022" s="80" t="str">
        <f t="shared" si="46"/>
        <v/>
      </c>
      <c r="W1022" s="32" t="s">
        <v>1395</v>
      </c>
      <c r="X1022" s="110" t="s">
        <v>1568</v>
      </c>
      <c r="Y1022" s="35" t="s">
        <v>1568</v>
      </c>
      <c r="Z1022" s="133">
        <v>1</v>
      </c>
      <c r="AA1022" s="133">
        <f t="shared" si="47"/>
        <v>1</v>
      </c>
    </row>
    <row r="1023" spans="1:27" s="3" customFormat="1" x14ac:dyDescent="0.2">
      <c r="A1023" s="100">
        <v>1022</v>
      </c>
      <c r="B1023" s="101" t="s">
        <v>1482</v>
      </c>
      <c r="C1023" s="101" t="s">
        <v>1569</v>
      </c>
      <c r="D1023" s="100" t="s">
        <v>1569</v>
      </c>
      <c r="E1023" s="102" t="str">
        <f t="shared" si="45"/>
        <v xml:space="preserve">1879 - Postage Due - First Designs - 10c Brown, Postage Due, Perf 12   </v>
      </c>
      <c r="F1023" s="106" t="s">
        <v>2518</v>
      </c>
      <c r="G1023" s="104">
        <v>70</v>
      </c>
      <c r="H1023" s="105">
        <v>70</v>
      </c>
      <c r="I1023" s="105"/>
      <c r="J1023" s="105">
        <v>900</v>
      </c>
      <c r="K1023" s="104">
        <v>70</v>
      </c>
      <c r="L1023" s="100">
        <v>1057</v>
      </c>
      <c r="M1023" s="112" t="s">
        <v>1395</v>
      </c>
      <c r="N1023" s="32">
        <v>1879</v>
      </c>
      <c r="O1023" s="111" t="s">
        <v>1472</v>
      </c>
      <c r="P1023" s="80" t="s">
        <v>1940</v>
      </c>
      <c r="Q1023" s="80" t="s">
        <v>1395</v>
      </c>
      <c r="R1023" s="36" t="s">
        <v>2021</v>
      </c>
      <c r="S1023" s="80" t="s">
        <v>2147</v>
      </c>
      <c r="T1023" s="80"/>
      <c r="U1023" s="80"/>
      <c r="V1023" s="80" t="str">
        <f t="shared" si="46"/>
        <v/>
      </c>
      <c r="W1023" s="32" t="s">
        <v>1395</v>
      </c>
      <c r="X1023" s="110" t="s">
        <v>1569</v>
      </c>
      <c r="Y1023" s="35" t="s">
        <v>1569</v>
      </c>
      <c r="Z1023" s="133">
        <v>1</v>
      </c>
      <c r="AA1023" s="133">
        <f t="shared" si="47"/>
        <v>1</v>
      </c>
    </row>
    <row r="1024" spans="1:27" s="3" customFormat="1" x14ac:dyDescent="0.2">
      <c r="A1024" s="100">
        <v>1023</v>
      </c>
      <c r="B1024" s="101" t="s">
        <v>1483</v>
      </c>
      <c r="C1024" s="101" t="s">
        <v>1570</v>
      </c>
      <c r="D1024" s="100" t="s">
        <v>1570</v>
      </c>
      <c r="E1024" s="102" t="str">
        <f t="shared" si="45"/>
        <v xml:space="preserve">1879 - Postage Due - First Designs - 30c Brown, Postage Due, Perf 12   </v>
      </c>
      <c r="F1024" s="106" t="s">
        <v>2518</v>
      </c>
      <c r="G1024" s="104">
        <v>65</v>
      </c>
      <c r="H1024" s="105">
        <v>65</v>
      </c>
      <c r="I1024" s="105"/>
      <c r="J1024" s="105">
        <v>350</v>
      </c>
      <c r="K1024" s="104">
        <v>65</v>
      </c>
      <c r="L1024" s="100">
        <v>1061</v>
      </c>
      <c r="M1024" s="112" t="s">
        <v>1395</v>
      </c>
      <c r="N1024" s="32">
        <v>1879</v>
      </c>
      <c r="O1024" s="111" t="s">
        <v>1472</v>
      </c>
      <c r="P1024" s="80" t="s">
        <v>1991</v>
      </c>
      <c r="Q1024" s="80" t="s">
        <v>1395</v>
      </c>
      <c r="R1024" s="36" t="s">
        <v>2021</v>
      </c>
      <c r="S1024" s="80" t="s">
        <v>2147</v>
      </c>
      <c r="T1024" s="80"/>
      <c r="U1024" s="80"/>
      <c r="V1024" s="80" t="str">
        <f t="shared" si="46"/>
        <v/>
      </c>
      <c r="W1024" s="32" t="s">
        <v>1395</v>
      </c>
      <c r="X1024" s="110" t="s">
        <v>1570</v>
      </c>
      <c r="Y1024" s="35" t="s">
        <v>1570</v>
      </c>
      <c r="Z1024" s="133">
        <v>1</v>
      </c>
      <c r="AA1024" s="133">
        <f t="shared" si="47"/>
        <v>1</v>
      </c>
    </row>
    <row r="1025" spans="1:27" s="3" customFormat="1" x14ac:dyDescent="0.2">
      <c r="A1025" s="100">
        <v>1024</v>
      </c>
      <c r="B1025" s="101" t="s">
        <v>1484</v>
      </c>
      <c r="C1025" s="101" t="s">
        <v>1571</v>
      </c>
      <c r="D1025" s="100" t="s">
        <v>1571</v>
      </c>
      <c r="E1025" s="102" t="str">
        <f t="shared" si="45"/>
        <v xml:space="preserve">1879 - Postage Due - First Designs - 50c Brown, Postage Due, Perf 12   </v>
      </c>
      <c r="F1025" s="106" t="s">
        <v>2518</v>
      </c>
      <c r="G1025" s="104">
        <v>90</v>
      </c>
      <c r="H1025" s="105">
        <v>90</v>
      </c>
      <c r="I1025" s="105"/>
      <c r="J1025" s="105">
        <v>600</v>
      </c>
      <c r="K1025" s="104">
        <v>90</v>
      </c>
      <c r="L1025" s="100">
        <v>1065</v>
      </c>
      <c r="M1025" s="112" t="s">
        <v>1395</v>
      </c>
      <c r="N1025" s="32">
        <v>1879</v>
      </c>
      <c r="O1025" s="111" t="s">
        <v>1472</v>
      </c>
      <c r="P1025" s="80" t="s">
        <v>1992</v>
      </c>
      <c r="Q1025" s="80" t="s">
        <v>1395</v>
      </c>
      <c r="R1025" s="36" t="s">
        <v>2021</v>
      </c>
      <c r="S1025" s="80" t="s">
        <v>2147</v>
      </c>
      <c r="T1025" s="80"/>
      <c r="U1025" s="80"/>
      <c r="V1025" s="80" t="str">
        <f t="shared" si="46"/>
        <v/>
      </c>
      <c r="W1025" s="32" t="s">
        <v>1395</v>
      </c>
      <c r="X1025" s="110" t="s">
        <v>1571</v>
      </c>
      <c r="Y1025" s="35" t="s">
        <v>1571</v>
      </c>
      <c r="Z1025" s="133">
        <v>1</v>
      </c>
      <c r="AA1025" s="133">
        <f t="shared" si="47"/>
        <v>1</v>
      </c>
    </row>
    <row r="1026" spans="1:27" s="3" customFormat="1" x14ac:dyDescent="0.2">
      <c r="A1026" s="100">
        <v>1025</v>
      </c>
      <c r="B1026" s="101" t="s">
        <v>1485</v>
      </c>
      <c r="C1026" s="101" t="s">
        <v>1593</v>
      </c>
      <c r="D1026" s="100" t="s">
        <v>1473</v>
      </c>
      <c r="E1026" s="102" t="str">
        <f t="shared" ref="E1026:E1089" si="48">CONCATENATE(N1026," - ",O1026," - ",P1026," ",R1026,", ",Q1026,V1026,", ",S1026,"   ",T1026)</f>
        <v xml:space="preserve">1879 - Postage Due - First Designs - 1c Deep Brown, Postage Due, Soft Porous Paper, Perf 12   </v>
      </c>
      <c r="F1026" s="106" t="s">
        <v>2518</v>
      </c>
      <c r="G1026" s="104"/>
      <c r="H1026" s="105">
        <v>0</v>
      </c>
      <c r="I1026" s="105"/>
      <c r="J1026" s="105">
        <v>17500</v>
      </c>
      <c r="K1026" s="104">
        <v>17500</v>
      </c>
      <c r="L1026" s="100">
        <v>992</v>
      </c>
      <c r="M1026" s="112" t="s">
        <v>1395</v>
      </c>
      <c r="N1026" s="32">
        <v>1879</v>
      </c>
      <c r="O1026" s="111" t="s">
        <v>1472</v>
      </c>
      <c r="P1026" s="80" t="s">
        <v>1988</v>
      </c>
      <c r="Q1026" s="80" t="s">
        <v>1395</v>
      </c>
      <c r="R1026" s="36" t="s">
        <v>2072</v>
      </c>
      <c r="S1026" s="80" t="s">
        <v>2147</v>
      </c>
      <c r="T1026" s="80"/>
      <c r="U1026" s="80" t="s">
        <v>2471</v>
      </c>
      <c r="V1026" s="80" t="str">
        <f t="shared" ref="V1026:V1089" si="49">IF(U1026&gt;0,CONCATENATE(", ",U1026),"")</f>
        <v>, Soft Porous Paper</v>
      </c>
      <c r="W1026" s="32" t="s">
        <v>1593</v>
      </c>
      <c r="X1026" s="110" t="s">
        <v>1473</v>
      </c>
      <c r="Y1026" s="35"/>
      <c r="Z1026" s="133">
        <v>1</v>
      </c>
      <c r="AA1026" s="133">
        <f t="shared" si="47"/>
        <v>0</v>
      </c>
    </row>
    <row r="1027" spans="1:27" s="3" customFormat="1" x14ac:dyDescent="0.2">
      <c r="A1027" s="100">
        <v>1026</v>
      </c>
      <c r="B1027" s="101" t="s">
        <v>1486</v>
      </c>
      <c r="C1027" s="101" t="s">
        <v>1593</v>
      </c>
      <c r="D1027" s="100" t="s">
        <v>1566</v>
      </c>
      <c r="E1027" s="102" t="str">
        <f t="shared" si="48"/>
        <v xml:space="preserve">1879 - Postage Due - First Designs - 2c Deep Brown, Postage Due, Soft Porous Paper, Perf 12   </v>
      </c>
      <c r="F1027" s="106" t="s">
        <v>2518</v>
      </c>
      <c r="G1027" s="104"/>
      <c r="H1027" s="105">
        <v>0</v>
      </c>
      <c r="I1027" s="105"/>
      <c r="J1027" s="105">
        <v>16000</v>
      </c>
      <c r="K1027" s="104">
        <v>16000</v>
      </c>
      <c r="L1027" s="100">
        <v>1035</v>
      </c>
      <c r="M1027" s="112" t="s">
        <v>1395</v>
      </c>
      <c r="N1027" s="32">
        <v>1879</v>
      </c>
      <c r="O1027" s="111" t="s">
        <v>1472</v>
      </c>
      <c r="P1027" s="80" t="s">
        <v>1979</v>
      </c>
      <c r="Q1027" s="80" t="s">
        <v>1395</v>
      </c>
      <c r="R1027" s="36" t="s">
        <v>2072</v>
      </c>
      <c r="S1027" s="80" t="s">
        <v>2147</v>
      </c>
      <c r="T1027" s="80"/>
      <c r="U1027" s="80" t="s">
        <v>2471</v>
      </c>
      <c r="V1027" s="80" t="str">
        <f t="shared" si="49"/>
        <v>, Soft Porous Paper</v>
      </c>
      <c r="W1027" s="32" t="s">
        <v>1593</v>
      </c>
      <c r="X1027" s="110" t="s">
        <v>1566</v>
      </c>
      <c r="Y1027" s="35"/>
      <c r="Z1027" s="133">
        <v>1</v>
      </c>
      <c r="AA1027" s="133">
        <f t="shared" ref="AA1027:AA1090" si="50">IF(G1027&gt;0,1,0)</f>
        <v>0</v>
      </c>
    </row>
    <row r="1028" spans="1:27" s="3" customFormat="1" x14ac:dyDescent="0.2">
      <c r="A1028" s="100">
        <v>1027</v>
      </c>
      <c r="B1028" s="101" t="s">
        <v>1487</v>
      </c>
      <c r="C1028" s="101" t="s">
        <v>1593</v>
      </c>
      <c r="D1028" s="100" t="s">
        <v>1567</v>
      </c>
      <c r="E1028" s="102" t="str">
        <f t="shared" si="48"/>
        <v xml:space="preserve">1879 - Postage Due - First Designs - 3c Deep Brown, Postage Due, Soft Porous Paper, Perf 12   </v>
      </c>
      <c r="F1028" s="106" t="s">
        <v>2518</v>
      </c>
      <c r="G1028" s="104"/>
      <c r="H1028" s="105">
        <v>0</v>
      </c>
      <c r="I1028" s="105"/>
      <c r="J1028" s="105">
        <v>20000</v>
      </c>
      <c r="K1028" s="104">
        <v>20000</v>
      </c>
      <c r="L1028" s="100">
        <v>1050</v>
      </c>
      <c r="M1028" s="112" t="s">
        <v>1395</v>
      </c>
      <c r="N1028" s="32">
        <v>1879</v>
      </c>
      <c r="O1028" s="111" t="s">
        <v>1472</v>
      </c>
      <c r="P1028" s="80" t="s">
        <v>1990</v>
      </c>
      <c r="Q1028" s="80" t="s">
        <v>1395</v>
      </c>
      <c r="R1028" s="36" t="s">
        <v>2072</v>
      </c>
      <c r="S1028" s="80" t="s">
        <v>2147</v>
      </c>
      <c r="T1028" s="80"/>
      <c r="U1028" s="80" t="s">
        <v>2471</v>
      </c>
      <c r="V1028" s="80" t="str">
        <f t="shared" si="49"/>
        <v>, Soft Porous Paper</v>
      </c>
      <c r="W1028" s="32" t="s">
        <v>1593</v>
      </c>
      <c r="X1028" s="110" t="s">
        <v>1567</v>
      </c>
      <c r="Y1028" s="35"/>
      <c r="Z1028" s="133">
        <v>1</v>
      </c>
      <c r="AA1028" s="133">
        <f t="shared" si="50"/>
        <v>0</v>
      </c>
    </row>
    <row r="1029" spans="1:27" s="3" customFormat="1" x14ac:dyDescent="0.2">
      <c r="A1029" s="100">
        <v>1028</v>
      </c>
      <c r="B1029" s="101" t="s">
        <v>1488</v>
      </c>
      <c r="C1029" s="101" t="s">
        <v>1593</v>
      </c>
      <c r="D1029" s="100" t="s">
        <v>1568</v>
      </c>
      <c r="E1029" s="102" t="str">
        <f t="shared" si="48"/>
        <v xml:space="preserve">1879 - Postage Due - First Designs - 5c Deep Brown, Postage Due, Soft Porous Paper, Perf 12   </v>
      </c>
      <c r="F1029" s="106" t="s">
        <v>2518</v>
      </c>
      <c r="G1029" s="104"/>
      <c r="H1029" s="105">
        <v>0</v>
      </c>
      <c r="I1029" s="105"/>
      <c r="J1029" s="105">
        <v>13000</v>
      </c>
      <c r="K1029" s="104">
        <v>13000</v>
      </c>
      <c r="L1029" s="100">
        <v>1054</v>
      </c>
      <c r="M1029" s="112" t="s">
        <v>1395</v>
      </c>
      <c r="N1029" s="32">
        <v>1879</v>
      </c>
      <c r="O1029" s="111" t="s">
        <v>1472</v>
      </c>
      <c r="P1029" s="80" t="s">
        <v>1981</v>
      </c>
      <c r="Q1029" s="80" t="s">
        <v>1395</v>
      </c>
      <c r="R1029" s="36" t="s">
        <v>2072</v>
      </c>
      <c r="S1029" s="80" t="s">
        <v>2147</v>
      </c>
      <c r="T1029" s="80"/>
      <c r="U1029" s="80" t="s">
        <v>2471</v>
      </c>
      <c r="V1029" s="80" t="str">
        <f t="shared" si="49"/>
        <v>, Soft Porous Paper</v>
      </c>
      <c r="W1029" s="32" t="s">
        <v>1593</v>
      </c>
      <c r="X1029" s="110" t="s">
        <v>1568</v>
      </c>
      <c r="Y1029" s="35"/>
      <c r="Z1029" s="133">
        <v>1</v>
      </c>
      <c r="AA1029" s="133">
        <f t="shared" si="50"/>
        <v>0</v>
      </c>
    </row>
    <row r="1030" spans="1:27" s="3" customFormat="1" x14ac:dyDescent="0.2">
      <c r="A1030" s="100">
        <v>1029</v>
      </c>
      <c r="B1030" s="101" t="s">
        <v>1489</v>
      </c>
      <c r="C1030" s="101" t="s">
        <v>1593</v>
      </c>
      <c r="D1030" s="100" t="s">
        <v>1569</v>
      </c>
      <c r="E1030" s="102" t="str">
        <f t="shared" si="48"/>
        <v xml:space="preserve">1879 - Postage Due - First Designs - 10c Deep Brown, Postage Due, Soft Porous Paper, Perf 12   </v>
      </c>
      <c r="F1030" s="106" t="s">
        <v>2518</v>
      </c>
      <c r="G1030" s="104"/>
      <c r="H1030" s="105">
        <v>0</v>
      </c>
      <c r="I1030" s="105"/>
      <c r="J1030" s="105">
        <v>7500</v>
      </c>
      <c r="K1030" s="104">
        <v>7500</v>
      </c>
      <c r="L1030" s="100">
        <v>1058</v>
      </c>
      <c r="M1030" s="112" t="s">
        <v>1395</v>
      </c>
      <c r="N1030" s="32">
        <v>1879</v>
      </c>
      <c r="O1030" s="111" t="s">
        <v>1472</v>
      </c>
      <c r="P1030" s="80" t="s">
        <v>1940</v>
      </c>
      <c r="Q1030" s="80" t="s">
        <v>1395</v>
      </c>
      <c r="R1030" s="36" t="s">
        <v>2072</v>
      </c>
      <c r="S1030" s="80" t="s">
        <v>2147</v>
      </c>
      <c r="T1030" s="80"/>
      <c r="U1030" s="80" t="s">
        <v>2471</v>
      </c>
      <c r="V1030" s="80" t="str">
        <f t="shared" si="49"/>
        <v>, Soft Porous Paper</v>
      </c>
      <c r="W1030" s="32" t="s">
        <v>1593</v>
      </c>
      <c r="X1030" s="110" t="s">
        <v>1569</v>
      </c>
      <c r="Y1030" s="35"/>
      <c r="Z1030" s="133">
        <v>1</v>
      </c>
      <c r="AA1030" s="133">
        <f t="shared" si="50"/>
        <v>0</v>
      </c>
    </row>
    <row r="1031" spans="1:27" s="3" customFormat="1" x14ac:dyDescent="0.2">
      <c r="A1031" s="100">
        <v>1030</v>
      </c>
      <c r="B1031" s="101" t="s">
        <v>1490</v>
      </c>
      <c r="C1031" s="101" t="s">
        <v>1593</v>
      </c>
      <c r="D1031" s="100" t="s">
        <v>1570</v>
      </c>
      <c r="E1031" s="102" t="str">
        <f t="shared" si="48"/>
        <v xml:space="preserve">1879 - Postage Due - First Designs - 30c Deep Brown, Postage Due, Soft Porous Paper, Perf 12   </v>
      </c>
      <c r="F1031" s="106" t="s">
        <v>2518</v>
      </c>
      <c r="G1031" s="104"/>
      <c r="H1031" s="105">
        <v>0</v>
      </c>
      <c r="I1031" s="105"/>
      <c r="J1031" s="105">
        <v>8000</v>
      </c>
      <c r="K1031" s="104">
        <v>8000</v>
      </c>
      <c r="L1031" s="100">
        <v>1062</v>
      </c>
      <c r="M1031" s="112" t="s">
        <v>1395</v>
      </c>
      <c r="N1031" s="32">
        <v>1879</v>
      </c>
      <c r="O1031" s="111" t="s">
        <v>1472</v>
      </c>
      <c r="P1031" s="80" t="s">
        <v>1991</v>
      </c>
      <c r="Q1031" s="80" t="s">
        <v>1395</v>
      </c>
      <c r="R1031" s="36" t="s">
        <v>2072</v>
      </c>
      <c r="S1031" s="80" t="s">
        <v>2147</v>
      </c>
      <c r="T1031" s="80"/>
      <c r="U1031" s="80" t="s">
        <v>2471</v>
      </c>
      <c r="V1031" s="80" t="str">
        <f t="shared" si="49"/>
        <v>, Soft Porous Paper</v>
      </c>
      <c r="W1031" s="32" t="s">
        <v>1593</v>
      </c>
      <c r="X1031" s="110" t="s">
        <v>1570</v>
      </c>
      <c r="Y1031" s="35"/>
      <c r="Z1031" s="133">
        <v>1</v>
      </c>
      <c r="AA1031" s="133">
        <f t="shared" si="50"/>
        <v>0</v>
      </c>
    </row>
    <row r="1032" spans="1:27" s="3" customFormat="1" x14ac:dyDescent="0.2">
      <c r="A1032" s="100">
        <v>1031</v>
      </c>
      <c r="B1032" s="101" t="s">
        <v>1491</v>
      </c>
      <c r="C1032" s="101" t="s">
        <v>1593</v>
      </c>
      <c r="D1032" s="100" t="s">
        <v>1571</v>
      </c>
      <c r="E1032" s="102" t="str">
        <f t="shared" si="48"/>
        <v xml:space="preserve">1879 - Postage Due - First Designs - 50c Deep Brown, Postage Due, Soft Porous Paper, Perf 12   </v>
      </c>
      <c r="F1032" s="106" t="s">
        <v>2518</v>
      </c>
      <c r="G1032" s="104"/>
      <c r="H1032" s="105">
        <v>0</v>
      </c>
      <c r="I1032" s="105"/>
      <c r="J1032" s="105">
        <v>8000</v>
      </c>
      <c r="K1032" s="104">
        <v>8000</v>
      </c>
      <c r="L1032" s="100">
        <v>1066</v>
      </c>
      <c r="M1032" s="112" t="s">
        <v>1395</v>
      </c>
      <c r="N1032" s="32">
        <v>1879</v>
      </c>
      <c r="O1032" s="111" t="s">
        <v>1472</v>
      </c>
      <c r="P1032" s="80" t="s">
        <v>1992</v>
      </c>
      <c r="Q1032" s="80" t="s">
        <v>1395</v>
      </c>
      <c r="R1032" s="36" t="s">
        <v>2072</v>
      </c>
      <c r="S1032" s="80" t="s">
        <v>2147</v>
      </c>
      <c r="T1032" s="80"/>
      <c r="U1032" s="80" t="s">
        <v>2471</v>
      </c>
      <c r="V1032" s="80" t="str">
        <f t="shared" si="49"/>
        <v>, Soft Porous Paper</v>
      </c>
      <c r="W1032" s="32" t="s">
        <v>1593</v>
      </c>
      <c r="X1032" s="110" t="s">
        <v>1571</v>
      </c>
      <c r="Y1032" s="35"/>
      <c r="Z1032" s="133">
        <v>1</v>
      </c>
      <c r="AA1032" s="133">
        <f t="shared" si="50"/>
        <v>0</v>
      </c>
    </row>
    <row r="1033" spans="1:27" s="3" customFormat="1" x14ac:dyDescent="0.2">
      <c r="A1033" s="100">
        <v>1032</v>
      </c>
      <c r="B1033" s="101" t="s">
        <v>1492</v>
      </c>
      <c r="C1033" s="101" t="s">
        <v>1593</v>
      </c>
      <c r="D1033" s="100" t="s">
        <v>1473</v>
      </c>
      <c r="E1033" s="102" t="str">
        <f t="shared" si="48"/>
        <v xml:space="preserve">1884 - Postage Due - First Designs - 1c Red Brown, Postage Due, Perf 12   </v>
      </c>
      <c r="F1033" s="106" t="s">
        <v>2518</v>
      </c>
      <c r="G1033" s="104"/>
      <c r="H1033" s="105">
        <v>7</v>
      </c>
      <c r="I1033" s="105"/>
      <c r="J1033" s="105">
        <v>70</v>
      </c>
      <c r="K1033" s="104">
        <v>7</v>
      </c>
      <c r="L1033" s="100">
        <v>993</v>
      </c>
      <c r="M1033" s="112" t="s">
        <v>1395</v>
      </c>
      <c r="N1033" s="32">
        <v>1884</v>
      </c>
      <c r="O1033" s="111" t="s">
        <v>1472</v>
      </c>
      <c r="P1033" s="80" t="s">
        <v>1988</v>
      </c>
      <c r="Q1033" s="80" t="s">
        <v>1395</v>
      </c>
      <c r="R1033" s="36" t="s">
        <v>2025</v>
      </c>
      <c r="S1033" s="80" t="s">
        <v>2147</v>
      </c>
      <c r="T1033" s="80"/>
      <c r="U1033" s="80"/>
      <c r="V1033" s="80" t="str">
        <f t="shared" si="49"/>
        <v/>
      </c>
      <c r="W1033" s="32" t="s">
        <v>1593</v>
      </c>
      <c r="X1033" s="110" t="s">
        <v>1473</v>
      </c>
      <c r="Y1033" s="35"/>
      <c r="Z1033" s="133">
        <v>1</v>
      </c>
      <c r="AA1033" s="133">
        <f t="shared" si="50"/>
        <v>0</v>
      </c>
    </row>
    <row r="1034" spans="1:27" s="3" customFormat="1" x14ac:dyDescent="0.2">
      <c r="A1034" s="100">
        <v>1033</v>
      </c>
      <c r="B1034" s="101" t="s">
        <v>1493</v>
      </c>
      <c r="C1034" s="101" t="s">
        <v>1593</v>
      </c>
      <c r="D1034" s="100" t="s">
        <v>1566</v>
      </c>
      <c r="E1034" s="102" t="str">
        <f t="shared" si="48"/>
        <v xml:space="preserve">1884 - Postage Due - First Designs - 2c Red Brown, Postage Due, Perf 12   </v>
      </c>
      <c r="F1034" s="106" t="s">
        <v>2518</v>
      </c>
      <c r="G1034" s="104"/>
      <c r="H1034" s="105">
        <v>6</v>
      </c>
      <c r="I1034" s="105"/>
      <c r="J1034" s="105">
        <v>80</v>
      </c>
      <c r="K1034" s="104">
        <v>6</v>
      </c>
      <c r="L1034" s="100">
        <v>1036</v>
      </c>
      <c r="M1034" s="112" t="s">
        <v>1395</v>
      </c>
      <c r="N1034" s="32">
        <v>1884</v>
      </c>
      <c r="O1034" s="111" t="s">
        <v>1472</v>
      </c>
      <c r="P1034" s="80" t="s">
        <v>1979</v>
      </c>
      <c r="Q1034" s="80" t="s">
        <v>1395</v>
      </c>
      <c r="R1034" s="36" t="s">
        <v>2025</v>
      </c>
      <c r="S1034" s="80" t="s">
        <v>2147</v>
      </c>
      <c r="T1034" s="80"/>
      <c r="U1034" s="80"/>
      <c r="V1034" s="80" t="str">
        <f t="shared" si="49"/>
        <v/>
      </c>
      <c r="W1034" s="32" t="s">
        <v>1593</v>
      </c>
      <c r="X1034" s="110" t="s">
        <v>1566</v>
      </c>
      <c r="Y1034" s="35"/>
      <c r="Z1034" s="133">
        <v>1</v>
      </c>
      <c r="AA1034" s="133">
        <f t="shared" si="50"/>
        <v>0</v>
      </c>
    </row>
    <row r="1035" spans="1:27" s="3" customFormat="1" x14ac:dyDescent="0.2">
      <c r="A1035" s="100">
        <v>1034</v>
      </c>
      <c r="B1035" s="101" t="s">
        <v>1494</v>
      </c>
      <c r="C1035" s="101" t="s">
        <v>1593</v>
      </c>
      <c r="D1035" s="100" t="s">
        <v>1567</v>
      </c>
      <c r="E1035" s="102" t="str">
        <f t="shared" si="48"/>
        <v xml:space="preserve">1884 - Postage Due - First Designs - 3c Red Brown, Postage Due, Perf 12   </v>
      </c>
      <c r="F1035" s="106" t="s">
        <v>2518</v>
      </c>
      <c r="G1035" s="104"/>
      <c r="H1035" s="105">
        <v>350</v>
      </c>
      <c r="I1035" s="105"/>
      <c r="J1035" s="105">
        <v>1050</v>
      </c>
      <c r="K1035" s="104">
        <v>350</v>
      </c>
      <c r="L1035" s="100">
        <v>1051</v>
      </c>
      <c r="M1035" s="112" t="s">
        <v>1395</v>
      </c>
      <c r="N1035" s="32">
        <v>1884</v>
      </c>
      <c r="O1035" s="111" t="s">
        <v>1472</v>
      </c>
      <c r="P1035" s="80" t="s">
        <v>1990</v>
      </c>
      <c r="Q1035" s="80" t="s">
        <v>1395</v>
      </c>
      <c r="R1035" s="36" t="s">
        <v>2025</v>
      </c>
      <c r="S1035" s="80" t="s">
        <v>2147</v>
      </c>
      <c r="T1035" s="80"/>
      <c r="U1035" s="80"/>
      <c r="V1035" s="80" t="str">
        <f t="shared" si="49"/>
        <v/>
      </c>
      <c r="W1035" s="32" t="s">
        <v>1593</v>
      </c>
      <c r="X1035" s="110" t="s">
        <v>1567</v>
      </c>
      <c r="Y1035" s="35"/>
      <c r="Z1035" s="133">
        <v>1</v>
      </c>
      <c r="AA1035" s="133">
        <f t="shared" si="50"/>
        <v>0</v>
      </c>
    </row>
    <row r="1036" spans="1:27" s="3" customFormat="1" x14ac:dyDescent="0.2">
      <c r="A1036" s="100">
        <v>1035</v>
      </c>
      <c r="B1036" s="101" t="s">
        <v>1495</v>
      </c>
      <c r="C1036" s="101" t="s">
        <v>1593</v>
      </c>
      <c r="D1036" s="100" t="s">
        <v>1568</v>
      </c>
      <c r="E1036" s="102" t="str">
        <f t="shared" si="48"/>
        <v xml:space="preserve">1884 - Postage Due - First Designs - 5c Red Brown, Postage Due, Perf 12   </v>
      </c>
      <c r="F1036" s="106" t="s">
        <v>2518</v>
      </c>
      <c r="G1036" s="104"/>
      <c r="H1036" s="105">
        <v>50</v>
      </c>
      <c r="I1036" s="105"/>
      <c r="J1036" s="105">
        <v>600</v>
      </c>
      <c r="K1036" s="104">
        <v>50</v>
      </c>
      <c r="L1036" s="100">
        <v>1055</v>
      </c>
      <c r="M1036" s="112" t="s">
        <v>1395</v>
      </c>
      <c r="N1036" s="32">
        <v>1884</v>
      </c>
      <c r="O1036" s="111" t="s">
        <v>1472</v>
      </c>
      <c r="P1036" s="80" t="s">
        <v>1981</v>
      </c>
      <c r="Q1036" s="80" t="s">
        <v>1395</v>
      </c>
      <c r="R1036" s="36" t="s">
        <v>2025</v>
      </c>
      <c r="S1036" s="80" t="s">
        <v>2147</v>
      </c>
      <c r="T1036" s="80"/>
      <c r="U1036" s="80"/>
      <c r="V1036" s="80" t="str">
        <f t="shared" si="49"/>
        <v/>
      </c>
      <c r="W1036" s="32" t="s">
        <v>1593</v>
      </c>
      <c r="X1036" s="110" t="s">
        <v>1568</v>
      </c>
      <c r="Y1036" s="35"/>
      <c r="Z1036" s="133">
        <v>1</v>
      </c>
      <c r="AA1036" s="133">
        <f t="shared" si="50"/>
        <v>0</v>
      </c>
    </row>
    <row r="1037" spans="1:27" s="3" customFormat="1" x14ac:dyDescent="0.2">
      <c r="A1037" s="100">
        <v>1036</v>
      </c>
      <c r="B1037" s="101" t="s">
        <v>1496</v>
      </c>
      <c r="C1037" s="101" t="s">
        <v>1593</v>
      </c>
      <c r="D1037" s="100" t="s">
        <v>1569</v>
      </c>
      <c r="E1037" s="102" t="str">
        <f t="shared" si="48"/>
        <v xml:space="preserve">1884 - Postage Due - First Designs - 10c Red Brown, Postage Due, Perf 12   </v>
      </c>
      <c r="F1037" s="106" t="s">
        <v>2518</v>
      </c>
      <c r="G1037" s="104"/>
      <c r="H1037" s="105">
        <v>35</v>
      </c>
      <c r="I1037" s="105"/>
      <c r="J1037" s="105">
        <v>600</v>
      </c>
      <c r="K1037" s="104">
        <v>35</v>
      </c>
      <c r="L1037" s="100">
        <v>1059</v>
      </c>
      <c r="M1037" s="112" t="s">
        <v>1395</v>
      </c>
      <c r="N1037" s="32">
        <v>1884</v>
      </c>
      <c r="O1037" s="111" t="s">
        <v>1472</v>
      </c>
      <c r="P1037" s="80" t="s">
        <v>1940</v>
      </c>
      <c r="Q1037" s="80" t="s">
        <v>1395</v>
      </c>
      <c r="R1037" s="36" t="s">
        <v>2025</v>
      </c>
      <c r="S1037" s="80" t="s">
        <v>2147</v>
      </c>
      <c r="T1037" s="80"/>
      <c r="U1037" s="80"/>
      <c r="V1037" s="80" t="str">
        <f t="shared" si="49"/>
        <v/>
      </c>
      <c r="W1037" s="32" t="s">
        <v>1593</v>
      </c>
      <c r="X1037" s="110" t="s">
        <v>1569</v>
      </c>
      <c r="Y1037" s="35"/>
      <c r="Z1037" s="133">
        <v>1</v>
      </c>
      <c r="AA1037" s="133">
        <f t="shared" si="50"/>
        <v>0</v>
      </c>
    </row>
    <row r="1038" spans="1:27" s="3" customFormat="1" x14ac:dyDescent="0.2">
      <c r="A1038" s="100">
        <v>1037</v>
      </c>
      <c r="B1038" s="101" t="s">
        <v>1497</v>
      </c>
      <c r="C1038" s="101" t="s">
        <v>1593</v>
      </c>
      <c r="D1038" s="100" t="s">
        <v>1570</v>
      </c>
      <c r="E1038" s="102" t="str">
        <f t="shared" si="48"/>
        <v xml:space="preserve">1884 - Postage Due - First Designs - 30c Red Brown, Postage Due, Perf 12   </v>
      </c>
      <c r="F1038" s="106" t="s">
        <v>2518</v>
      </c>
      <c r="G1038" s="104"/>
      <c r="H1038" s="105">
        <v>70</v>
      </c>
      <c r="I1038" s="105"/>
      <c r="J1038" s="105">
        <v>200</v>
      </c>
      <c r="K1038" s="104">
        <v>70</v>
      </c>
      <c r="L1038" s="100">
        <v>1063</v>
      </c>
      <c r="M1038" s="112" t="s">
        <v>1395</v>
      </c>
      <c r="N1038" s="32">
        <v>1884</v>
      </c>
      <c r="O1038" s="111" t="s">
        <v>1472</v>
      </c>
      <c r="P1038" s="80" t="s">
        <v>1991</v>
      </c>
      <c r="Q1038" s="80" t="s">
        <v>1395</v>
      </c>
      <c r="R1038" s="36" t="s">
        <v>2025</v>
      </c>
      <c r="S1038" s="80" t="s">
        <v>2147</v>
      </c>
      <c r="T1038" s="80"/>
      <c r="U1038" s="80"/>
      <c r="V1038" s="80" t="str">
        <f t="shared" si="49"/>
        <v/>
      </c>
      <c r="W1038" s="32" t="s">
        <v>1593</v>
      </c>
      <c r="X1038" s="110" t="s">
        <v>1570</v>
      </c>
      <c r="Y1038" s="35"/>
      <c r="Z1038" s="133">
        <v>1</v>
      </c>
      <c r="AA1038" s="133">
        <f t="shared" si="50"/>
        <v>0</v>
      </c>
    </row>
    <row r="1039" spans="1:27" s="3" customFormat="1" x14ac:dyDescent="0.2">
      <c r="A1039" s="100">
        <v>1038</v>
      </c>
      <c r="B1039" s="101" t="s">
        <v>1498</v>
      </c>
      <c r="C1039" s="101" t="s">
        <v>1593</v>
      </c>
      <c r="D1039" s="100" t="s">
        <v>1571</v>
      </c>
      <c r="E1039" s="102" t="str">
        <f t="shared" si="48"/>
        <v xml:space="preserve">1884 - Postage Due - First Designs - 50c Red Brown, Postage Due, Perf 12   </v>
      </c>
      <c r="F1039" s="106" t="s">
        <v>2518</v>
      </c>
      <c r="G1039" s="104"/>
      <c r="H1039" s="105">
        <v>250</v>
      </c>
      <c r="I1039" s="105"/>
      <c r="J1039" s="105">
        <v>1750</v>
      </c>
      <c r="K1039" s="104">
        <v>250</v>
      </c>
      <c r="L1039" s="100">
        <v>1067</v>
      </c>
      <c r="M1039" s="112" t="s">
        <v>1395</v>
      </c>
      <c r="N1039" s="32">
        <v>1884</v>
      </c>
      <c r="O1039" s="111" t="s">
        <v>1472</v>
      </c>
      <c r="P1039" s="80" t="s">
        <v>1992</v>
      </c>
      <c r="Q1039" s="80" t="s">
        <v>1395</v>
      </c>
      <c r="R1039" s="36" t="s">
        <v>2025</v>
      </c>
      <c r="S1039" s="80" t="s">
        <v>2147</v>
      </c>
      <c r="T1039" s="80"/>
      <c r="U1039" s="80"/>
      <c r="V1039" s="80" t="str">
        <f t="shared" si="49"/>
        <v/>
      </c>
      <c r="W1039" s="32" t="s">
        <v>1593</v>
      </c>
      <c r="X1039" s="110" t="s">
        <v>1571</v>
      </c>
      <c r="Y1039" s="35"/>
      <c r="Z1039" s="133">
        <v>1</v>
      </c>
      <c r="AA1039" s="133">
        <f t="shared" si="50"/>
        <v>0</v>
      </c>
    </row>
    <row r="1040" spans="1:27" s="3" customFormat="1" x14ac:dyDescent="0.2">
      <c r="A1040" s="100">
        <v>1039</v>
      </c>
      <c r="B1040" s="101" t="s">
        <v>1499</v>
      </c>
      <c r="C1040" s="101" t="s">
        <v>1593</v>
      </c>
      <c r="D1040" s="100" t="s">
        <v>1473</v>
      </c>
      <c r="E1040" s="102" t="str">
        <f t="shared" si="48"/>
        <v xml:space="preserve">1891 - Postage Due - First Designs - 1c Bright Claret, Postage Due, Perf 12   </v>
      </c>
      <c r="F1040" s="106" t="s">
        <v>2518</v>
      </c>
      <c r="G1040" s="104"/>
      <c r="H1040" s="105">
        <v>2</v>
      </c>
      <c r="I1040" s="105"/>
      <c r="J1040" s="105">
        <v>30</v>
      </c>
      <c r="K1040" s="104">
        <v>2</v>
      </c>
      <c r="L1040" s="100">
        <v>994</v>
      </c>
      <c r="M1040" s="112" t="s">
        <v>1395</v>
      </c>
      <c r="N1040" s="32">
        <v>1891</v>
      </c>
      <c r="O1040" s="111" t="s">
        <v>1472</v>
      </c>
      <c r="P1040" s="80" t="s">
        <v>1988</v>
      </c>
      <c r="Q1040" s="80" t="s">
        <v>1395</v>
      </c>
      <c r="R1040" s="36" t="s">
        <v>2470</v>
      </c>
      <c r="S1040" s="80" t="s">
        <v>2147</v>
      </c>
      <c r="T1040" s="80"/>
      <c r="U1040" s="80"/>
      <c r="V1040" s="80" t="str">
        <f t="shared" si="49"/>
        <v/>
      </c>
      <c r="W1040" s="32" t="s">
        <v>1593</v>
      </c>
      <c r="X1040" s="110" t="s">
        <v>1473</v>
      </c>
      <c r="Y1040" s="35"/>
      <c r="Z1040" s="133">
        <v>1</v>
      </c>
      <c r="AA1040" s="133">
        <f t="shared" si="50"/>
        <v>0</v>
      </c>
    </row>
    <row r="1041" spans="1:27" s="3" customFormat="1" x14ac:dyDescent="0.2">
      <c r="A1041" s="100">
        <v>1040</v>
      </c>
      <c r="B1041" s="101" t="s">
        <v>1500</v>
      </c>
      <c r="C1041" s="101" t="s">
        <v>1593</v>
      </c>
      <c r="D1041" s="100" t="s">
        <v>1566</v>
      </c>
      <c r="E1041" s="102" t="str">
        <f t="shared" si="48"/>
        <v xml:space="preserve">1891 - Postage Due - First Designs - 2c Bright Claret, Postage Due, Perf 12   </v>
      </c>
      <c r="F1041" s="106" t="s">
        <v>2518</v>
      </c>
      <c r="G1041" s="104"/>
      <c r="H1041" s="105">
        <v>2</v>
      </c>
      <c r="I1041" s="105"/>
      <c r="J1041" s="105">
        <v>32.5</v>
      </c>
      <c r="K1041" s="104">
        <v>2</v>
      </c>
      <c r="L1041" s="100">
        <v>1037</v>
      </c>
      <c r="M1041" s="112" t="s">
        <v>1395</v>
      </c>
      <c r="N1041" s="32">
        <v>1891</v>
      </c>
      <c r="O1041" s="111" t="s">
        <v>1472</v>
      </c>
      <c r="P1041" s="80" t="s">
        <v>1979</v>
      </c>
      <c r="Q1041" s="80" t="s">
        <v>1395</v>
      </c>
      <c r="R1041" s="36" t="s">
        <v>2470</v>
      </c>
      <c r="S1041" s="80" t="s">
        <v>2147</v>
      </c>
      <c r="T1041" s="80"/>
      <c r="U1041" s="80"/>
      <c r="V1041" s="80" t="str">
        <f t="shared" si="49"/>
        <v/>
      </c>
      <c r="W1041" s="32" t="s">
        <v>1593</v>
      </c>
      <c r="X1041" s="110" t="s">
        <v>1566</v>
      </c>
      <c r="Y1041" s="35"/>
      <c r="Z1041" s="133">
        <v>1</v>
      </c>
      <c r="AA1041" s="133">
        <f t="shared" si="50"/>
        <v>0</v>
      </c>
    </row>
    <row r="1042" spans="1:27" s="3" customFormat="1" x14ac:dyDescent="0.2">
      <c r="A1042" s="100">
        <v>1041</v>
      </c>
      <c r="B1042" s="101" t="s">
        <v>1501</v>
      </c>
      <c r="C1042" s="101" t="s">
        <v>1593</v>
      </c>
      <c r="D1042" s="100" t="s">
        <v>1567</v>
      </c>
      <c r="E1042" s="102" t="str">
        <f t="shared" si="48"/>
        <v xml:space="preserve">1891 - Postage Due - First Designs - 3c Bright Claret, Postage Due, Perf 12   </v>
      </c>
      <c r="F1042" s="106" t="s">
        <v>2518</v>
      </c>
      <c r="G1042" s="104"/>
      <c r="H1042" s="105">
        <v>16</v>
      </c>
      <c r="I1042" s="105"/>
      <c r="J1042" s="105">
        <v>67.5</v>
      </c>
      <c r="K1042" s="104">
        <v>16</v>
      </c>
      <c r="L1042" s="100">
        <v>1052</v>
      </c>
      <c r="M1042" s="112" t="s">
        <v>1395</v>
      </c>
      <c r="N1042" s="32">
        <v>1891</v>
      </c>
      <c r="O1042" s="111" t="s">
        <v>1472</v>
      </c>
      <c r="P1042" s="80" t="s">
        <v>1990</v>
      </c>
      <c r="Q1042" s="80" t="s">
        <v>1395</v>
      </c>
      <c r="R1042" s="36" t="s">
        <v>2470</v>
      </c>
      <c r="S1042" s="80" t="s">
        <v>2147</v>
      </c>
      <c r="T1042" s="80"/>
      <c r="U1042" s="80"/>
      <c r="V1042" s="80" t="str">
        <f t="shared" si="49"/>
        <v/>
      </c>
      <c r="W1042" s="32" t="s">
        <v>1593</v>
      </c>
      <c r="X1042" s="110" t="s">
        <v>1567</v>
      </c>
      <c r="Y1042" s="35"/>
      <c r="Z1042" s="133">
        <v>1</v>
      </c>
      <c r="AA1042" s="133">
        <f t="shared" si="50"/>
        <v>0</v>
      </c>
    </row>
    <row r="1043" spans="1:27" s="3" customFormat="1" x14ac:dyDescent="0.2">
      <c r="A1043" s="100">
        <v>1042</v>
      </c>
      <c r="B1043" s="101" t="s">
        <v>1502</v>
      </c>
      <c r="C1043" s="101" t="s">
        <v>1593</v>
      </c>
      <c r="D1043" s="100" t="s">
        <v>1568</v>
      </c>
      <c r="E1043" s="102" t="str">
        <f t="shared" si="48"/>
        <v xml:space="preserve">1891 - Postage Due - First Designs - 5c Bright Claret, Postage Due, Perf 12   </v>
      </c>
      <c r="F1043" s="106" t="s">
        <v>2518</v>
      </c>
      <c r="G1043" s="104"/>
      <c r="H1043" s="105">
        <v>16</v>
      </c>
      <c r="I1043" s="105"/>
      <c r="J1043" s="105">
        <v>100</v>
      </c>
      <c r="K1043" s="104">
        <v>16</v>
      </c>
      <c r="L1043" s="100">
        <v>1056</v>
      </c>
      <c r="M1043" s="112" t="s">
        <v>1395</v>
      </c>
      <c r="N1043" s="32">
        <v>1891</v>
      </c>
      <c r="O1043" s="111" t="s">
        <v>1472</v>
      </c>
      <c r="P1043" s="80" t="s">
        <v>1981</v>
      </c>
      <c r="Q1043" s="80" t="s">
        <v>1395</v>
      </c>
      <c r="R1043" s="36" t="s">
        <v>2470</v>
      </c>
      <c r="S1043" s="80" t="s">
        <v>2147</v>
      </c>
      <c r="T1043" s="80"/>
      <c r="U1043" s="80"/>
      <c r="V1043" s="80" t="str">
        <f t="shared" si="49"/>
        <v/>
      </c>
      <c r="W1043" s="32" t="s">
        <v>1593</v>
      </c>
      <c r="X1043" s="110" t="s">
        <v>1568</v>
      </c>
      <c r="Y1043" s="35"/>
      <c r="Z1043" s="133">
        <v>1</v>
      </c>
      <c r="AA1043" s="133">
        <f t="shared" si="50"/>
        <v>0</v>
      </c>
    </row>
    <row r="1044" spans="1:27" s="3" customFormat="1" x14ac:dyDescent="0.2">
      <c r="A1044" s="100">
        <v>1043</v>
      </c>
      <c r="B1044" s="101" t="s">
        <v>1503</v>
      </c>
      <c r="C1044" s="101" t="s">
        <v>1593</v>
      </c>
      <c r="D1044" s="100" t="s">
        <v>1569</v>
      </c>
      <c r="E1044" s="102" t="str">
        <f t="shared" si="48"/>
        <v xml:space="preserve">1891 - Postage Due - First Designs - 10c Bright Claret, Postage Due, Perf 12   </v>
      </c>
      <c r="F1044" s="106" t="s">
        <v>2518</v>
      </c>
      <c r="G1044" s="104"/>
      <c r="H1044" s="105">
        <v>30</v>
      </c>
      <c r="I1044" s="105"/>
      <c r="J1044" s="105">
        <v>165</v>
      </c>
      <c r="K1044" s="104">
        <v>30</v>
      </c>
      <c r="L1044" s="100">
        <v>1060</v>
      </c>
      <c r="M1044" s="112" t="s">
        <v>1395</v>
      </c>
      <c r="N1044" s="32">
        <v>1891</v>
      </c>
      <c r="O1044" s="111" t="s">
        <v>1472</v>
      </c>
      <c r="P1044" s="80" t="s">
        <v>1940</v>
      </c>
      <c r="Q1044" s="80" t="s">
        <v>1395</v>
      </c>
      <c r="R1044" s="36" t="s">
        <v>2470</v>
      </c>
      <c r="S1044" s="80" t="s">
        <v>2147</v>
      </c>
      <c r="T1044" s="80"/>
      <c r="U1044" s="80"/>
      <c r="V1044" s="80" t="str">
        <f t="shared" si="49"/>
        <v/>
      </c>
      <c r="W1044" s="32" t="s">
        <v>1593</v>
      </c>
      <c r="X1044" s="110" t="s">
        <v>1569</v>
      </c>
      <c r="Y1044" s="35"/>
      <c r="Z1044" s="133">
        <v>1</v>
      </c>
      <c r="AA1044" s="133">
        <f t="shared" si="50"/>
        <v>0</v>
      </c>
    </row>
    <row r="1045" spans="1:27" s="3" customFormat="1" x14ac:dyDescent="0.2">
      <c r="A1045" s="100">
        <v>1044</v>
      </c>
      <c r="B1045" s="101" t="s">
        <v>1504</v>
      </c>
      <c r="C1045" s="101" t="s">
        <v>1593</v>
      </c>
      <c r="D1045" s="100" t="s">
        <v>1570</v>
      </c>
      <c r="E1045" s="102" t="str">
        <f t="shared" si="48"/>
        <v xml:space="preserve">1891 - Postage Due - First Designs - 30c Bright Claret, Postage Due, Perf 12   </v>
      </c>
      <c r="F1045" s="106" t="s">
        <v>2518</v>
      </c>
      <c r="G1045" s="104"/>
      <c r="H1045" s="105">
        <v>225</v>
      </c>
      <c r="I1045" s="105"/>
      <c r="J1045" s="105">
        <v>575</v>
      </c>
      <c r="K1045" s="104">
        <v>225</v>
      </c>
      <c r="L1045" s="100">
        <v>1064</v>
      </c>
      <c r="M1045" s="112" t="s">
        <v>1395</v>
      </c>
      <c r="N1045" s="32">
        <v>1891</v>
      </c>
      <c r="O1045" s="111" t="s">
        <v>1472</v>
      </c>
      <c r="P1045" s="80" t="s">
        <v>1991</v>
      </c>
      <c r="Q1045" s="80" t="s">
        <v>1395</v>
      </c>
      <c r="R1045" s="36" t="s">
        <v>2470</v>
      </c>
      <c r="S1045" s="80" t="s">
        <v>2147</v>
      </c>
      <c r="T1045" s="80"/>
      <c r="U1045" s="80"/>
      <c r="V1045" s="80" t="str">
        <f t="shared" si="49"/>
        <v/>
      </c>
      <c r="W1045" s="32" t="s">
        <v>1593</v>
      </c>
      <c r="X1045" s="110" t="s">
        <v>1570</v>
      </c>
      <c r="Y1045" s="35"/>
      <c r="Z1045" s="133">
        <v>1</v>
      </c>
      <c r="AA1045" s="133">
        <f t="shared" si="50"/>
        <v>0</v>
      </c>
    </row>
    <row r="1046" spans="1:27" s="3" customFormat="1" x14ac:dyDescent="0.2">
      <c r="A1046" s="100">
        <v>1045</v>
      </c>
      <c r="B1046" s="101" t="s">
        <v>1505</v>
      </c>
      <c r="C1046" s="101" t="s">
        <v>1593</v>
      </c>
      <c r="D1046" s="100" t="s">
        <v>1571</v>
      </c>
      <c r="E1046" s="102" t="str">
        <f t="shared" si="48"/>
        <v xml:space="preserve">1891 - Postage Due - First Designs - 50c Bright Claret, Postage Due, Perf 12   </v>
      </c>
      <c r="F1046" s="106" t="s">
        <v>2518</v>
      </c>
      <c r="G1046" s="104"/>
      <c r="H1046" s="105">
        <v>225</v>
      </c>
      <c r="I1046" s="105"/>
      <c r="J1046" s="105">
        <v>600</v>
      </c>
      <c r="K1046" s="104">
        <v>225</v>
      </c>
      <c r="L1046" s="100">
        <v>1068</v>
      </c>
      <c r="M1046" s="112" t="s">
        <v>1395</v>
      </c>
      <c r="N1046" s="32">
        <v>1891</v>
      </c>
      <c r="O1046" s="111" t="s">
        <v>1472</v>
      </c>
      <c r="P1046" s="80" t="s">
        <v>1992</v>
      </c>
      <c r="Q1046" s="80" t="s">
        <v>1395</v>
      </c>
      <c r="R1046" s="36" t="s">
        <v>2470</v>
      </c>
      <c r="S1046" s="80" t="s">
        <v>2147</v>
      </c>
      <c r="T1046" s="80"/>
      <c r="U1046" s="80"/>
      <c r="V1046" s="80" t="str">
        <f t="shared" si="49"/>
        <v/>
      </c>
      <c r="W1046" s="32" t="s">
        <v>1593</v>
      </c>
      <c r="X1046" s="110" t="s">
        <v>1571</v>
      </c>
      <c r="Y1046" s="35"/>
      <c r="Z1046" s="133">
        <v>1</v>
      </c>
      <c r="AA1046" s="133">
        <f t="shared" si="50"/>
        <v>0</v>
      </c>
    </row>
    <row r="1047" spans="1:27" s="3" customFormat="1" x14ac:dyDescent="0.2">
      <c r="A1047" s="100">
        <v>1046</v>
      </c>
      <c r="B1047" s="101" t="s">
        <v>1506</v>
      </c>
      <c r="C1047" s="101" t="s">
        <v>1593</v>
      </c>
      <c r="D1047" s="100" t="s">
        <v>1573</v>
      </c>
      <c r="E1047" s="102" t="str">
        <f t="shared" si="48"/>
        <v xml:space="preserve">1894 - Postage Due - Second Designs - 1c Vermilion, Postage Due, Perf 12   </v>
      </c>
      <c r="F1047" s="106" t="s">
        <v>2512</v>
      </c>
      <c r="G1047" s="104"/>
      <c r="H1047" s="105">
        <v>725</v>
      </c>
      <c r="I1047" s="105"/>
      <c r="J1047" s="105">
        <v>2250</v>
      </c>
      <c r="K1047" s="104">
        <v>725</v>
      </c>
      <c r="L1047" s="100">
        <v>1070</v>
      </c>
      <c r="M1047" s="112" t="s">
        <v>1395</v>
      </c>
      <c r="N1047" s="32">
        <v>1894</v>
      </c>
      <c r="O1047" s="111" t="s">
        <v>1477</v>
      </c>
      <c r="P1047" s="80" t="s">
        <v>1988</v>
      </c>
      <c r="Q1047" s="80" t="s">
        <v>1395</v>
      </c>
      <c r="R1047" s="36" t="s">
        <v>2058</v>
      </c>
      <c r="S1047" s="80" t="s">
        <v>2147</v>
      </c>
      <c r="T1047" s="80"/>
      <c r="U1047" s="80"/>
      <c r="V1047" s="80" t="str">
        <f t="shared" si="49"/>
        <v/>
      </c>
      <c r="W1047" s="32" t="s">
        <v>1593</v>
      </c>
      <c r="X1047" s="110" t="s">
        <v>1573</v>
      </c>
      <c r="Y1047" s="35"/>
      <c r="Z1047" s="133">
        <v>1</v>
      </c>
      <c r="AA1047" s="133">
        <f t="shared" si="50"/>
        <v>0</v>
      </c>
    </row>
    <row r="1048" spans="1:27" s="3" customFormat="1" x14ac:dyDescent="0.2">
      <c r="A1048" s="100">
        <v>1047</v>
      </c>
      <c r="B1048" s="101" t="s">
        <v>1507</v>
      </c>
      <c r="C1048" s="101" t="s">
        <v>1593</v>
      </c>
      <c r="D1048" s="100" t="s">
        <v>1574</v>
      </c>
      <c r="E1048" s="102" t="str">
        <f t="shared" si="48"/>
        <v xml:space="preserve">1894 - Postage Due - Second Designs - 2c Vermilion, Postage Due, Perf 12   </v>
      </c>
      <c r="F1048" s="106" t="s">
        <v>2512</v>
      </c>
      <c r="G1048" s="104"/>
      <c r="H1048" s="105">
        <v>350</v>
      </c>
      <c r="I1048" s="105"/>
      <c r="J1048" s="105">
        <v>775</v>
      </c>
      <c r="K1048" s="104">
        <v>350</v>
      </c>
      <c r="L1048" s="100">
        <v>995</v>
      </c>
      <c r="M1048" s="112" t="s">
        <v>1395</v>
      </c>
      <c r="N1048" s="32">
        <v>1894</v>
      </c>
      <c r="O1048" s="111" t="s">
        <v>1477</v>
      </c>
      <c r="P1048" s="80" t="s">
        <v>1979</v>
      </c>
      <c r="Q1048" s="80" t="s">
        <v>1395</v>
      </c>
      <c r="R1048" s="36" t="s">
        <v>2058</v>
      </c>
      <c r="S1048" s="80" t="s">
        <v>2147</v>
      </c>
      <c r="T1048" s="80"/>
      <c r="U1048" s="80"/>
      <c r="V1048" s="80" t="str">
        <f t="shared" si="49"/>
        <v/>
      </c>
      <c r="W1048" s="32" t="s">
        <v>1593</v>
      </c>
      <c r="X1048" s="110" t="s">
        <v>1574</v>
      </c>
      <c r="Y1048" s="35"/>
      <c r="Z1048" s="133">
        <v>1</v>
      </c>
      <c r="AA1048" s="133">
        <f t="shared" si="50"/>
        <v>0</v>
      </c>
    </row>
    <row r="1049" spans="1:27" s="3" customFormat="1" x14ac:dyDescent="0.2">
      <c r="A1049" s="100">
        <v>1048</v>
      </c>
      <c r="B1049" s="101" t="s">
        <v>1508</v>
      </c>
      <c r="C1049" s="101" t="s">
        <v>1593</v>
      </c>
      <c r="D1049" s="100" t="s">
        <v>1573</v>
      </c>
      <c r="E1049" s="102" t="str">
        <f t="shared" si="48"/>
        <v xml:space="preserve">1894-95 - Postage Due - Second Designs - 1c Deep Claret, Postage Due, Perf 12   </v>
      </c>
      <c r="F1049" s="106" t="s">
        <v>2512</v>
      </c>
      <c r="G1049" s="104"/>
      <c r="H1049" s="105">
        <v>12</v>
      </c>
      <c r="I1049" s="105"/>
      <c r="J1049" s="105">
        <v>72.5</v>
      </c>
      <c r="K1049" s="104">
        <v>12</v>
      </c>
      <c r="L1049" s="100">
        <v>1071</v>
      </c>
      <c r="M1049" s="112" t="s">
        <v>1395</v>
      </c>
      <c r="N1049" s="32" t="s">
        <v>2473</v>
      </c>
      <c r="O1049" s="111" t="s">
        <v>1477</v>
      </c>
      <c r="P1049" s="80" t="s">
        <v>1988</v>
      </c>
      <c r="Q1049" s="80" t="s">
        <v>1395</v>
      </c>
      <c r="R1049" s="36" t="s">
        <v>2472</v>
      </c>
      <c r="S1049" s="80" t="s">
        <v>2147</v>
      </c>
      <c r="T1049" s="80"/>
      <c r="U1049" s="80"/>
      <c r="V1049" s="80" t="str">
        <f t="shared" si="49"/>
        <v/>
      </c>
      <c r="W1049" s="32" t="s">
        <v>1593</v>
      </c>
      <c r="X1049" s="110" t="s">
        <v>1573</v>
      </c>
      <c r="Y1049" s="35"/>
      <c r="Z1049" s="133">
        <v>1</v>
      </c>
      <c r="AA1049" s="133">
        <f t="shared" si="50"/>
        <v>0</v>
      </c>
    </row>
    <row r="1050" spans="1:27" s="3" customFormat="1" x14ac:dyDescent="0.2">
      <c r="A1050" s="100">
        <v>1049</v>
      </c>
      <c r="B1050" s="101" t="s">
        <v>1509</v>
      </c>
      <c r="C1050" s="101" t="s">
        <v>1593</v>
      </c>
      <c r="D1050" s="100" t="s">
        <v>1574</v>
      </c>
      <c r="E1050" s="102" t="str">
        <f t="shared" si="48"/>
        <v xml:space="preserve">1894-95 - Postage Due - Second Designs - 2c Deep Claret, Postage Due, Perf 12   </v>
      </c>
      <c r="F1050" s="106" t="s">
        <v>2512</v>
      </c>
      <c r="G1050" s="104"/>
      <c r="H1050" s="105">
        <v>10</v>
      </c>
      <c r="I1050" s="105"/>
      <c r="J1050" s="105">
        <v>625</v>
      </c>
      <c r="K1050" s="104">
        <v>10</v>
      </c>
      <c r="L1050" s="100">
        <v>996</v>
      </c>
      <c r="M1050" s="112" t="s">
        <v>1395</v>
      </c>
      <c r="N1050" s="32" t="s">
        <v>2473</v>
      </c>
      <c r="O1050" s="111" t="s">
        <v>1477</v>
      </c>
      <c r="P1050" s="80" t="s">
        <v>1979</v>
      </c>
      <c r="Q1050" s="80" t="s">
        <v>1395</v>
      </c>
      <c r="R1050" s="36" t="s">
        <v>2472</v>
      </c>
      <c r="S1050" s="80" t="s">
        <v>2147</v>
      </c>
      <c r="T1050" s="80"/>
      <c r="U1050" s="80"/>
      <c r="V1050" s="80" t="str">
        <f t="shared" si="49"/>
        <v/>
      </c>
      <c r="W1050" s="32" t="s">
        <v>1593</v>
      </c>
      <c r="X1050" s="110" t="s">
        <v>1574</v>
      </c>
      <c r="Y1050" s="35"/>
      <c r="Z1050" s="133">
        <v>1</v>
      </c>
      <c r="AA1050" s="133">
        <f t="shared" si="50"/>
        <v>0</v>
      </c>
    </row>
    <row r="1051" spans="1:27" s="3" customFormat="1" x14ac:dyDescent="0.2">
      <c r="A1051" s="100">
        <v>1050</v>
      </c>
      <c r="B1051" s="101" t="s">
        <v>1510</v>
      </c>
      <c r="C1051" s="101" t="s">
        <v>1593</v>
      </c>
      <c r="D1051" s="100" t="s">
        <v>1575</v>
      </c>
      <c r="E1051" s="102" t="str">
        <f t="shared" si="48"/>
        <v xml:space="preserve">1894-95 - Postage Due - Second Designs - 3c Deep Claret, Postage Due, Perf 12   </v>
      </c>
      <c r="F1051" s="106" t="s">
        <v>2512</v>
      </c>
      <c r="G1051" s="104"/>
      <c r="H1051" s="105">
        <v>50</v>
      </c>
      <c r="I1051" s="105"/>
      <c r="J1051" s="105">
        <v>200</v>
      </c>
      <c r="K1051" s="104">
        <v>50</v>
      </c>
      <c r="L1051" s="100">
        <v>1002</v>
      </c>
      <c r="M1051" s="112" t="s">
        <v>1395</v>
      </c>
      <c r="N1051" s="32" t="s">
        <v>2473</v>
      </c>
      <c r="O1051" s="111" t="s">
        <v>1477</v>
      </c>
      <c r="P1051" s="80" t="s">
        <v>1990</v>
      </c>
      <c r="Q1051" s="80" t="s">
        <v>1395</v>
      </c>
      <c r="R1051" s="36" t="s">
        <v>2472</v>
      </c>
      <c r="S1051" s="80" t="s">
        <v>2147</v>
      </c>
      <c r="T1051" s="80"/>
      <c r="U1051" s="80"/>
      <c r="V1051" s="80" t="str">
        <f t="shared" si="49"/>
        <v/>
      </c>
      <c r="W1051" s="32" t="s">
        <v>1593</v>
      </c>
      <c r="X1051" s="110" t="s">
        <v>1575</v>
      </c>
      <c r="Y1051" s="35"/>
      <c r="Z1051" s="133">
        <v>1</v>
      </c>
      <c r="AA1051" s="133">
        <f t="shared" si="50"/>
        <v>0</v>
      </c>
    </row>
    <row r="1052" spans="1:27" s="3" customFormat="1" x14ac:dyDescent="0.2">
      <c r="A1052" s="100">
        <v>1051</v>
      </c>
      <c r="B1052" s="101" t="s">
        <v>1511</v>
      </c>
      <c r="C1052" s="101" t="s">
        <v>1593</v>
      </c>
      <c r="D1052" s="100" t="s">
        <v>1576</v>
      </c>
      <c r="E1052" s="102" t="str">
        <f t="shared" si="48"/>
        <v xml:space="preserve">1894-95 - Postage Due - Second Designs - 5c Deep Claret, Postage Due, Perf 12   </v>
      </c>
      <c r="F1052" s="106" t="s">
        <v>2512</v>
      </c>
      <c r="G1052" s="104"/>
      <c r="H1052" s="105">
        <v>55</v>
      </c>
      <c r="I1052" s="105"/>
      <c r="J1052" s="105">
        <v>300</v>
      </c>
      <c r="K1052" s="104">
        <v>55</v>
      </c>
      <c r="L1052" s="100">
        <v>1007</v>
      </c>
      <c r="M1052" s="112" t="s">
        <v>1395</v>
      </c>
      <c r="N1052" s="32" t="s">
        <v>2473</v>
      </c>
      <c r="O1052" s="111" t="s">
        <v>1477</v>
      </c>
      <c r="P1052" s="80" t="s">
        <v>1981</v>
      </c>
      <c r="Q1052" s="80" t="s">
        <v>1395</v>
      </c>
      <c r="R1052" s="36" t="s">
        <v>2472</v>
      </c>
      <c r="S1052" s="80" t="s">
        <v>2147</v>
      </c>
      <c r="T1052" s="80"/>
      <c r="U1052" s="80"/>
      <c r="V1052" s="80" t="str">
        <f t="shared" si="49"/>
        <v/>
      </c>
      <c r="W1052" s="32" t="s">
        <v>1593</v>
      </c>
      <c r="X1052" s="110" t="s">
        <v>1576</v>
      </c>
      <c r="Y1052" s="35"/>
      <c r="Z1052" s="133">
        <v>1</v>
      </c>
      <c r="AA1052" s="133">
        <f t="shared" si="50"/>
        <v>0</v>
      </c>
    </row>
    <row r="1053" spans="1:27" s="3" customFormat="1" x14ac:dyDescent="0.2">
      <c r="A1053" s="100">
        <v>1052</v>
      </c>
      <c r="B1053" s="101" t="s">
        <v>1512</v>
      </c>
      <c r="C1053" s="101" t="s">
        <v>1593</v>
      </c>
      <c r="D1053" s="100" t="s">
        <v>1577</v>
      </c>
      <c r="E1053" s="102" t="str">
        <f t="shared" si="48"/>
        <v xml:space="preserve">1894-95 - Postage Due - Second Designs - 10c Deep Claret, Postage Due, Perf 12   </v>
      </c>
      <c r="F1053" s="106" t="s">
        <v>2512</v>
      </c>
      <c r="G1053" s="104"/>
      <c r="H1053" s="105">
        <v>40</v>
      </c>
      <c r="I1053" s="105"/>
      <c r="J1053" s="105">
        <v>350</v>
      </c>
      <c r="K1053" s="104">
        <v>40</v>
      </c>
      <c r="L1053" s="100">
        <v>1012</v>
      </c>
      <c r="M1053" s="112" t="s">
        <v>1395</v>
      </c>
      <c r="N1053" s="32" t="s">
        <v>2473</v>
      </c>
      <c r="O1053" s="111" t="s">
        <v>1477</v>
      </c>
      <c r="P1053" s="80" t="s">
        <v>1940</v>
      </c>
      <c r="Q1053" s="80" t="s">
        <v>1395</v>
      </c>
      <c r="R1053" s="36" t="s">
        <v>2472</v>
      </c>
      <c r="S1053" s="80" t="s">
        <v>2147</v>
      </c>
      <c r="T1053" s="80"/>
      <c r="U1053" s="80"/>
      <c r="V1053" s="80" t="str">
        <f t="shared" si="49"/>
        <v/>
      </c>
      <c r="W1053" s="32" t="s">
        <v>1593</v>
      </c>
      <c r="X1053" s="110" t="s">
        <v>1577</v>
      </c>
      <c r="Y1053" s="35"/>
      <c r="Z1053" s="133">
        <v>1</v>
      </c>
      <c r="AA1053" s="133">
        <f t="shared" si="50"/>
        <v>0</v>
      </c>
    </row>
    <row r="1054" spans="1:27" s="3" customFormat="1" x14ac:dyDescent="0.2">
      <c r="A1054" s="100">
        <v>1053</v>
      </c>
      <c r="B1054" s="101" t="s">
        <v>1513</v>
      </c>
      <c r="C1054" s="101" t="s">
        <v>1593</v>
      </c>
      <c r="D1054" s="100" t="s">
        <v>1578</v>
      </c>
      <c r="E1054" s="102" t="str">
        <f t="shared" si="48"/>
        <v xml:space="preserve">1894-95 - Postage Due - Second Designs - 30c Deep Claret, Postage Due, Perf 12   </v>
      </c>
      <c r="F1054" s="106" t="s">
        <v>2512</v>
      </c>
      <c r="G1054" s="104"/>
      <c r="H1054" s="105">
        <v>250</v>
      </c>
      <c r="I1054" s="105"/>
      <c r="J1054" s="105">
        <v>550</v>
      </c>
      <c r="K1054" s="104">
        <v>250</v>
      </c>
      <c r="L1054" s="100">
        <v>1017</v>
      </c>
      <c r="M1054" s="112" t="s">
        <v>1395</v>
      </c>
      <c r="N1054" s="32" t="s">
        <v>2473</v>
      </c>
      <c r="O1054" s="111" t="s">
        <v>1477</v>
      </c>
      <c r="P1054" s="80" t="s">
        <v>1991</v>
      </c>
      <c r="Q1054" s="80" t="s">
        <v>1395</v>
      </c>
      <c r="R1054" s="36" t="s">
        <v>2472</v>
      </c>
      <c r="S1054" s="80" t="s">
        <v>2147</v>
      </c>
      <c r="T1054" s="80"/>
      <c r="U1054" s="80"/>
      <c r="V1054" s="80" t="str">
        <f t="shared" si="49"/>
        <v/>
      </c>
      <c r="W1054" s="32" t="s">
        <v>1593</v>
      </c>
      <c r="X1054" s="110" t="s">
        <v>1578</v>
      </c>
      <c r="Y1054" s="35"/>
      <c r="Z1054" s="133">
        <v>1</v>
      </c>
      <c r="AA1054" s="133">
        <f t="shared" si="50"/>
        <v>0</v>
      </c>
    </row>
    <row r="1055" spans="1:27" s="3" customFormat="1" x14ac:dyDescent="0.2">
      <c r="A1055" s="100">
        <v>1054</v>
      </c>
      <c r="B1055" s="101" t="s">
        <v>1514</v>
      </c>
      <c r="C1055" s="101" t="s">
        <v>1593</v>
      </c>
      <c r="D1055" s="100" t="s">
        <v>1579</v>
      </c>
      <c r="E1055" s="102" t="str">
        <f t="shared" si="48"/>
        <v xml:space="preserve">1894-95 - Postage Due - Second Designs - 50c Deep Claret, Postage Due, Perf 12   </v>
      </c>
      <c r="F1055" s="106" t="s">
        <v>2512</v>
      </c>
      <c r="G1055" s="104"/>
      <c r="H1055" s="105">
        <v>800</v>
      </c>
      <c r="I1055" s="105"/>
      <c r="J1055" s="105">
        <v>1800</v>
      </c>
      <c r="K1055" s="104">
        <v>800</v>
      </c>
      <c r="L1055" s="100">
        <v>1021</v>
      </c>
      <c r="M1055" s="112" t="s">
        <v>1395</v>
      </c>
      <c r="N1055" s="32" t="s">
        <v>2473</v>
      </c>
      <c r="O1055" s="111" t="s">
        <v>1477</v>
      </c>
      <c r="P1055" s="80" t="s">
        <v>1992</v>
      </c>
      <c r="Q1055" s="80" t="s">
        <v>1395</v>
      </c>
      <c r="R1055" s="36" t="s">
        <v>2472</v>
      </c>
      <c r="S1055" s="80" t="s">
        <v>2147</v>
      </c>
      <c r="T1055" s="80"/>
      <c r="U1055" s="80"/>
      <c r="V1055" s="80" t="str">
        <f t="shared" si="49"/>
        <v/>
      </c>
      <c r="W1055" s="32" t="s">
        <v>1593</v>
      </c>
      <c r="X1055" s="110" t="s">
        <v>1579</v>
      </c>
      <c r="Y1055" s="35"/>
      <c r="Z1055" s="133">
        <v>1</v>
      </c>
      <c r="AA1055" s="133">
        <f t="shared" si="50"/>
        <v>0</v>
      </c>
    </row>
    <row r="1056" spans="1:27" s="3" customFormat="1" x14ac:dyDescent="0.2">
      <c r="A1056" s="100">
        <v>1055</v>
      </c>
      <c r="B1056" s="101" t="s">
        <v>1524</v>
      </c>
      <c r="C1056" s="101" t="s">
        <v>1593</v>
      </c>
      <c r="D1056" s="100" t="s">
        <v>1573</v>
      </c>
      <c r="E1056" s="102" t="str">
        <f t="shared" si="48"/>
        <v>1895-97 - Postage Due - Second Designs - 1c Deep Claret, Postage Due, Perf 12   Double-Line Watermark</v>
      </c>
      <c r="F1056" s="106" t="s">
        <v>2512</v>
      </c>
      <c r="G1056" s="104"/>
      <c r="H1056" s="105">
        <v>1</v>
      </c>
      <c r="I1056" s="105"/>
      <c r="J1056" s="105">
        <v>13.5</v>
      </c>
      <c r="K1056" s="104">
        <v>1</v>
      </c>
      <c r="L1056" s="100">
        <v>1072</v>
      </c>
      <c r="M1056" s="112" t="s">
        <v>1395</v>
      </c>
      <c r="N1056" s="32" t="s">
        <v>2474</v>
      </c>
      <c r="O1056" s="111" t="s">
        <v>1477</v>
      </c>
      <c r="P1056" s="80" t="s">
        <v>1988</v>
      </c>
      <c r="Q1056" s="80" t="s">
        <v>1395</v>
      </c>
      <c r="R1056" s="36" t="s">
        <v>2472</v>
      </c>
      <c r="S1056" s="80" t="s">
        <v>2147</v>
      </c>
      <c r="T1056" s="80" t="s">
        <v>2120</v>
      </c>
      <c r="U1056" s="80"/>
      <c r="V1056" s="80" t="str">
        <f t="shared" si="49"/>
        <v/>
      </c>
      <c r="W1056" s="32" t="s">
        <v>1593</v>
      </c>
      <c r="X1056" s="110" t="s">
        <v>1573</v>
      </c>
      <c r="Y1056" s="35"/>
      <c r="Z1056" s="133">
        <v>1</v>
      </c>
      <c r="AA1056" s="133">
        <f t="shared" si="50"/>
        <v>0</v>
      </c>
    </row>
    <row r="1057" spans="1:27" s="3" customFormat="1" x14ac:dyDescent="0.2">
      <c r="A1057" s="100">
        <v>1056</v>
      </c>
      <c r="B1057" s="101" t="s">
        <v>1525</v>
      </c>
      <c r="C1057" s="101" t="s">
        <v>1593</v>
      </c>
      <c r="D1057" s="100" t="s">
        <v>1574</v>
      </c>
      <c r="E1057" s="102" t="str">
        <f t="shared" si="48"/>
        <v>1895-97 - Postage Due - Second Designs - 2c Deep Claret, Postage Due, Perf 12   Double-Line Watermark</v>
      </c>
      <c r="F1057" s="106" t="s">
        <v>2512</v>
      </c>
      <c r="G1057" s="104"/>
      <c r="H1057" s="105">
        <v>1</v>
      </c>
      <c r="I1057" s="105"/>
      <c r="J1057" s="105">
        <v>13.5</v>
      </c>
      <c r="K1057" s="104">
        <v>1</v>
      </c>
      <c r="L1057" s="100">
        <v>997</v>
      </c>
      <c r="M1057" s="112" t="s">
        <v>1395</v>
      </c>
      <c r="N1057" s="32" t="s">
        <v>2474</v>
      </c>
      <c r="O1057" s="111" t="s">
        <v>1477</v>
      </c>
      <c r="P1057" s="80" t="s">
        <v>1979</v>
      </c>
      <c r="Q1057" s="80" t="s">
        <v>1395</v>
      </c>
      <c r="R1057" s="36" t="s">
        <v>2472</v>
      </c>
      <c r="S1057" s="80" t="s">
        <v>2147</v>
      </c>
      <c r="T1057" s="80" t="s">
        <v>2120</v>
      </c>
      <c r="U1057" s="80"/>
      <c r="V1057" s="80" t="str">
        <f t="shared" si="49"/>
        <v/>
      </c>
      <c r="W1057" s="32" t="s">
        <v>1593</v>
      </c>
      <c r="X1057" s="110" t="s">
        <v>1574</v>
      </c>
      <c r="Y1057" s="35"/>
      <c r="Z1057" s="133">
        <v>1</v>
      </c>
      <c r="AA1057" s="133">
        <f t="shared" si="50"/>
        <v>0</v>
      </c>
    </row>
    <row r="1058" spans="1:27" s="3" customFormat="1" x14ac:dyDescent="0.2">
      <c r="A1058" s="100">
        <v>1057</v>
      </c>
      <c r="B1058" s="101" t="s">
        <v>1526</v>
      </c>
      <c r="C1058" s="101" t="s">
        <v>1593</v>
      </c>
      <c r="D1058" s="100" t="s">
        <v>1575</v>
      </c>
      <c r="E1058" s="102" t="str">
        <f t="shared" si="48"/>
        <v>1895-97 - Postage Due - Second Designs - 3c Deep Claret, Postage Due, Perf 12   Double-Line Watermark</v>
      </c>
      <c r="F1058" s="106" t="s">
        <v>2512</v>
      </c>
      <c r="G1058" s="104"/>
      <c r="H1058" s="105">
        <v>5</v>
      </c>
      <c r="I1058" s="105"/>
      <c r="J1058" s="105">
        <v>10</v>
      </c>
      <c r="K1058" s="104">
        <v>5</v>
      </c>
      <c r="L1058" s="100">
        <v>1003</v>
      </c>
      <c r="M1058" s="112" t="s">
        <v>1395</v>
      </c>
      <c r="N1058" s="32" t="s">
        <v>2474</v>
      </c>
      <c r="O1058" s="111" t="s">
        <v>1477</v>
      </c>
      <c r="P1058" s="80" t="s">
        <v>1990</v>
      </c>
      <c r="Q1058" s="80" t="s">
        <v>1395</v>
      </c>
      <c r="R1058" s="36" t="s">
        <v>2472</v>
      </c>
      <c r="S1058" s="80" t="s">
        <v>2147</v>
      </c>
      <c r="T1058" s="80" t="s">
        <v>2120</v>
      </c>
      <c r="U1058" s="80"/>
      <c r="V1058" s="80" t="str">
        <f t="shared" si="49"/>
        <v/>
      </c>
      <c r="W1058" s="32" t="s">
        <v>1593</v>
      </c>
      <c r="X1058" s="110" t="s">
        <v>1575</v>
      </c>
      <c r="Y1058" s="35"/>
      <c r="Z1058" s="133">
        <v>1</v>
      </c>
      <c r="AA1058" s="133">
        <f t="shared" si="50"/>
        <v>0</v>
      </c>
    </row>
    <row r="1059" spans="1:27" s="3" customFormat="1" x14ac:dyDescent="0.2">
      <c r="A1059" s="100">
        <v>1058</v>
      </c>
      <c r="B1059" s="101" t="s">
        <v>1527</v>
      </c>
      <c r="C1059" s="101" t="s">
        <v>1593</v>
      </c>
      <c r="D1059" s="100" t="s">
        <v>1576</v>
      </c>
      <c r="E1059" s="102" t="str">
        <f t="shared" si="48"/>
        <v>1895-97 - Postage Due - Second Designs - 5c Deep Claret, Postage Due, Perf 12   Double-Line Watermark</v>
      </c>
      <c r="F1059" s="106" t="s">
        <v>2512</v>
      </c>
      <c r="G1059" s="104"/>
      <c r="H1059" s="105">
        <v>5</v>
      </c>
      <c r="I1059" s="105"/>
      <c r="J1059" s="105">
        <v>110</v>
      </c>
      <c r="K1059" s="104">
        <v>5</v>
      </c>
      <c r="L1059" s="100">
        <v>1008</v>
      </c>
      <c r="M1059" s="112" t="s">
        <v>1395</v>
      </c>
      <c r="N1059" s="32" t="s">
        <v>2474</v>
      </c>
      <c r="O1059" s="111" t="s">
        <v>1477</v>
      </c>
      <c r="P1059" s="80" t="s">
        <v>1981</v>
      </c>
      <c r="Q1059" s="80" t="s">
        <v>1395</v>
      </c>
      <c r="R1059" s="36" t="s">
        <v>2472</v>
      </c>
      <c r="S1059" s="80" t="s">
        <v>2147</v>
      </c>
      <c r="T1059" s="80" t="s">
        <v>2120</v>
      </c>
      <c r="U1059" s="80"/>
      <c r="V1059" s="80" t="str">
        <f t="shared" si="49"/>
        <v/>
      </c>
      <c r="W1059" s="32" t="s">
        <v>1593</v>
      </c>
      <c r="X1059" s="110" t="s">
        <v>1576</v>
      </c>
      <c r="Y1059" s="35"/>
      <c r="Z1059" s="133">
        <v>1</v>
      </c>
      <c r="AA1059" s="133">
        <f t="shared" si="50"/>
        <v>0</v>
      </c>
    </row>
    <row r="1060" spans="1:27" s="3" customFormat="1" x14ac:dyDescent="0.2">
      <c r="A1060" s="100">
        <v>1059</v>
      </c>
      <c r="B1060" s="101" t="s">
        <v>1528</v>
      </c>
      <c r="C1060" s="101" t="s">
        <v>1593</v>
      </c>
      <c r="D1060" s="100" t="s">
        <v>1577</v>
      </c>
      <c r="E1060" s="102" t="str">
        <f t="shared" si="48"/>
        <v>1895-97 - Postage Due - Second Designs - 10c Deep Claret, Postage Due, Perf 12   Double-Line Watermark</v>
      </c>
      <c r="F1060" s="106" t="s">
        <v>2512</v>
      </c>
      <c r="G1060" s="104"/>
      <c r="H1060" s="105">
        <v>7.5</v>
      </c>
      <c r="I1060" s="105"/>
      <c r="J1060" s="105">
        <v>110</v>
      </c>
      <c r="K1060" s="104">
        <v>7.5</v>
      </c>
      <c r="L1060" s="100">
        <v>1013</v>
      </c>
      <c r="M1060" s="112" t="s">
        <v>1395</v>
      </c>
      <c r="N1060" s="32" t="s">
        <v>2474</v>
      </c>
      <c r="O1060" s="111" t="s">
        <v>1477</v>
      </c>
      <c r="P1060" s="80" t="s">
        <v>1940</v>
      </c>
      <c r="Q1060" s="80" t="s">
        <v>1395</v>
      </c>
      <c r="R1060" s="36" t="s">
        <v>2472</v>
      </c>
      <c r="S1060" s="80" t="s">
        <v>2147</v>
      </c>
      <c r="T1060" s="80" t="s">
        <v>2120</v>
      </c>
      <c r="U1060" s="80"/>
      <c r="V1060" s="80" t="str">
        <f t="shared" si="49"/>
        <v/>
      </c>
      <c r="W1060" s="32" t="s">
        <v>1593</v>
      </c>
      <c r="X1060" s="110" t="s">
        <v>1577</v>
      </c>
      <c r="Y1060" s="35"/>
      <c r="Z1060" s="133">
        <v>1</v>
      </c>
      <c r="AA1060" s="133">
        <f t="shared" si="50"/>
        <v>0</v>
      </c>
    </row>
    <row r="1061" spans="1:27" s="3" customFormat="1" x14ac:dyDescent="0.2">
      <c r="A1061" s="100">
        <v>1060</v>
      </c>
      <c r="B1061" s="101" t="s">
        <v>1529</v>
      </c>
      <c r="C1061" s="101" t="s">
        <v>1593</v>
      </c>
      <c r="D1061" s="100" t="s">
        <v>1578</v>
      </c>
      <c r="E1061" s="102" t="str">
        <f t="shared" si="48"/>
        <v>1895-97 - Postage Due - Second Designs - 30c Deep Claret, Postage Due, Perf 12   Double-Line Watermark</v>
      </c>
      <c r="F1061" s="106" t="s">
        <v>2512</v>
      </c>
      <c r="G1061" s="104"/>
      <c r="H1061" s="105">
        <v>75</v>
      </c>
      <c r="I1061" s="105"/>
      <c r="J1061" s="105">
        <v>600</v>
      </c>
      <c r="K1061" s="104">
        <v>75</v>
      </c>
      <c r="L1061" s="100">
        <v>1018</v>
      </c>
      <c r="M1061" s="112" t="s">
        <v>1395</v>
      </c>
      <c r="N1061" s="32" t="s">
        <v>2474</v>
      </c>
      <c r="O1061" s="111" t="s">
        <v>1477</v>
      </c>
      <c r="P1061" s="80" t="s">
        <v>1991</v>
      </c>
      <c r="Q1061" s="80" t="s">
        <v>1395</v>
      </c>
      <c r="R1061" s="36" t="s">
        <v>2472</v>
      </c>
      <c r="S1061" s="80" t="s">
        <v>2147</v>
      </c>
      <c r="T1061" s="80" t="s">
        <v>2120</v>
      </c>
      <c r="U1061" s="80"/>
      <c r="V1061" s="80" t="str">
        <f t="shared" si="49"/>
        <v/>
      </c>
      <c r="W1061" s="32" t="s">
        <v>1593</v>
      </c>
      <c r="X1061" s="110" t="s">
        <v>1578</v>
      </c>
      <c r="Y1061" s="35"/>
      <c r="Z1061" s="133">
        <v>1</v>
      </c>
      <c r="AA1061" s="133">
        <f t="shared" si="50"/>
        <v>0</v>
      </c>
    </row>
    <row r="1062" spans="1:27" s="3" customFormat="1" x14ac:dyDescent="0.2">
      <c r="A1062" s="100">
        <v>1061</v>
      </c>
      <c r="B1062" s="101" t="s">
        <v>1530</v>
      </c>
      <c r="C1062" s="101" t="s">
        <v>1593</v>
      </c>
      <c r="D1062" s="100" t="s">
        <v>1579</v>
      </c>
      <c r="E1062" s="102" t="str">
        <f t="shared" si="48"/>
        <v>1895-97 - Postage Due - Second Designs - 50c Deep Claret, Postage Due, Perf 12   Double-Line Watermark</v>
      </c>
      <c r="F1062" s="106" t="s">
        <v>2512</v>
      </c>
      <c r="G1062" s="104"/>
      <c r="H1062" s="105">
        <v>60</v>
      </c>
      <c r="I1062" s="105"/>
      <c r="J1062" s="105">
        <v>375</v>
      </c>
      <c r="K1062" s="104">
        <v>60</v>
      </c>
      <c r="L1062" s="100">
        <v>1022</v>
      </c>
      <c r="M1062" s="112" t="s">
        <v>1395</v>
      </c>
      <c r="N1062" s="32" t="s">
        <v>2474</v>
      </c>
      <c r="O1062" s="111" t="s">
        <v>1477</v>
      </c>
      <c r="P1062" s="80" t="s">
        <v>1992</v>
      </c>
      <c r="Q1062" s="80" t="s">
        <v>1395</v>
      </c>
      <c r="R1062" s="36" t="s">
        <v>2472</v>
      </c>
      <c r="S1062" s="80" t="s">
        <v>2147</v>
      </c>
      <c r="T1062" s="80" t="s">
        <v>2120</v>
      </c>
      <c r="U1062" s="80"/>
      <c r="V1062" s="80" t="str">
        <f t="shared" si="49"/>
        <v/>
      </c>
      <c r="W1062" s="32" t="s">
        <v>1593</v>
      </c>
      <c r="X1062" s="110" t="s">
        <v>1579</v>
      </c>
      <c r="Y1062" s="35"/>
      <c r="Z1062" s="133">
        <v>1</v>
      </c>
      <c r="AA1062" s="133">
        <f t="shared" si="50"/>
        <v>0</v>
      </c>
    </row>
    <row r="1063" spans="1:27" s="3" customFormat="1" x14ac:dyDescent="0.2">
      <c r="A1063" s="100">
        <v>1062</v>
      </c>
      <c r="B1063" s="101" t="s">
        <v>1531</v>
      </c>
      <c r="C1063" s="101" t="s">
        <v>1593</v>
      </c>
      <c r="D1063" s="100" t="s">
        <v>1573</v>
      </c>
      <c r="E1063" s="102" t="str">
        <f t="shared" si="48"/>
        <v>1910-12 - Postage Due - Second Designs - 1c Deep Claret, Postage Due, Perf 12   Single-Line Watermark</v>
      </c>
      <c r="F1063" s="106" t="s">
        <v>2512</v>
      </c>
      <c r="G1063" s="104"/>
      <c r="H1063" s="105">
        <v>5</v>
      </c>
      <c r="I1063" s="105"/>
      <c r="J1063" s="105">
        <v>40</v>
      </c>
      <c r="K1063" s="104">
        <v>5</v>
      </c>
      <c r="L1063" s="100">
        <v>1073</v>
      </c>
      <c r="M1063" s="112" t="s">
        <v>1395</v>
      </c>
      <c r="N1063" s="32" t="s">
        <v>2475</v>
      </c>
      <c r="O1063" s="111" t="s">
        <v>1477</v>
      </c>
      <c r="P1063" s="80" t="s">
        <v>1988</v>
      </c>
      <c r="Q1063" s="80" t="s">
        <v>1395</v>
      </c>
      <c r="R1063" s="36" t="s">
        <v>2472</v>
      </c>
      <c r="S1063" s="80" t="s">
        <v>2147</v>
      </c>
      <c r="T1063" s="80" t="s">
        <v>2149</v>
      </c>
      <c r="U1063" s="80"/>
      <c r="V1063" s="80" t="str">
        <f t="shared" si="49"/>
        <v/>
      </c>
      <c r="W1063" s="32" t="s">
        <v>1593</v>
      </c>
      <c r="X1063" s="110" t="s">
        <v>1573</v>
      </c>
      <c r="Y1063" s="35"/>
      <c r="Z1063" s="133">
        <v>1</v>
      </c>
      <c r="AA1063" s="133">
        <f t="shared" si="50"/>
        <v>0</v>
      </c>
    </row>
    <row r="1064" spans="1:27" s="3" customFormat="1" x14ac:dyDescent="0.2">
      <c r="A1064" s="100">
        <v>1063</v>
      </c>
      <c r="B1064" s="101" t="s">
        <v>1532</v>
      </c>
      <c r="C1064" s="101" t="s">
        <v>1593</v>
      </c>
      <c r="D1064" s="100" t="s">
        <v>1574</v>
      </c>
      <c r="E1064" s="102" t="str">
        <f t="shared" si="48"/>
        <v>1910-12 - Postage Due - Second Designs - 2c Deep Claret, Postage Due, Perf 12   Single-Line Watermark</v>
      </c>
      <c r="F1064" s="106" t="s">
        <v>2512</v>
      </c>
      <c r="G1064" s="104"/>
      <c r="H1064" s="105">
        <v>2</v>
      </c>
      <c r="I1064" s="105"/>
      <c r="J1064" s="105">
        <v>40</v>
      </c>
      <c r="K1064" s="104">
        <v>2</v>
      </c>
      <c r="L1064" s="100">
        <v>998</v>
      </c>
      <c r="M1064" s="112" t="s">
        <v>1395</v>
      </c>
      <c r="N1064" s="32" t="s">
        <v>2475</v>
      </c>
      <c r="O1064" s="111" t="s">
        <v>1477</v>
      </c>
      <c r="P1064" s="80" t="s">
        <v>1979</v>
      </c>
      <c r="Q1064" s="80" t="s">
        <v>1395</v>
      </c>
      <c r="R1064" s="36" t="s">
        <v>2472</v>
      </c>
      <c r="S1064" s="80" t="s">
        <v>2147</v>
      </c>
      <c r="T1064" s="80" t="s">
        <v>2149</v>
      </c>
      <c r="U1064" s="80"/>
      <c r="V1064" s="80" t="str">
        <f t="shared" si="49"/>
        <v/>
      </c>
      <c r="W1064" s="32" t="s">
        <v>1593</v>
      </c>
      <c r="X1064" s="110" t="s">
        <v>1574</v>
      </c>
      <c r="Y1064" s="35"/>
      <c r="Z1064" s="133">
        <v>1</v>
      </c>
      <c r="AA1064" s="133">
        <f t="shared" si="50"/>
        <v>0</v>
      </c>
    </row>
    <row r="1065" spans="1:27" s="3" customFormat="1" x14ac:dyDescent="0.2">
      <c r="A1065" s="100">
        <v>1064</v>
      </c>
      <c r="B1065" s="101" t="s">
        <v>1533</v>
      </c>
      <c r="C1065" s="101" t="s">
        <v>1593</v>
      </c>
      <c r="D1065" s="100" t="s">
        <v>1575</v>
      </c>
      <c r="E1065" s="102" t="str">
        <f t="shared" si="48"/>
        <v>1910-12 - Postage Due - Second Designs - 3c Deep Claret, Postage Due, Perf 12   Single-Line Watermark</v>
      </c>
      <c r="F1065" s="106" t="s">
        <v>2512</v>
      </c>
      <c r="G1065" s="104"/>
      <c r="H1065" s="105">
        <v>60</v>
      </c>
      <c r="I1065" s="105"/>
      <c r="J1065" s="105">
        <v>625</v>
      </c>
      <c r="K1065" s="104">
        <v>60</v>
      </c>
      <c r="L1065" s="100">
        <v>1004</v>
      </c>
      <c r="M1065" s="112" t="s">
        <v>1395</v>
      </c>
      <c r="N1065" s="32" t="s">
        <v>2475</v>
      </c>
      <c r="O1065" s="111" t="s">
        <v>1477</v>
      </c>
      <c r="P1065" s="80" t="s">
        <v>1990</v>
      </c>
      <c r="Q1065" s="80" t="s">
        <v>1395</v>
      </c>
      <c r="R1065" s="36" t="s">
        <v>2472</v>
      </c>
      <c r="S1065" s="80" t="s">
        <v>2147</v>
      </c>
      <c r="T1065" s="80" t="s">
        <v>2149</v>
      </c>
      <c r="U1065" s="80"/>
      <c r="V1065" s="80" t="str">
        <f t="shared" si="49"/>
        <v/>
      </c>
      <c r="W1065" s="32" t="s">
        <v>1593</v>
      </c>
      <c r="X1065" s="110" t="s">
        <v>1575</v>
      </c>
      <c r="Y1065" s="35"/>
      <c r="Z1065" s="133">
        <v>1</v>
      </c>
      <c r="AA1065" s="133">
        <f t="shared" si="50"/>
        <v>0</v>
      </c>
    </row>
    <row r="1066" spans="1:27" s="3" customFormat="1" x14ac:dyDescent="0.2">
      <c r="A1066" s="100">
        <v>1065</v>
      </c>
      <c r="B1066" s="101" t="s">
        <v>1534</v>
      </c>
      <c r="C1066" s="101" t="s">
        <v>1593</v>
      </c>
      <c r="D1066" s="100" t="s">
        <v>1576</v>
      </c>
      <c r="E1066" s="102" t="str">
        <f t="shared" si="48"/>
        <v>1910-12 - Postage Due - Second Designs - 5c Deep Claret, Postage Due, Perf 12   Single-Line Watermark</v>
      </c>
      <c r="F1066" s="106" t="s">
        <v>2512</v>
      </c>
      <c r="G1066" s="104"/>
      <c r="H1066" s="105">
        <v>12</v>
      </c>
      <c r="I1066" s="105"/>
      <c r="J1066" s="105">
        <v>120</v>
      </c>
      <c r="K1066" s="104">
        <v>12</v>
      </c>
      <c r="L1066" s="100">
        <v>1009</v>
      </c>
      <c r="M1066" s="112" t="s">
        <v>1395</v>
      </c>
      <c r="N1066" s="32" t="s">
        <v>2475</v>
      </c>
      <c r="O1066" s="111" t="s">
        <v>1477</v>
      </c>
      <c r="P1066" s="80" t="s">
        <v>1981</v>
      </c>
      <c r="Q1066" s="80" t="s">
        <v>1395</v>
      </c>
      <c r="R1066" s="36" t="s">
        <v>2472</v>
      </c>
      <c r="S1066" s="80" t="s">
        <v>2147</v>
      </c>
      <c r="T1066" s="80" t="s">
        <v>2149</v>
      </c>
      <c r="U1066" s="80"/>
      <c r="V1066" s="80" t="str">
        <f t="shared" si="49"/>
        <v/>
      </c>
      <c r="W1066" s="32" t="s">
        <v>1593</v>
      </c>
      <c r="X1066" s="110" t="s">
        <v>1576</v>
      </c>
      <c r="Y1066" s="35"/>
      <c r="Z1066" s="133">
        <v>1</v>
      </c>
      <c r="AA1066" s="133">
        <f t="shared" si="50"/>
        <v>0</v>
      </c>
    </row>
    <row r="1067" spans="1:27" s="3" customFormat="1" x14ac:dyDescent="0.2">
      <c r="A1067" s="100">
        <v>1066</v>
      </c>
      <c r="B1067" s="101" t="s">
        <v>1535</v>
      </c>
      <c r="C1067" s="101" t="s">
        <v>1593</v>
      </c>
      <c r="D1067" s="100" t="s">
        <v>1577</v>
      </c>
      <c r="E1067" s="102" t="str">
        <f t="shared" si="48"/>
        <v>1910-12 - Postage Due - Second Designs - 10c Deep Claret, Postage Due, Perf 12   Single-Line Watermark</v>
      </c>
      <c r="F1067" s="106" t="s">
        <v>2512</v>
      </c>
      <c r="G1067" s="104"/>
      <c r="H1067" s="105">
        <v>20</v>
      </c>
      <c r="I1067" s="105"/>
      <c r="J1067" s="105">
        <v>125</v>
      </c>
      <c r="K1067" s="104">
        <v>20</v>
      </c>
      <c r="L1067" s="100">
        <v>1014</v>
      </c>
      <c r="M1067" s="112" t="s">
        <v>1395</v>
      </c>
      <c r="N1067" s="32" t="s">
        <v>2475</v>
      </c>
      <c r="O1067" s="111" t="s">
        <v>1477</v>
      </c>
      <c r="P1067" s="80" t="s">
        <v>1940</v>
      </c>
      <c r="Q1067" s="80" t="s">
        <v>1395</v>
      </c>
      <c r="R1067" s="36" t="s">
        <v>2472</v>
      </c>
      <c r="S1067" s="80" t="s">
        <v>2147</v>
      </c>
      <c r="T1067" s="80" t="s">
        <v>2149</v>
      </c>
      <c r="U1067" s="80"/>
      <c r="V1067" s="80" t="str">
        <f t="shared" si="49"/>
        <v/>
      </c>
      <c r="W1067" s="32" t="s">
        <v>1593</v>
      </c>
      <c r="X1067" s="110" t="s">
        <v>1577</v>
      </c>
      <c r="Y1067" s="35"/>
      <c r="Z1067" s="133">
        <v>1</v>
      </c>
      <c r="AA1067" s="133">
        <f t="shared" si="50"/>
        <v>0</v>
      </c>
    </row>
    <row r="1068" spans="1:27" s="3" customFormat="1" x14ac:dyDescent="0.2">
      <c r="A1068" s="100">
        <v>1067</v>
      </c>
      <c r="B1068" s="101" t="s">
        <v>1536</v>
      </c>
      <c r="C1068" s="101" t="s">
        <v>1593</v>
      </c>
      <c r="D1068" s="100" t="s">
        <v>1579</v>
      </c>
      <c r="E1068" s="102" t="str">
        <f t="shared" si="48"/>
        <v>1910-12 - Postage Due - Second Designs - 50c Deep Claret, Postage Due, Perf 12   Single-Line Watermark</v>
      </c>
      <c r="F1068" s="106" t="s">
        <v>2512</v>
      </c>
      <c r="G1068" s="104"/>
      <c r="H1068" s="105">
        <v>175</v>
      </c>
      <c r="I1068" s="105"/>
      <c r="J1068" s="105">
        <v>1100</v>
      </c>
      <c r="K1068" s="104">
        <v>175</v>
      </c>
      <c r="L1068" s="100">
        <v>1023</v>
      </c>
      <c r="M1068" s="112" t="s">
        <v>1395</v>
      </c>
      <c r="N1068" s="32" t="s">
        <v>2475</v>
      </c>
      <c r="O1068" s="111" t="s">
        <v>1477</v>
      </c>
      <c r="P1068" s="80" t="s">
        <v>1992</v>
      </c>
      <c r="Q1068" s="80" t="s">
        <v>1395</v>
      </c>
      <c r="R1068" s="36" t="s">
        <v>2472</v>
      </c>
      <c r="S1068" s="80" t="s">
        <v>2147</v>
      </c>
      <c r="T1068" s="80" t="s">
        <v>2149</v>
      </c>
      <c r="U1068" s="80"/>
      <c r="V1068" s="80" t="str">
        <f t="shared" si="49"/>
        <v/>
      </c>
      <c r="W1068" s="32" t="s">
        <v>1593</v>
      </c>
      <c r="X1068" s="110" t="s">
        <v>1579</v>
      </c>
      <c r="Y1068" s="35"/>
      <c r="Z1068" s="133">
        <v>1</v>
      </c>
      <c r="AA1068" s="133">
        <f t="shared" si="50"/>
        <v>0</v>
      </c>
    </row>
    <row r="1069" spans="1:27" s="3" customFormat="1" x14ac:dyDescent="0.2">
      <c r="A1069" s="100">
        <v>1068</v>
      </c>
      <c r="B1069" s="101" t="s">
        <v>1537</v>
      </c>
      <c r="C1069" s="101" t="s">
        <v>1593</v>
      </c>
      <c r="D1069" s="100" t="s">
        <v>1573</v>
      </c>
      <c r="E1069" s="102" t="str">
        <f t="shared" si="48"/>
        <v>1914 - Postage Due - Second Designs - 1c Carmen Lake, Postage Due, Perf 10   Single-Line Watermark</v>
      </c>
      <c r="F1069" s="106" t="s">
        <v>2512</v>
      </c>
      <c r="G1069" s="104"/>
      <c r="H1069" s="105">
        <v>15</v>
      </c>
      <c r="I1069" s="105"/>
      <c r="J1069" s="105">
        <v>80</v>
      </c>
      <c r="K1069" s="104">
        <v>15</v>
      </c>
      <c r="L1069" s="100">
        <v>1074</v>
      </c>
      <c r="M1069" s="112" t="s">
        <v>1395</v>
      </c>
      <c r="N1069" s="32">
        <v>1914</v>
      </c>
      <c r="O1069" s="111" t="s">
        <v>1477</v>
      </c>
      <c r="P1069" s="80" t="s">
        <v>1988</v>
      </c>
      <c r="Q1069" s="80" t="s">
        <v>1395</v>
      </c>
      <c r="R1069" s="36" t="s">
        <v>2476</v>
      </c>
      <c r="S1069" s="80" t="s">
        <v>2156</v>
      </c>
      <c r="T1069" s="80" t="s">
        <v>2149</v>
      </c>
      <c r="U1069" s="80"/>
      <c r="V1069" s="80" t="str">
        <f t="shared" si="49"/>
        <v/>
      </c>
      <c r="W1069" s="32" t="s">
        <v>1593</v>
      </c>
      <c r="X1069" s="110" t="s">
        <v>1573</v>
      </c>
      <c r="Y1069" s="35"/>
      <c r="Z1069" s="133">
        <v>1</v>
      </c>
      <c r="AA1069" s="133">
        <f t="shared" si="50"/>
        <v>0</v>
      </c>
    </row>
    <row r="1070" spans="1:27" s="3" customFormat="1" x14ac:dyDescent="0.2">
      <c r="A1070" s="100">
        <v>1069</v>
      </c>
      <c r="B1070" s="101" t="s">
        <v>1538</v>
      </c>
      <c r="C1070" s="101" t="s">
        <v>1593</v>
      </c>
      <c r="D1070" s="100" t="s">
        <v>1574</v>
      </c>
      <c r="E1070" s="102" t="str">
        <f t="shared" si="48"/>
        <v>1914 - Postage Due - Second Designs - 2c Carmen Lake, Postage Due, Perf 10   Single-Line Watermark</v>
      </c>
      <c r="F1070" s="106" t="s">
        <v>2512</v>
      </c>
      <c r="G1070" s="104"/>
      <c r="H1070" s="105">
        <v>1</v>
      </c>
      <c r="I1070" s="105"/>
      <c r="J1070" s="105">
        <v>62.5</v>
      </c>
      <c r="K1070" s="104">
        <v>1</v>
      </c>
      <c r="L1070" s="100">
        <v>999</v>
      </c>
      <c r="M1070" s="112" t="s">
        <v>1395</v>
      </c>
      <c r="N1070" s="32">
        <v>1914</v>
      </c>
      <c r="O1070" s="111" t="s">
        <v>1477</v>
      </c>
      <c r="P1070" s="80" t="s">
        <v>1979</v>
      </c>
      <c r="Q1070" s="80" t="s">
        <v>1395</v>
      </c>
      <c r="R1070" s="36" t="s">
        <v>2476</v>
      </c>
      <c r="S1070" s="80" t="s">
        <v>2156</v>
      </c>
      <c r="T1070" s="80" t="s">
        <v>2149</v>
      </c>
      <c r="U1070" s="80"/>
      <c r="V1070" s="80" t="str">
        <f t="shared" si="49"/>
        <v/>
      </c>
      <c r="W1070" s="32" t="s">
        <v>1593</v>
      </c>
      <c r="X1070" s="110" t="s">
        <v>1574</v>
      </c>
      <c r="Y1070" s="35"/>
      <c r="Z1070" s="133">
        <v>1</v>
      </c>
      <c r="AA1070" s="133">
        <f t="shared" si="50"/>
        <v>0</v>
      </c>
    </row>
    <row r="1071" spans="1:27" s="3" customFormat="1" x14ac:dyDescent="0.2">
      <c r="A1071" s="100">
        <v>1070</v>
      </c>
      <c r="B1071" s="101" t="s">
        <v>1539</v>
      </c>
      <c r="C1071" s="101" t="s">
        <v>1593</v>
      </c>
      <c r="D1071" s="100" t="s">
        <v>1575</v>
      </c>
      <c r="E1071" s="102" t="str">
        <f t="shared" si="48"/>
        <v>1914 - Postage Due - Second Designs - 3c Carmen Lake, Postage Due, Perf 10   Single-Line Watermark</v>
      </c>
      <c r="F1071" s="106" t="s">
        <v>2512</v>
      </c>
      <c r="G1071" s="104"/>
      <c r="H1071" s="105">
        <v>75</v>
      </c>
      <c r="I1071" s="105"/>
      <c r="J1071" s="105">
        <v>1050</v>
      </c>
      <c r="K1071" s="104">
        <v>75</v>
      </c>
      <c r="L1071" s="100">
        <v>1005</v>
      </c>
      <c r="M1071" s="112" t="s">
        <v>1395</v>
      </c>
      <c r="N1071" s="32">
        <v>1914</v>
      </c>
      <c r="O1071" s="111" t="s">
        <v>1477</v>
      </c>
      <c r="P1071" s="80" t="s">
        <v>1990</v>
      </c>
      <c r="Q1071" s="80" t="s">
        <v>1395</v>
      </c>
      <c r="R1071" s="36" t="s">
        <v>2476</v>
      </c>
      <c r="S1071" s="80" t="s">
        <v>2156</v>
      </c>
      <c r="T1071" s="80" t="s">
        <v>2149</v>
      </c>
      <c r="U1071" s="80"/>
      <c r="V1071" s="80" t="str">
        <f t="shared" si="49"/>
        <v/>
      </c>
      <c r="W1071" s="32" t="s">
        <v>1593</v>
      </c>
      <c r="X1071" s="110" t="s">
        <v>1575</v>
      </c>
      <c r="Y1071" s="35"/>
      <c r="Z1071" s="133">
        <v>1</v>
      </c>
      <c r="AA1071" s="133">
        <f t="shared" si="50"/>
        <v>0</v>
      </c>
    </row>
    <row r="1072" spans="1:27" s="3" customFormat="1" x14ac:dyDescent="0.2">
      <c r="A1072" s="100">
        <v>1071</v>
      </c>
      <c r="B1072" s="101" t="s">
        <v>1540</v>
      </c>
      <c r="C1072" s="101" t="s">
        <v>1593</v>
      </c>
      <c r="D1072" s="100" t="s">
        <v>1576</v>
      </c>
      <c r="E1072" s="102" t="str">
        <f t="shared" si="48"/>
        <v>1914 - Postage Due - Second Designs - 5c Carmen Lake, Postage Due, Perf 10   Single-Line Watermark</v>
      </c>
      <c r="F1072" s="106" t="s">
        <v>2512</v>
      </c>
      <c r="G1072" s="104"/>
      <c r="H1072" s="105">
        <v>6</v>
      </c>
      <c r="I1072" s="105"/>
      <c r="J1072" s="105">
        <v>50</v>
      </c>
      <c r="K1072" s="104">
        <v>6</v>
      </c>
      <c r="L1072" s="100">
        <v>1010</v>
      </c>
      <c r="M1072" s="112" t="s">
        <v>1395</v>
      </c>
      <c r="N1072" s="32">
        <v>1914</v>
      </c>
      <c r="O1072" s="111" t="s">
        <v>1477</v>
      </c>
      <c r="P1072" s="80" t="s">
        <v>1981</v>
      </c>
      <c r="Q1072" s="80" t="s">
        <v>1395</v>
      </c>
      <c r="R1072" s="36" t="s">
        <v>2476</v>
      </c>
      <c r="S1072" s="80" t="s">
        <v>2156</v>
      </c>
      <c r="T1072" s="80" t="s">
        <v>2149</v>
      </c>
      <c r="U1072" s="80"/>
      <c r="V1072" s="80" t="str">
        <f t="shared" si="49"/>
        <v/>
      </c>
      <c r="W1072" s="32" t="s">
        <v>1593</v>
      </c>
      <c r="X1072" s="110" t="s">
        <v>1576</v>
      </c>
      <c r="Y1072" s="35"/>
      <c r="Z1072" s="133">
        <v>1</v>
      </c>
      <c r="AA1072" s="133">
        <f t="shared" si="50"/>
        <v>0</v>
      </c>
    </row>
    <row r="1073" spans="1:27" s="3" customFormat="1" x14ac:dyDescent="0.2">
      <c r="A1073" s="100">
        <v>1072</v>
      </c>
      <c r="B1073" s="101" t="s">
        <v>1541</v>
      </c>
      <c r="C1073" s="101" t="s">
        <v>1593</v>
      </c>
      <c r="D1073" s="100" t="s">
        <v>1577</v>
      </c>
      <c r="E1073" s="102" t="str">
        <f t="shared" si="48"/>
        <v>1914 - Postage Due - Second Designs - 10c Carmen Lake, Postage Due, Perf 10   Single-Line Watermark</v>
      </c>
      <c r="F1073" s="106" t="s">
        <v>2512</v>
      </c>
      <c r="G1073" s="104"/>
      <c r="H1073" s="105">
        <v>4</v>
      </c>
      <c r="I1073" s="105"/>
      <c r="J1073" s="105">
        <v>75</v>
      </c>
      <c r="K1073" s="104">
        <v>4</v>
      </c>
      <c r="L1073" s="100">
        <v>1015</v>
      </c>
      <c r="M1073" s="112" t="s">
        <v>1395</v>
      </c>
      <c r="N1073" s="32">
        <v>1914</v>
      </c>
      <c r="O1073" s="111" t="s">
        <v>1477</v>
      </c>
      <c r="P1073" s="80" t="s">
        <v>1940</v>
      </c>
      <c r="Q1073" s="80" t="s">
        <v>1395</v>
      </c>
      <c r="R1073" s="36" t="s">
        <v>2476</v>
      </c>
      <c r="S1073" s="80" t="s">
        <v>2156</v>
      </c>
      <c r="T1073" s="80" t="s">
        <v>2149</v>
      </c>
      <c r="U1073" s="80"/>
      <c r="V1073" s="80" t="str">
        <f t="shared" si="49"/>
        <v/>
      </c>
      <c r="W1073" s="32" t="s">
        <v>1593</v>
      </c>
      <c r="X1073" s="110" t="s">
        <v>1577</v>
      </c>
      <c r="Y1073" s="35"/>
      <c r="Z1073" s="133">
        <v>1</v>
      </c>
      <c r="AA1073" s="133">
        <f t="shared" si="50"/>
        <v>0</v>
      </c>
    </row>
    <row r="1074" spans="1:27" s="3" customFormat="1" x14ac:dyDescent="0.2">
      <c r="A1074" s="100">
        <v>1073</v>
      </c>
      <c r="B1074" s="101" t="s">
        <v>1542</v>
      </c>
      <c r="C1074" s="101" t="s">
        <v>1593</v>
      </c>
      <c r="D1074" s="100" t="s">
        <v>1578</v>
      </c>
      <c r="E1074" s="102" t="str">
        <f t="shared" si="48"/>
        <v>1914 - Postage Due - Second Designs - 30c Carmen Lake, Postage Due, Perf 10   Single-Line Watermark</v>
      </c>
      <c r="F1074" s="106" t="s">
        <v>2512</v>
      </c>
      <c r="G1074" s="104"/>
      <c r="H1074" s="105">
        <v>55</v>
      </c>
      <c r="I1074" s="105"/>
      <c r="J1074" s="105">
        <v>225</v>
      </c>
      <c r="K1074" s="104">
        <v>55</v>
      </c>
      <c r="L1074" s="100">
        <v>1019</v>
      </c>
      <c r="M1074" s="112" t="s">
        <v>1395</v>
      </c>
      <c r="N1074" s="32">
        <v>1914</v>
      </c>
      <c r="O1074" s="111" t="s">
        <v>1477</v>
      </c>
      <c r="P1074" s="80" t="s">
        <v>1991</v>
      </c>
      <c r="Q1074" s="80" t="s">
        <v>1395</v>
      </c>
      <c r="R1074" s="36" t="s">
        <v>2476</v>
      </c>
      <c r="S1074" s="80" t="s">
        <v>2156</v>
      </c>
      <c r="T1074" s="80" t="s">
        <v>2149</v>
      </c>
      <c r="U1074" s="80"/>
      <c r="V1074" s="80" t="str">
        <f t="shared" si="49"/>
        <v/>
      </c>
      <c r="W1074" s="32" t="s">
        <v>1593</v>
      </c>
      <c r="X1074" s="110" t="s">
        <v>1578</v>
      </c>
      <c r="Y1074" s="35"/>
      <c r="Z1074" s="133">
        <v>1</v>
      </c>
      <c r="AA1074" s="133">
        <f t="shared" si="50"/>
        <v>0</v>
      </c>
    </row>
    <row r="1075" spans="1:27" s="3" customFormat="1" x14ac:dyDescent="0.2">
      <c r="A1075" s="100">
        <v>1074</v>
      </c>
      <c r="B1075" s="101" t="s">
        <v>1543</v>
      </c>
      <c r="C1075" s="101" t="s">
        <v>1593</v>
      </c>
      <c r="D1075" s="100" t="s">
        <v>1579</v>
      </c>
      <c r="E1075" s="102" t="str">
        <f t="shared" si="48"/>
        <v>1914 - Postage Due - Second Designs - 50c Carmen Lake, Postage Due, Perf 10   Single-Line Watermark</v>
      </c>
      <c r="F1075" s="106" t="s">
        <v>2512</v>
      </c>
      <c r="G1075" s="104"/>
      <c r="H1075" s="105">
        <v>1600</v>
      </c>
      <c r="I1075" s="105"/>
      <c r="J1075" s="105">
        <v>11500</v>
      </c>
      <c r="K1075" s="104">
        <v>1600</v>
      </c>
      <c r="L1075" s="100">
        <v>1024</v>
      </c>
      <c r="M1075" s="112" t="s">
        <v>1395</v>
      </c>
      <c r="N1075" s="32">
        <v>1914</v>
      </c>
      <c r="O1075" s="111" t="s">
        <v>1477</v>
      </c>
      <c r="P1075" s="80" t="s">
        <v>1992</v>
      </c>
      <c r="Q1075" s="80" t="s">
        <v>1395</v>
      </c>
      <c r="R1075" s="36" t="s">
        <v>2476</v>
      </c>
      <c r="S1075" s="80" t="s">
        <v>2156</v>
      </c>
      <c r="T1075" s="80" t="s">
        <v>2149</v>
      </c>
      <c r="U1075" s="80"/>
      <c r="V1075" s="80" t="str">
        <f t="shared" si="49"/>
        <v/>
      </c>
      <c r="W1075" s="32" t="s">
        <v>1593</v>
      </c>
      <c r="X1075" s="110" t="s">
        <v>1579</v>
      </c>
      <c r="Y1075" s="35"/>
      <c r="Z1075" s="133">
        <v>1</v>
      </c>
      <c r="AA1075" s="133">
        <f t="shared" si="50"/>
        <v>0</v>
      </c>
    </row>
    <row r="1076" spans="1:27" s="3" customFormat="1" x14ac:dyDescent="0.2">
      <c r="A1076" s="100">
        <v>1075</v>
      </c>
      <c r="B1076" s="101" t="s">
        <v>1515</v>
      </c>
      <c r="C1076" s="101" t="s">
        <v>1593</v>
      </c>
      <c r="D1076" s="100" t="s">
        <v>1573</v>
      </c>
      <c r="E1076" s="102" t="str">
        <f t="shared" si="48"/>
        <v xml:space="preserve">1916 - Postage Due - Second Designs - 1c Rose, Postage Due, Perf 10   </v>
      </c>
      <c r="F1076" s="106" t="s">
        <v>2512</v>
      </c>
      <c r="G1076" s="104"/>
      <c r="H1076" s="105">
        <v>750</v>
      </c>
      <c r="I1076" s="105"/>
      <c r="J1076" s="105">
        <v>4000</v>
      </c>
      <c r="K1076" s="104">
        <v>750</v>
      </c>
      <c r="L1076" s="100">
        <v>1075</v>
      </c>
      <c r="M1076" s="112" t="s">
        <v>1395</v>
      </c>
      <c r="N1076" s="32">
        <v>1916</v>
      </c>
      <c r="O1076" s="111" t="s">
        <v>1477</v>
      </c>
      <c r="P1076" s="80" t="s">
        <v>1988</v>
      </c>
      <c r="Q1076" s="80" t="s">
        <v>1395</v>
      </c>
      <c r="R1076" s="36" t="s">
        <v>2023</v>
      </c>
      <c r="S1076" s="80" t="s">
        <v>2156</v>
      </c>
      <c r="T1076" s="80"/>
      <c r="U1076" s="80"/>
      <c r="V1076" s="80" t="str">
        <f t="shared" si="49"/>
        <v/>
      </c>
      <c r="W1076" s="32" t="s">
        <v>1593</v>
      </c>
      <c r="X1076" s="110" t="s">
        <v>1573</v>
      </c>
      <c r="Y1076" s="35"/>
      <c r="Z1076" s="133">
        <v>1</v>
      </c>
      <c r="AA1076" s="133">
        <f t="shared" si="50"/>
        <v>0</v>
      </c>
    </row>
    <row r="1077" spans="1:27" s="3" customFormat="1" x14ac:dyDescent="0.2">
      <c r="A1077" s="100">
        <v>1076</v>
      </c>
      <c r="B1077" s="101" t="s">
        <v>1516</v>
      </c>
      <c r="C1077" s="101" t="s">
        <v>1593</v>
      </c>
      <c r="D1077" s="100" t="s">
        <v>1574</v>
      </c>
      <c r="E1077" s="102" t="str">
        <f t="shared" si="48"/>
        <v xml:space="preserve">1916 - Postage Due - Second Designs - 2c Rose, Postage Due, Perf 10   </v>
      </c>
      <c r="F1077" s="106" t="s">
        <v>2512</v>
      </c>
      <c r="G1077" s="104"/>
      <c r="H1077" s="105">
        <v>75</v>
      </c>
      <c r="I1077" s="105"/>
      <c r="J1077" s="105">
        <v>225</v>
      </c>
      <c r="K1077" s="104">
        <v>75</v>
      </c>
      <c r="L1077" s="100">
        <v>1000</v>
      </c>
      <c r="M1077" s="112" t="s">
        <v>1395</v>
      </c>
      <c r="N1077" s="32">
        <v>1916</v>
      </c>
      <c r="O1077" s="111" t="s">
        <v>1477</v>
      </c>
      <c r="P1077" s="80" t="s">
        <v>1979</v>
      </c>
      <c r="Q1077" s="80" t="s">
        <v>1395</v>
      </c>
      <c r="R1077" s="36" t="s">
        <v>2023</v>
      </c>
      <c r="S1077" s="80" t="s">
        <v>2156</v>
      </c>
      <c r="T1077" s="80"/>
      <c r="U1077" s="80"/>
      <c r="V1077" s="80" t="str">
        <f t="shared" si="49"/>
        <v/>
      </c>
      <c r="W1077" s="32" t="s">
        <v>1593</v>
      </c>
      <c r="X1077" s="110" t="s">
        <v>1574</v>
      </c>
      <c r="Y1077" s="35"/>
      <c r="Z1077" s="133">
        <v>1</v>
      </c>
      <c r="AA1077" s="133">
        <f t="shared" si="50"/>
        <v>0</v>
      </c>
    </row>
    <row r="1078" spans="1:27" s="3" customFormat="1" x14ac:dyDescent="0.2">
      <c r="A1078" s="100">
        <v>1077</v>
      </c>
      <c r="B1078" s="101" t="s">
        <v>1517</v>
      </c>
      <c r="C1078" s="101" t="s">
        <v>1573</v>
      </c>
      <c r="D1078" s="100" t="s">
        <v>1573</v>
      </c>
      <c r="E1078" s="102" t="str">
        <f t="shared" si="48"/>
        <v xml:space="preserve">1917 - Postage Due - Second Designs - 1c Carmen Lake, Postage Due, Perf 11   </v>
      </c>
      <c r="F1078" s="106" t="s">
        <v>2512</v>
      </c>
      <c r="G1078" s="104">
        <v>0.25</v>
      </c>
      <c r="H1078" s="105">
        <v>0.25</v>
      </c>
      <c r="I1078" s="105"/>
      <c r="J1078" s="105">
        <v>2.75</v>
      </c>
      <c r="K1078" s="104">
        <v>0.25</v>
      </c>
      <c r="L1078" s="100">
        <v>1076</v>
      </c>
      <c r="M1078" s="112" t="s">
        <v>1395</v>
      </c>
      <c r="N1078" s="32">
        <v>1917</v>
      </c>
      <c r="O1078" s="111" t="s">
        <v>1477</v>
      </c>
      <c r="P1078" s="80" t="s">
        <v>1988</v>
      </c>
      <c r="Q1078" s="80" t="s">
        <v>1395</v>
      </c>
      <c r="R1078" s="36" t="s">
        <v>2476</v>
      </c>
      <c r="S1078" s="80" t="s">
        <v>2190</v>
      </c>
      <c r="T1078" s="80"/>
      <c r="U1078" s="80"/>
      <c r="V1078" s="80" t="str">
        <f t="shared" si="49"/>
        <v/>
      </c>
      <c r="W1078" s="32" t="s">
        <v>1395</v>
      </c>
      <c r="X1078" s="110" t="s">
        <v>1573</v>
      </c>
      <c r="Y1078" s="35" t="s">
        <v>1573</v>
      </c>
      <c r="Z1078" s="133">
        <v>1</v>
      </c>
      <c r="AA1078" s="133">
        <f t="shared" si="50"/>
        <v>1</v>
      </c>
    </row>
    <row r="1079" spans="1:27" s="3" customFormat="1" x14ac:dyDescent="0.2">
      <c r="A1079" s="100">
        <v>1078</v>
      </c>
      <c r="B1079" s="101" t="s">
        <v>1518</v>
      </c>
      <c r="C1079" s="101" t="s">
        <v>1574</v>
      </c>
      <c r="D1079" s="100" t="s">
        <v>1574</v>
      </c>
      <c r="E1079" s="102" t="str">
        <f t="shared" si="48"/>
        <v xml:space="preserve">1917 - Postage Due - Second Designs - 2c Carmen Lake, Postage Due, Perf 11   </v>
      </c>
      <c r="F1079" s="106" t="s">
        <v>2512</v>
      </c>
      <c r="G1079" s="104">
        <v>0.25</v>
      </c>
      <c r="H1079" s="105">
        <v>0.25</v>
      </c>
      <c r="I1079" s="105"/>
      <c r="J1079" s="105">
        <v>2.75</v>
      </c>
      <c r="K1079" s="104">
        <v>0.25</v>
      </c>
      <c r="L1079" s="100">
        <v>1001</v>
      </c>
      <c r="M1079" s="112" t="s">
        <v>1395</v>
      </c>
      <c r="N1079" s="32">
        <v>1917</v>
      </c>
      <c r="O1079" s="111" t="s">
        <v>1477</v>
      </c>
      <c r="P1079" s="80" t="s">
        <v>1979</v>
      </c>
      <c r="Q1079" s="80" t="s">
        <v>1395</v>
      </c>
      <c r="R1079" s="36" t="s">
        <v>2476</v>
      </c>
      <c r="S1079" s="80" t="s">
        <v>2190</v>
      </c>
      <c r="T1079" s="80"/>
      <c r="U1079" s="80"/>
      <c r="V1079" s="80" t="str">
        <f t="shared" si="49"/>
        <v/>
      </c>
      <c r="W1079" s="32" t="s">
        <v>1395</v>
      </c>
      <c r="X1079" s="110" t="s">
        <v>1574</v>
      </c>
      <c r="Y1079" s="35" t="s">
        <v>1574</v>
      </c>
      <c r="Z1079" s="133">
        <v>1</v>
      </c>
      <c r="AA1079" s="133">
        <f t="shared" si="50"/>
        <v>1</v>
      </c>
    </row>
    <row r="1080" spans="1:27" s="3" customFormat="1" x14ac:dyDescent="0.2">
      <c r="A1080" s="100">
        <v>1079</v>
      </c>
      <c r="B1080" s="101" t="s">
        <v>1519</v>
      </c>
      <c r="C1080" s="101" t="s">
        <v>1575</v>
      </c>
      <c r="D1080" s="100" t="s">
        <v>1575</v>
      </c>
      <c r="E1080" s="102" t="str">
        <f t="shared" si="48"/>
        <v xml:space="preserve">1917 - Postage Due - Second Designs - 3c Carmen Lake, Postage Due, Perf 11   </v>
      </c>
      <c r="F1080" s="106" t="s">
        <v>2512</v>
      </c>
      <c r="G1080" s="104">
        <v>0.8</v>
      </c>
      <c r="H1080" s="105">
        <v>0.8</v>
      </c>
      <c r="I1080" s="105"/>
      <c r="J1080" s="105">
        <v>13.5</v>
      </c>
      <c r="K1080" s="104">
        <v>0.8</v>
      </c>
      <c r="L1080" s="100">
        <v>1006</v>
      </c>
      <c r="M1080" s="112" t="s">
        <v>1395</v>
      </c>
      <c r="N1080" s="32">
        <v>1917</v>
      </c>
      <c r="O1080" s="111" t="s">
        <v>1477</v>
      </c>
      <c r="P1080" s="80" t="s">
        <v>1990</v>
      </c>
      <c r="Q1080" s="80" t="s">
        <v>1395</v>
      </c>
      <c r="R1080" s="36" t="s">
        <v>2476</v>
      </c>
      <c r="S1080" s="80" t="s">
        <v>2190</v>
      </c>
      <c r="T1080" s="80"/>
      <c r="U1080" s="80"/>
      <c r="V1080" s="80" t="str">
        <f t="shared" si="49"/>
        <v/>
      </c>
      <c r="W1080" s="32" t="s">
        <v>1395</v>
      </c>
      <c r="X1080" s="110" t="s">
        <v>1575</v>
      </c>
      <c r="Y1080" s="35" t="s">
        <v>1575</v>
      </c>
      <c r="Z1080" s="133">
        <v>1</v>
      </c>
      <c r="AA1080" s="133">
        <f t="shared" si="50"/>
        <v>1</v>
      </c>
    </row>
    <row r="1081" spans="1:27" s="3" customFormat="1" x14ac:dyDescent="0.2">
      <c r="A1081" s="100">
        <v>1080</v>
      </c>
      <c r="B1081" s="101" t="s">
        <v>1520</v>
      </c>
      <c r="C1081" s="101" t="s">
        <v>1576</v>
      </c>
      <c r="D1081" s="100" t="s">
        <v>1576</v>
      </c>
      <c r="E1081" s="102" t="str">
        <f t="shared" si="48"/>
        <v xml:space="preserve">1917 - Postage Due - Second Designs - 5c Carmen Lake, Postage Due, Perf 11   </v>
      </c>
      <c r="F1081" s="106" t="s">
        <v>2512</v>
      </c>
      <c r="G1081" s="104">
        <v>0.8</v>
      </c>
      <c r="H1081" s="105">
        <v>0.8</v>
      </c>
      <c r="I1081" s="105"/>
      <c r="J1081" s="105">
        <v>11</v>
      </c>
      <c r="K1081" s="104">
        <v>0.8</v>
      </c>
      <c r="L1081" s="100">
        <v>1011</v>
      </c>
      <c r="M1081" s="112" t="s">
        <v>1395</v>
      </c>
      <c r="N1081" s="32">
        <v>1917</v>
      </c>
      <c r="O1081" s="111" t="s">
        <v>1477</v>
      </c>
      <c r="P1081" s="80" t="s">
        <v>1981</v>
      </c>
      <c r="Q1081" s="80" t="s">
        <v>1395</v>
      </c>
      <c r="R1081" s="36" t="s">
        <v>2476</v>
      </c>
      <c r="S1081" s="80" t="s">
        <v>2190</v>
      </c>
      <c r="T1081" s="80"/>
      <c r="U1081" s="80"/>
      <c r="V1081" s="80" t="str">
        <f t="shared" si="49"/>
        <v/>
      </c>
      <c r="W1081" s="32" t="s">
        <v>1395</v>
      </c>
      <c r="X1081" s="110" t="s">
        <v>1576</v>
      </c>
      <c r="Y1081" s="35" t="s">
        <v>1576</v>
      </c>
      <c r="Z1081" s="133">
        <v>1</v>
      </c>
      <c r="AA1081" s="133">
        <f t="shared" si="50"/>
        <v>1</v>
      </c>
    </row>
    <row r="1082" spans="1:27" s="3" customFormat="1" x14ac:dyDescent="0.2">
      <c r="A1082" s="100">
        <v>1081</v>
      </c>
      <c r="B1082" s="101" t="s">
        <v>1521</v>
      </c>
      <c r="C1082" s="101" t="s">
        <v>1577</v>
      </c>
      <c r="D1082" s="100" t="s">
        <v>1577</v>
      </c>
      <c r="E1082" s="102" t="str">
        <f t="shared" si="48"/>
        <v xml:space="preserve">1917 - Postage Due - Second Designs - 10c Carmen Lake, Postage Due, Perf 11   </v>
      </c>
      <c r="F1082" s="106" t="s">
        <v>2512</v>
      </c>
      <c r="G1082" s="104">
        <v>1</v>
      </c>
      <c r="H1082" s="105">
        <v>1</v>
      </c>
      <c r="I1082" s="105"/>
      <c r="J1082" s="105">
        <v>22.5</v>
      </c>
      <c r="K1082" s="104">
        <v>1</v>
      </c>
      <c r="L1082" s="100">
        <v>1016</v>
      </c>
      <c r="M1082" s="112" t="s">
        <v>1395</v>
      </c>
      <c r="N1082" s="32">
        <v>1917</v>
      </c>
      <c r="O1082" s="111" t="s">
        <v>1477</v>
      </c>
      <c r="P1082" s="80" t="s">
        <v>1940</v>
      </c>
      <c r="Q1082" s="80" t="s">
        <v>1395</v>
      </c>
      <c r="R1082" s="36" t="s">
        <v>2476</v>
      </c>
      <c r="S1082" s="80" t="s">
        <v>2190</v>
      </c>
      <c r="T1082" s="80"/>
      <c r="U1082" s="80"/>
      <c r="V1082" s="80" t="str">
        <f t="shared" si="49"/>
        <v/>
      </c>
      <c r="W1082" s="32" t="s">
        <v>1395</v>
      </c>
      <c r="X1082" s="110" t="s">
        <v>1577</v>
      </c>
      <c r="Y1082" s="35" t="s">
        <v>1577</v>
      </c>
      <c r="Z1082" s="133">
        <v>1</v>
      </c>
      <c r="AA1082" s="133">
        <f t="shared" si="50"/>
        <v>1</v>
      </c>
    </row>
    <row r="1083" spans="1:27" s="3" customFormat="1" x14ac:dyDescent="0.2">
      <c r="A1083" s="100">
        <v>1082</v>
      </c>
      <c r="B1083" s="101" t="s">
        <v>1544</v>
      </c>
      <c r="C1083" s="101" t="s">
        <v>1578</v>
      </c>
      <c r="D1083" s="100" t="s">
        <v>1578</v>
      </c>
      <c r="E1083" s="102" t="str">
        <f t="shared" si="48"/>
        <v xml:space="preserve">1917 - Postage Due - Second Designs - 30c Carmen Lake, Postage Due, Perf 11   </v>
      </c>
      <c r="F1083" s="106" t="s">
        <v>2512</v>
      </c>
      <c r="G1083" s="104">
        <v>2</v>
      </c>
      <c r="H1083" s="105">
        <v>2</v>
      </c>
      <c r="I1083" s="105"/>
      <c r="J1083" s="105">
        <v>90</v>
      </c>
      <c r="K1083" s="104">
        <v>2</v>
      </c>
      <c r="L1083" s="100">
        <v>1020</v>
      </c>
      <c r="M1083" s="112" t="s">
        <v>1395</v>
      </c>
      <c r="N1083" s="32">
        <v>1917</v>
      </c>
      <c r="O1083" s="111" t="s">
        <v>1477</v>
      </c>
      <c r="P1083" s="80" t="s">
        <v>1991</v>
      </c>
      <c r="Q1083" s="80" t="s">
        <v>1395</v>
      </c>
      <c r="R1083" s="36" t="s">
        <v>2476</v>
      </c>
      <c r="S1083" s="80" t="s">
        <v>2190</v>
      </c>
      <c r="T1083" s="80"/>
      <c r="U1083" s="80"/>
      <c r="V1083" s="80" t="str">
        <f t="shared" si="49"/>
        <v/>
      </c>
      <c r="W1083" s="32" t="s">
        <v>1395</v>
      </c>
      <c r="X1083" s="110" t="s">
        <v>1578</v>
      </c>
      <c r="Y1083" s="35" t="s">
        <v>1578</v>
      </c>
      <c r="Z1083" s="133">
        <v>1</v>
      </c>
      <c r="AA1083" s="133">
        <f t="shared" si="50"/>
        <v>1</v>
      </c>
    </row>
    <row r="1084" spans="1:27" s="3" customFormat="1" x14ac:dyDescent="0.2">
      <c r="A1084" s="100">
        <v>1083</v>
      </c>
      <c r="B1084" s="101" t="s">
        <v>1545</v>
      </c>
      <c r="C1084" s="101" t="s">
        <v>1579</v>
      </c>
      <c r="D1084" s="100" t="s">
        <v>1579</v>
      </c>
      <c r="E1084" s="102" t="str">
        <f t="shared" si="48"/>
        <v xml:space="preserve">1917 - Postage Due - Second Designs - 50c Carmen Lake, Postage Due, Perf 11   </v>
      </c>
      <c r="F1084" s="106" t="s">
        <v>2512</v>
      </c>
      <c r="G1084" s="104">
        <v>1</v>
      </c>
      <c r="H1084" s="105">
        <v>1</v>
      </c>
      <c r="I1084" s="105"/>
      <c r="J1084" s="105">
        <v>140</v>
      </c>
      <c r="K1084" s="104">
        <v>1</v>
      </c>
      <c r="L1084" s="100">
        <v>1025</v>
      </c>
      <c r="M1084" s="112" t="s">
        <v>1395</v>
      </c>
      <c r="N1084" s="32">
        <v>1917</v>
      </c>
      <c r="O1084" s="111" t="s">
        <v>1477</v>
      </c>
      <c r="P1084" s="80" t="s">
        <v>1992</v>
      </c>
      <c r="Q1084" s="80" t="s">
        <v>1395</v>
      </c>
      <c r="R1084" s="36" t="s">
        <v>2476</v>
      </c>
      <c r="S1084" s="80" t="s">
        <v>2190</v>
      </c>
      <c r="T1084" s="80"/>
      <c r="U1084" s="80"/>
      <c r="V1084" s="80" t="str">
        <f t="shared" si="49"/>
        <v/>
      </c>
      <c r="W1084" s="32" t="s">
        <v>1395</v>
      </c>
      <c r="X1084" s="110" t="s">
        <v>1579</v>
      </c>
      <c r="Y1084" s="35" t="s">
        <v>1579</v>
      </c>
      <c r="Z1084" s="133">
        <v>1</v>
      </c>
      <c r="AA1084" s="133">
        <f t="shared" si="50"/>
        <v>1</v>
      </c>
    </row>
    <row r="1085" spans="1:27" s="3" customFormat="1" x14ac:dyDescent="0.2">
      <c r="A1085" s="100">
        <v>1084</v>
      </c>
      <c r="B1085" s="101" t="s">
        <v>1546</v>
      </c>
      <c r="C1085" s="101" t="s">
        <v>1572</v>
      </c>
      <c r="D1085" s="100" t="s">
        <v>1572</v>
      </c>
      <c r="E1085" s="102" t="str">
        <f t="shared" si="48"/>
        <v xml:space="preserve">1925, Apr. 13 - Postage Due - Second Designs - 1/2c Dull Red, Postage Due, Perf 11   </v>
      </c>
      <c r="F1085" s="106" t="s">
        <v>2512</v>
      </c>
      <c r="G1085" s="104">
        <v>0.25</v>
      </c>
      <c r="H1085" s="105">
        <v>0.25</v>
      </c>
      <c r="I1085" s="105"/>
      <c r="J1085" s="105">
        <v>1</v>
      </c>
      <c r="K1085" s="104">
        <v>0.25</v>
      </c>
      <c r="L1085" s="100">
        <v>1069</v>
      </c>
      <c r="M1085" s="112" t="s">
        <v>1395</v>
      </c>
      <c r="N1085" s="32" t="s">
        <v>2477</v>
      </c>
      <c r="O1085" s="111" t="s">
        <v>1477</v>
      </c>
      <c r="P1085" s="80" t="s">
        <v>1993</v>
      </c>
      <c r="Q1085" s="80" t="s">
        <v>1395</v>
      </c>
      <c r="R1085" s="36" t="s">
        <v>2020</v>
      </c>
      <c r="S1085" s="80" t="s">
        <v>2190</v>
      </c>
      <c r="T1085" s="80"/>
      <c r="U1085" s="80"/>
      <c r="V1085" s="80" t="str">
        <f t="shared" si="49"/>
        <v/>
      </c>
      <c r="W1085" s="32" t="s">
        <v>1395</v>
      </c>
      <c r="X1085" s="110" t="s">
        <v>1572</v>
      </c>
      <c r="Y1085" s="35" t="s">
        <v>1572</v>
      </c>
      <c r="Z1085" s="133">
        <v>1</v>
      </c>
      <c r="AA1085" s="133">
        <f t="shared" si="50"/>
        <v>1</v>
      </c>
    </row>
    <row r="1086" spans="1:27" s="3" customFormat="1" x14ac:dyDescent="0.2">
      <c r="A1086" s="100">
        <v>1085</v>
      </c>
      <c r="B1086" s="101" t="s">
        <v>1547</v>
      </c>
      <c r="C1086" s="101" t="s">
        <v>1593</v>
      </c>
      <c r="D1086" s="100" t="s">
        <v>1580</v>
      </c>
      <c r="E1086" s="102" t="str">
        <f t="shared" si="48"/>
        <v xml:space="preserve">1930 - Postage Due - Third Designs - 1/2c Carmine, Postage Due, Perf 11   </v>
      </c>
      <c r="F1086" s="106" t="s">
        <v>2512</v>
      </c>
      <c r="G1086" s="104"/>
      <c r="H1086" s="105">
        <v>1.9</v>
      </c>
      <c r="I1086" s="105"/>
      <c r="J1086" s="105">
        <v>4.25</v>
      </c>
      <c r="K1086" s="104">
        <v>1.9</v>
      </c>
      <c r="L1086" s="100">
        <v>1026</v>
      </c>
      <c r="M1086" s="112" t="s">
        <v>1395</v>
      </c>
      <c r="N1086" s="32">
        <v>1930</v>
      </c>
      <c r="O1086" s="111" t="s">
        <v>1523</v>
      </c>
      <c r="P1086" s="80" t="s">
        <v>1993</v>
      </c>
      <c r="Q1086" s="80" t="s">
        <v>1395</v>
      </c>
      <c r="R1086" s="36" t="s">
        <v>2057</v>
      </c>
      <c r="S1086" s="80" t="s">
        <v>2190</v>
      </c>
      <c r="T1086" s="80"/>
      <c r="U1086" s="80"/>
      <c r="V1086" s="80" t="str">
        <f t="shared" si="49"/>
        <v/>
      </c>
      <c r="W1086" s="32" t="s">
        <v>1593</v>
      </c>
      <c r="X1086" s="110" t="s">
        <v>1580</v>
      </c>
      <c r="Y1086" s="35"/>
      <c r="Z1086" s="133">
        <v>1</v>
      </c>
      <c r="AA1086" s="133">
        <f t="shared" si="50"/>
        <v>0</v>
      </c>
    </row>
    <row r="1087" spans="1:27" s="3" customFormat="1" x14ac:dyDescent="0.2">
      <c r="A1087" s="100">
        <v>1086</v>
      </c>
      <c r="B1087" s="101" t="s">
        <v>1548</v>
      </c>
      <c r="C1087" s="101" t="s">
        <v>1593</v>
      </c>
      <c r="D1087" s="100" t="s">
        <v>1581</v>
      </c>
      <c r="E1087" s="102" t="str">
        <f t="shared" si="48"/>
        <v xml:space="preserve">1930 - Postage Due - Third Designs - 1c Carmine, Postage Due, Perf 11   </v>
      </c>
      <c r="F1087" s="106" t="s">
        <v>2512</v>
      </c>
      <c r="G1087" s="104"/>
      <c r="H1087" s="105">
        <v>0.35</v>
      </c>
      <c r="I1087" s="105"/>
      <c r="J1087" s="105">
        <v>2.75</v>
      </c>
      <c r="K1087" s="104">
        <v>0.35</v>
      </c>
      <c r="L1087" s="100">
        <v>1028</v>
      </c>
      <c r="M1087" s="112" t="s">
        <v>1395</v>
      </c>
      <c r="N1087" s="32">
        <v>1930</v>
      </c>
      <c r="O1087" s="111" t="s">
        <v>1523</v>
      </c>
      <c r="P1087" s="80" t="s">
        <v>1988</v>
      </c>
      <c r="Q1087" s="80" t="s">
        <v>1395</v>
      </c>
      <c r="R1087" s="36" t="s">
        <v>2057</v>
      </c>
      <c r="S1087" s="80" t="s">
        <v>2190</v>
      </c>
      <c r="T1087" s="80"/>
      <c r="U1087" s="80"/>
      <c r="V1087" s="80" t="str">
        <f t="shared" si="49"/>
        <v/>
      </c>
      <c r="W1087" s="32" t="s">
        <v>1593</v>
      </c>
      <c r="X1087" s="110" t="s">
        <v>1581</v>
      </c>
      <c r="Y1087" s="35"/>
      <c r="Z1087" s="133">
        <v>1</v>
      </c>
      <c r="AA1087" s="133">
        <f t="shared" si="50"/>
        <v>0</v>
      </c>
    </row>
    <row r="1088" spans="1:27" s="3" customFormat="1" x14ac:dyDescent="0.2">
      <c r="A1088" s="100">
        <v>1087</v>
      </c>
      <c r="B1088" s="101" t="s">
        <v>1549</v>
      </c>
      <c r="C1088" s="101" t="s">
        <v>1593</v>
      </c>
      <c r="D1088" s="100" t="s">
        <v>1582</v>
      </c>
      <c r="E1088" s="102" t="str">
        <f t="shared" si="48"/>
        <v xml:space="preserve">1930 - Postage Due - Third Designs - 2c Carmine, Postage Due, Perf 11   </v>
      </c>
      <c r="F1088" s="106" t="s">
        <v>2512</v>
      </c>
      <c r="G1088" s="104"/>
      <c r="H1088" s="105">
        <v>0.35</v>
      </c>
      <c r="I1088" s="105"/>
      <c r="J1088" s="105">
        <v>3.75</v>
      </c>
      <c r="K1088" s="104">
        <v>0.35</v>
      </c>
      <c r="L1088" s="100">
        <v>1030</v>
      </c>
      <c r="M1088" s="112" t="s">
        <v>1395</v>
      </c>
      <c r="N1088" s="32">
        <v>1930</v>
      </c>
      <c r="O1088" s="111" t="s">
        <v>1523</v>
      </c>
      <c r="P1088" s="80" t="s">
        <v>1979</v>
      </c>
      <c r="Q1088" s="80" t="s">
        <v>1395</v>
      </c>
      <c r="R1088" s="36" t="s">
        <v>2057</v>
      </c>
      <c r="S1088" s="80" t="s">
        <v>2190</v>
      </c>
      <c r="T1088" s="80"/>
      <c r="U1088" s="80"/>
      <c r="V1088" s="80" t="str">
        <f t="shared" si="49"/>
        <v/>
      </c>
      <c r="W1088" s="32" t="s">
        <v>1593</v>
      </c>
      <c r="X1088" s="110" t="s">
        <v>1582</v>
      </c>
      <c r="Y1088" s="35"/>
      <c r="Z1088" s="133">
        <v>1</v>
      </c>
      <c r="AA1088" s="133">
        <f t="shared" si="50"/>
        <v>0</v>
      </c>
    </row>
    <row r="1089" spans="1:27" s="3" customFormat="1" x14ac:dyDescent="0.2">
      <c r="A1089" s="100">
        <v>1088</v>
      </c>
      <c r="B1089" s="101" t="s">
        <v>1550</v>
      </c>
      <c r="C1089" s="101" t="s">
        <v>1593</v>
      </c>
      <c r="D1089" s="100" t="s">
        <v>1583</v>
      </c>
      <c r="E1089" s="102" t="str">
        <f t="shared" si="48"/>
        <v xml:space="preserve">1930 - Postage Due - Third Designs - 3c Carmine, Postage Due, Perf 11   </v>
      </c>
      <c r="F1089" s="106" t="s">
        <v>2512</v>
      </c>
      <c r="G1089" s="104"/>
      <c r="H1089" s="105">
        <v>2.75</v>
      </c>
      <c r="I1089" s="105"/>
      <c r="J1089" s="105">
        <v>20</v>
      </c>
      <c r="K1089" s="104">
        <v>2.75</v>
      </c>
      <c r="L1089" s="100">
        <v>1032</v>
      </c>
      <c r="M1089" s="112" t="s">
        <v>1395</v>
      </c>
      <c r="N1089" s="32">
        <v>1930</v>
      </c>
      <c r="O1089" s="111" t="s">
        <v>1523</v>
      </c>
      <c r="P1089" s="80" t="s">
        <v>1990</v>
      </c>
      <c r="Q1089" s="80" t="s">
        <v>1395</v>
      </c>
      <c r="R1089" s="36" t="s">
        <v>2057</v>
      </c>
      <c r="S1089" s="80" t="s">
        <v>2190</v>
      </c>
      <c r="T1089" s="80"/>
      <c r="U1089" s="80"/>
      <c r="V1089" s="80" t="str">
        <f t="shared" si="49"/>
        <v/>
      </c>
      <c r="W1089" s="32" t="s">
        <v>1593</v>
      </c>
      <c r="X1089" s="110" t="s">
        <v>1583</v>
      </c>
      <c r="Y1089" s="35"/>
      <c r="Z1089" s="133">
        <v>1</v>
      </c>
      <c r="AA1089" s="133">
        <f t="shared" si="50"/>
        <v>0</v>
      </c>
    </row>
    <row r="1090" spans="1:27" s="3" customFormat="1" x14ac:dyDescent="0.2">
      <c r="A1090" s="100">
        <v>1089</v>
      </c>
      <c r="B1090" s="101" t="s">
        <v>1551</v>
      </c>
      <c r="C1090" s="101" t="s">
        <v>1593</v>
      </c>
      <c r="D1090" s="100" t="s">
        <v>1584</v>
      </c>
      <c r="E1090" s="102" t="str">
        <f t="shared" ref="E1090:E1129" si="51">CONCATENATE(N1090," - ",O1090," - ",P1090," ",R1090,", ",Q1090,V1090,", ",S1090,"   ",T1090)</f>
        <v xml:space="preserve">1930 - Postage Due - Third Designs - 5c Carmine, Postage Due, Perf 11   </v>
      </c>
      <c r="F1090" s="106" t="s">
        <v>2512</v>
      </c>
      <c r="G1090" s="104"/>
      <c r="H1090" s="105">
        <v>5</v>
      </c>
      <c r="I1090" s="105"/>
      <c r="J1090" s="105">
        <v>18</v>
      </c>
      <c r="K1090" s="104">
        <v>5</v>
      </c>
      <c r="L1090" s="100">
        <v>1038</v>
      </c>
      <c r="M1090" s="112" t="s">
        <v>1395</v>
      </c>
      <c r="N1090" s="32">
        <v>1930</v>
      </c>
      <c r="O1090" s="111" t="s">
        <v>1523</v>
      </c>
      <c r="P1090" s="80" t="s">
        <v>1981</v>
      </c>
      <c r="Q1090" s="80" t="s">
        <v>1395</v>
      </c>
      <c r="R1090" s="36" t="s">
        <v>2057</v>
      </c>
      <c r="S1090" s="80" t="s">
        <v>2190</v>
      </c>
      <c r="T1090" s="80"/>
      <c r="U1090" s="80"/>
      <c r="V1090" s="80" t="str">
        <f t="shared" ref="V1090:V1129" si="52">IF(U1090&gt;0,CONCATENATE(", ",U1090),"")</f>
        <v/>
      </c>
      <c r="W1090" s="32" t="s">
        <v>1593</v>
      </c>
      <c r="X1090" s="110" t="s">
        <v>1584</v>
      </c>
      <c r="Y1090" s="35"/>
      <c r="Z1090" s="133">
        <v>1</v>
      </c>
      <c r="AA1090" s="133">
        <f t="shared" si="50"/>
        <v>0</v>
      </c>
    </row>
    <row r="1091" spans="1:27" s="3" customFormat="1" x14ac:dyDescent="0.2">
      <c r="A1091" s="100">
        <v>1090</v>
      </c>
      <c r="B1091" s="101" t="s">
        <v>1552</v>
      </c>
      <c r="C1091" s="101" t="s">
        <v>1593</v>
      </c>
      <c r="D1091" s="100" t="s">
        <v>1585</v>
      </c>
      <c r="E1091" s="102" t="str">
        <f t="shared" si="51"/>
        <v xml:space="preserve">1930 - Postage Due - Third Designs - 10c Carmine, Postage Due, Perf 11   </v>
      </c>
      <c r="F1091" s="106" t="s">
        <v>2512</v>
      </c>
      <c r="G1091" s="104"/>
      <c r="H1091" s="105">
        <v>2</v>
      </c>
      <c r="I1091" s="105"/>
      <c r="J1091" s="105">
        <v>42.5</v>
      </c>
      <c r="K1091" s="104">
        <v>2</v>
      </c>
      <c r="L1091" s="100">
        <v>1040</v>
      </c>
      <c r="M1091" s="112" t="s">
        <v>1395</v>
      </c>
      <c r="N1091" s="32">
        <v>1930</v>
      </c>
      <c r="O1091" s="111" t="s">
        <v>1523</v>
      </c>
      <c r="P1091" s="80" t="s">
        <v>1940</v>
      </c>
      <c r="Q1091" s="80" t="s">
        <v>1395</v>
      </c>
      <c r="R1091" s="36" t="s">
        <v>2057</v>
      </c>
      <c r="S1091" s="80" t="s">
        <v>2190</v>
      </c>
      <c r="T1091" s="80"/>
      <c r="U1091" s="80"/>
      <c r="V1091" s="80" t="str">
        <f t="shared" si="52"/>
        <v/>
      </c>
      <c r="W1091" s="32" t="s">
        <v>1593</v>
      </c>
      <c r="X1091" s="110" t="s">
        <v>1585</v>
      </c>
      <c r="Y1091" s="35"/>
      <c r="Z1091" s="133">
        <v>1</v>
      </c>
      <c r="AA1091" s="133">
        <f t="shared" ref="AA1091:AA1129" si="53">IF(G1091&gt;0,1,0)</f>
        <v>0</v>
      </c>
    </row>
    <row r="1092" spans="1:27" s="3" customFormat="1" x14ac:dyDescent="0.2">
      <c r="A1092" s="100">
        <v>1091</v>
      </c>
      <c r="B1092" s="101" t="s">
        <v>1553</v>
      </c>
      <c r="C1092" s="101" t="s">
        <v>1593</v>
      </c>
      <c r="D1092" s="100" t="s">
        <v>1586</v>
      </c>
      <c r="E1092" s="102" t="str">
        <f t="shared" si="51"/>
        <v xml:space="preserve">1930 - Postage Due - Third Designs - 30c Carmine, Postage Due, Perf 11   </v>
      </c>
      <c r="F1092" s="106" t="s">
        <v>2512</v>
      </c>
      <c r="G1092" s="104"/>
      <c r="H1092" s="105">
        <v>4</v>
      </c>
      <c r="I1092" s="105"/>
      <c r="J1092" s="105">
        <v>125</v>
      </c>
      <c r="K1092" s="104">
        <v>4</v>
      </c>
      <c r="L1092" s="100">
        <v>1042</v>
      </c>
      <c r="M1092" s="112" t="s">
        <v>1395</v>
      </c>
      <c r="N1092" s="32">
        <v>1930</v>
      </c>
      <c r="O1092" s="111" t="s">
        <v>1523</v>
      </c>
      <c r="P1092" s="80" t="s">
        <v>1991</v>
      </c>
      <c r="Q1092" s="80" t="s">
        <v>1395</v>
      </c>
      <c r="R1092" s="36" t="s">
        <v>2057</v>
      </c>
      <c r="S1092" s="80" t="s">
        <v>2190</v>
      </c>
      <c r="T1092" s="80"/>
      <c r="U1092" s="80"/>
      <c r="V1092" s="80" t="str">
        <f t="shared" si="52"/>
        <v/>
      </c>
      <c r="W1092" s="32" t="s">
        <v>1593</v>
      </c>
      <c r="X1092" s="110" t="s">
        <v>1586</v>
      </c>
      <c r="Y1092" s="35"/>
      <c r="Z1092" s="133">
        <v>1</v>
      </c>
      <c r="AA1092" s="133">
        <f t="shared" si="53"/>
        <v>0</v>
      </c>
    </row>
    <row r="1093" spans="1:27" s="3" customFormat="1" x14ac:dyDescent="0.2">
      <c r="A1093" s="100">
        <v>1092</v>
      </c>
      <c r="B1093" s="101" t="s">
        <v>1554</v>
      </c>
      <c r="C1093" s="101" t="s">
        <v>1593</v>
      </c>
      <c r="D1093" s="100" t="s">
        <v>1587</v>
      </c>
      <c r="E1093" s="102" t="str">
        <f t="shared" si="51"/>
        <v xml:space="preserve">1930 - Postage Due - Third Designs - 50c Carmine, Postage Due, Perf 11   </v>
      </c>
      <c r="F1093" s="106" t="s">
        <v>2512</v>
      </c>
      <c r="G1093" s="104"/>
      <c r="H1093" s="105">
        <v>2</v>
      </c>
      <c r="I1093" s="105"/>
      <c r="J1093" s="105">
        <v>175</v>
      </c>
      <c r="K1093" s="104">
        <v>2</v>
      </c>
      <c r="L1093" s="100">
        <v>1044</v>
      </c>
      <c r="M1093" s="112" t="s">
        <v>1395</v>
      </c>
      <c r="N1093" s="32">
        <v>1930</v>
      </c>
      <c r="O1093" s="111" t="s">
        <v>1523</v>
      </c>
      <c r="P1093" s="80" t="s">
        <v>1992</v>
      </c>
      <c r="Q1093" s="80" t="s">
        <v>1395</v>
      </c>
      <c r="R1093" s="36" t="s">
        <v>2057</v>
      </c>
      <c r="S1093" s="80" t="s">
        <v>2190</v>
      </c>
      <c r="T1093" s="80"/>
      <c r="U1093" s="80"/>
      <c r="V1093" s="80" t="str">
        <f t="shared" si="52"/>
        <v/>
      </c>
      <c r="W1093" s="32" t="s">
        <v>1593</v>
      </c>
      <c r="X1093" s="110" t="s">
        <v>1587</v>
      </c>
      <c r="Y1093" s="35"/>
      <c r="Z1093" s="133">
        <v>1</v>
      </c>
      <c r="AA1093" s="133">
        <f t="shared" si="53"/>
        <v>0</v>
      </c>
    </row>
    <row r="1094" spans="1:27" s="3" customFormat="1" x14ac:dyDescent="0.2">
      <c r="A1094" s="100">
        <v>1093</v>
      </c>
      <c r="B1094" s="101" t="s">
        <v>1555</v>
      </c>
      <c r="C1094" s="101" t="s">
        <v>1593</v>
      </c>
      <c r="D1094" s="100" t="s">
        <v>1588</v>
      </c>
      <c r="E1094" s="102" t="str">
        <f t="shared" si="51"/>
        <v xml:space="preserve">1930 - Postage Due - Third Designs - 1 Carmine, Postage Due, Perf 11   </v>
      </c>
      <c r="F1094" s="106" t="s">
        <v>2512</v>
      </c>
      <c r="G1094" s="104"/>
      <c r="H1094" s="105">
        <v>0.35</v>
      </c>
      <c r="I1094" s="105"/>
      <c r="J1094" s="105">
        <v>32.5</v>
      </c>
      <c r="K1094" s="104">
        <v>0.35</v>
      </c>
      <c r="L1094" s="100">
        <v>1046</v>
      </c>
      <c r="M1094" s="112" t="s">
        <v>1395</v>
      </c>
      <c r="N1094" s="32">
        <v>1930</v>
      </c>
      <c r="O1094" s="111" t="s">
        <v>1523</v>
      </c>
      <c r="P1094" s="80">
        <v>1</v>
      </c>
      <c r="Q1094" s="80" t="s">
        <v>1395</v>
      </c>
      <c r="R1094" s="36" t="s">
        <v>2057</v>
      </c>
      <c r="S1094" s="80" t="s">
        <v>2190</v>
      </c>
      <c r="T1094" s="80"/>
      <c r="U1094" s="80"/>
      <c r="V1094" s="80" t="str">
        <f t="shared" si="52"/>
        <v/>
      </c>
      <c r="W1094" s="32" t="s">
        <v>1593</v>
      </c>
      <c r="X1094" s="110" t="s">
        <v>1588</v>
      </c>
      <c r="Y1094" s="35"/>
      <c r="Z1094" s="133">
        <v>1</v>
      </c>
      <c r="AA1094" s="133">
        <f t="shared" si="53"/>
        <v>0</v>
      </c>
    </row>
    <row r="1095" spans="1:27" s="3" customFormat="1" x14ac:dyDescent="0.2">
      <c r="A1095" s="100">
        <v>1094</v>
      </c>
      <c r="B1095" s="101" t="s">
        <v>1556</v>
      </c>
      <c r="C1095" s="101" t="s">
        <v>1589</v>
      </c>
      <c r="D1095" s="100" t="s">
        <v>1589</v>
      </c>
      <c r="E1095" s="102" t="str">
        <f t="shared" si="51"/>
        <v xml:space="preserve">1930 - Postage Due - Third Designs - 5 Carmine, Postage Due, Perf 11   </v>
      </c>
      <c r="F1095" s="106" t="s">
        <v>2512</v>
      </c>
      <c r="G1095" s="104">
        <v>0.35</v>
      </c>
      <c r="H1095" s="105">
        <v>0.35</v>
      </c>
      <c r="I1095" s="105"/>
      <c r="J1095" s="105">
        <v>37.5</v>
      </c>
      <c r="K1095" s="104">
        <v>0.35</v>
      </c>
      <c r="L1095" s="100">
        <v>1048</v>
      </c>
      <c r="M1095" s="112" t="s">
        <v>1395</v>
      </c>
      <c r="N1095" s="32">
        <v>1930</v>
      </c>
      <c r="O1095" s="111" t="s">
        <v>1523</v>
      </c>
      <c r="P1095" s="80">
        <v>5</v>
      </c>
      <c r="Q1095" s="80" t="s">
        <v>1395</v>
      </c>
      <c r="R1095" s="36" t="s">
        <v>2057</v>
      </c>
      <c r="S1095" s="80" t="s">
        <v>2190</v>
      </c>
      <c r="T1095" s="80"/>
      <c r="U1095" s="80"/>
      <c r="V1095" s="80" t="str">
        <f t="shared" si="52"/>
        <v/>
      </c>
      <c r="W1095" s="32" t="s">
        <v>1395</v>
      </c>
      <c r="X1095" s="110" t="s">
        <v>1589</v>
      </c>
      <c r="Y1095" s="35" t="s">
        <v>1589</v>
      </c>
      <c r="Z1095" s="133">
        <v>1</v>
      </c>
      <c r="AA1095" s="133">
        <f t="shared" si="53"/>
        <v>1</v>
      </c>
    </row>
    <row r="1096" spans="1:27" s="3" customFormat="1" x14ac:dyDescent="0.2">
      <c r="A1096" s="100">
        <v>1095</v>
      </c>
      <c r="B1096" s="101" t="s">
        <v>1557</v>
      </c>
      <c r="C1096" s="101" t="s">
        <v>1580</v>
      </c>
      <c r="D1096" s="100" t="s">
        <v>1580</v>
      </c>
      <c r="E1096" s="102" t="str">
        <f t="shared" si="51"/>
        <v xml:space="preserve">1931 - Postage Due - Third Designs - 1/2c Scarlet, Postage Due, Perf 11x10 1/2   </v>
      </c>
      <c r="F1096" s="106" t="s">
        <v>2512</v>
      </c>
      <c r="G1096" s="104">
        <v>0.25</v>
      </c>
      <c r="H1096" s="105">
        <v>0.25</v>
      </c>
      <c r="I1096" s="105"/>
      <c r="J1096" s="105">
        <v>0.9</v>
      </c>
      <c r="K1096" s="104">
        <v>0.25</v>
      </c>
      <c r="L1096" s="100">
        <v>1027</v>
      </c>
      <c r="M1096" s="112" t="s">
        <v>1395</v>
      </c>
      <c r="N1096" s="32">
        <v>1931</v>
      </c>
      <c r="O1096" s="111" t="s">
        <v>1523</v>
      </c>
      <c r="P1096" s="80" t="s">
        <v>1993</v>
      </c>
      <c r="Q1096" s="80" t="s">
        <v>1395</v>
      </c>
      <c r="R1096" s="36" t="s">
        <v>2478</v>
      </c>
      <c r="S1096" s="80" t="s">
        <v>2220</v>
      </c>
      <c r="T1096" s="80"/>
      <c r="U1096" s="80"/>
      <c r="V1096" s="80" t="str">
        <f t="shared" si="52"/>
        <v/>
      </c>
      <c r="W1096" s="32" t="s">
        <v>1395</v>
      </c>
      <c r="X1096" s="110" t="s">
        <v>1580</v>
      </c>
      <c r="Y1096" s="35" t="s">
        <v>1580</v>
      </c>
      <c r="Z1096" s="133">
        <v>1</v>
      </c>
      <c r="AA1096" s="133">
        <f t="shared" si="53"/>
        <v>1</v>
      </c>
    </row>
    <row r="1097" spans="1:27" s="3" customFormat="1" x14ac:dyDescent="0.2">
      <c r="A1097" s="100">
        <v>1096</v>
      </c>
      <c r="B1097" s="101" t="s">
        <v>1558</v>
      </c>
      <c r="C1097" s="101" t="s">
        <v>1581</v>
      </c>
      <c r="D1097" s="100" t="s">
        <v>1581</v>
      </c>
      <c r="E1097" s="102" t="str">
        <f t="shared" si="51"/>
        <v xml:space="preserve">1931 - Postage Due - Third Designs - 1c Scarlet, Postage Due, Perf 11x10 1/2   </v>
      </c>
      <c r="F1097" s="106" t="s">
        <v>2512</v>
      </c>
      <c r="G1097" s="104">
        <v>0.25</v>
      </c>
      <c r="H1097" s="105">
        <v>0.25</v>
      </c>
      <c r="I1097" s="105"/>
      <c r="J1097" s="105">
        <v>0.25</v>
      </c>
      <c r="K1097" s="104">
        <v>0.25</v>
      </c>
      <c r="L1097" s="100">
        <v>1029</v>
      </c>
      <c r="M1097" s="112" t="s">
        <v>1395</v>
      </c>
      <c r="N1097" s="32">
        <v>1931</v>
      </c>
      <c r="O1097" s="111" t="s">
        <v>1523</v>
      </c>
      <c r="P1097" s="80" t="s">
        <v>1988</v>
      </c>
      <c r="Q1097" s="80" t="s">
        <v>1395</v>
      </c>
      <c r="R1097" s="36" t="s">
        <v>2478</v>
      </c>
      <c r="S1097" s="80" t="s">
        <v>2220</v>
      </c>
      <c r="T1097" s="80"/>
      <c r="U1097" s="80"/>
      <c r="V1097" s="80" t="str">
        <f t="shared" si="52"/>
        <v/>
      </c>
      <c r="W1097" s="32" t="s">
        <v>1395</v>
      </c>
      <c r="X1097" s="110" t="s">
        <v>1581</v>
      </c>
      <c r="Y1097" s="35" t="s">
        <v>1581</v>
      </c>
      <c r="Z1097" s="133">
        <v>1</v>
      </c>
      <c r="AA1097" s="133">
        <f t="shared" si="53"/>
        <v>1</v>
      </c>
    </row>
    <row r="1098" spans="1:27" s="3" customFormat="1" x14ac:dyDescent="0.2">
      <c r="A1098" s="100">
        <v>1097</v>
      </c>
      <c r="B1098" s="101" t="s">
        <v>1559</v>
      </c>
      <c r="C1098" s="101" t="s">
        <v>1582</v>
      </c>
      <c r="D1098" s="100" t="s">
        <v>1582</v>
      </c>
      <c r="E1098" s="102" t="str">
        <f t="shared" si="51"/>
        <v xml:space="preserve">1931 - Postage Due - Third Designs - 2c Scarlet, Postage Due, Perf 11x10 1/2   </v>
      </c>
      <c r="F1098" s="106" t="s">
        <v>2512</v>
      </c>
      <c r="G1098" s="104">
        <v>0.25</v>
      </c>
      <c r="H1098" s="105">
        <v>0.25</v>
      </c>
      <c r="I1098" s="105"/>
      <c r="J1098" s="105">
        <v>0.25</v>
      </c>
      <c r="K1098" s="104">
        <v>0.25</v>
      </c>
      <c r="L1098" s="100">
        <v>1031</v>
      </c>
      <c r="M1098" s="112" t="s">
        <v>1395</v>
      </c>
      <c r="N1098" s="32">
        <v>1931</v>
      </c>
      <c r="O1098" s="111" t="s">
        <v>1523</v>
      </c>
      <c r="P1098" s="80" t="s">
        <v>1979</v>
      </c>
      <c r="Q1098" s="80" t="s">
        <v>1395</v>
      </c>
      <c r="R1098" s="36" t="s">
        <v>2478</v>
      </c>
      <c r="S1098" s="80" t="s">
        <v>2220</v>
      </c>
      <c r="T1098" s="80"/>
      <c r="U1098" s="80"/>
      <c r="V1098" s="80" t="str">
        <f t="shared" si="52"/>
        <v/>
      </c>
      <c r="W1098" s="32" t="s">
        <v>1395</v>
      </c>
      <c r="X1098" s="110" t="s">
        <v>1582</v>
      </c>
      <c r="Y1098" s="35" t="s">
        <v>1582</v>
      </c>
      <c r="Z1098" s="133">
        <v>1</v>
      </c>
      <c r="AA1098" s="133">
        <f t="shared" si="53"/>
        <v>1</v>
      </c>
    </row>
    <row r="1099" spans="1:27" s="3" customFormat="1" x14ac:dyDescent="0.2">
      <c r="A1099" s="100">
        <v>1098</v>
      </c>
      <c r="B1099" s="101" t="s">
        <v>1560</v>
      </c>
      <c r="C1099" s="101" t="s">
        <v>1583</v>
      </c>
      <c r="D1099" s="100" t="s">
        <v>1583</v>
      </c>
      <c r="E1099" s="102" t="str">
        <f t="shared" si="51"/>
        <v xml:space="preserve">1931 - Postage Due - Third Designs - 3c Scarlet, Postage Due, Perf 11x10 1/2   </v>
      </c>
      <c r="F1099" s="106" t="s">
        <v>2512</v>
      </c>
      <c r="G1099" s="104">
        <v>0.25</v>
      </c>
      <c r="H1099" s="105">
        <v>0.25</v>
      </c>
      <c r="I1099" s="105"/>
      <c r="J1099" s="105">
        <v>0.3</v>
      </c>
      <c r="K1099" s="104">
        <v>0.25</v>
      </c>
      <c r="L1099" s="100">
        <v>1033</v>
      </c>
      <c r="M1099" s="112" t="s">
        <v>1395</v>
      </c>
      <c r="N1099" s="32">
        <v>1931</v>
      </c>
      <c r="O1099" s="111" t="s">
        <v>1523</v>
      </c>
      <c r="P1099" s="80" t="s">
        <v>1990</v>
      </c>
      <c r="Q1099" s="80" t="s">
        <v>1395</v>
      </c>
      <c r="R1099" s="36" t="s">
        <v>2478</v>
      </c>
      <c r="S1099" s="80" t="s">
        <v>2220</v>
      </c>
      <c r="T1099" s="80"/>
      <c r="U1099" s="80"/>
      <c r="V1099" s="80" t="str">
        <f t="shared" si="52"/>
        <v/>
      </c>
      <c r="W1099" s="32" t="s">
        <v>1395</v>
      </c>
      <c r="X1099" s="110" t="s">
        <v>1583</v>
      </c>
      <c r="Y1099" s="35" t="s">
        <v>1583</v>
      </c>
      <c r="Z1099" s="133">
        <v>1</v>
      </c>
      <c r="AA1099" s="133">
        <f t="shared" si="53"/>
        <v>1</v>
      </c>
    </row>
    <row r="1100" spans="1:27" s="3" customFormat="1" x14ac:dyDescent="0.2">
      <c r="A1100" s="100">
        <v>1099</v>
      </c>
      <c r="B1100" s="101" t="s">
        <v>1561</v>
      </c>
      <c r="C1100" s="101" t="s">
        <v>1584</v>
      </c>
      <c r="D1100" s="100" t="s">
        <v>1584</v>
      </c>
      <c r="E1100" s="102" t="str">
        <f t="shared" si="51"/>
        <v xml:space="preserve">1931 - Postage Due - Third Designs - 5c Scarlet, Postage Due, Perf 11x10 1/2   </v>
      </c>
      <c r="F1100" s="106" t="s">
        <v>2512</v>
      </c>
      <c r="G1100" s="104">
        <v>0.25</v>
      </c>
      <c r="H1100" s="105">
        <v>0.25</v>
      </c>
      <c r="I1100" s="105"/>
      <c r="J1100" s="105">
        <v>0.5</v>
      </c>
      <c r="K1100" s="104">
        <v>0.25</v>
      </c>
      <c r="L1100" s="100">
        <v>1039</v>
      </c>
      <c r="M1100" s="112" t="s">
        <v>1395</v>
      </c>
      <c r="N1100" s="32">
        <v>1931</v>
      </c>
      <c r="O1100" s="111" t="s">
        <v>1523</v>
      </c>
      <c r="P1100" s="80" t="s">
        <v>1981</v>
      </c>
      <c r="Q1100" s="80" t="s">
        <v>1395</v>
      </c>
      <c r="R1100" s="36" t="s">
        <v>2478</v>
      </c>
      <c r="S1100" s="80" t="s">
        <v>2220</v>
      </c>
      <c r="T1100" s="80"/>
      <c r="U1100" s="80"/>
      <c r="V1100" s="80" t="str">
        <f t="shared" si="52"/>
        <v/>
      </c>
      <c r="W1100" s="32" t="s">
        <v>1395</v>
      </c>
      <c r="X1100" s="110" t="s">
        <v>1584</v>
      </c>
      <c r="Y1100" s="35" t="s">
        <v>1584</v>
      </c>
      <c r="Z1100" s="133">
        <v>1</v>
      </c>
      <c r="AA1100" s="133">
        <f t="shared" si="53"/>
        <v>1</v>
      </c>
    </row>
    <row r="1101" spans="1:27" s="3" customFormat="1" x14ac:dyDescent="0.2">
      <c r="A1101" s="100">
        <v>1100</v>
      </c>
      <c r="B1101" s="101" t="s">
        <v>1562</v>
      </c>
      <c r="C1101" s="101" t="s">
        <v>1585</v>
      </c>
      <c r="D1101" s="100" t="s">
        <v>1585</v>
      </c>
      <c r="E1101" s="102" t="str">
        <f t="shared" si="51"/>
        <v xml:space="preserve">1931 - Postage Due - Third Designs - 10c Scarlet, Postage Due, Perf 11x10 1/2   </v>
      </c>
      <c r="F1101" s="106" t="s">
        <v>2512</v>
      </c>
      <c r="G1101" s="104">
        <v>0.25</v>
      </c>
      <c r="H1101" s="105">
        <v>0.25</v>
      </c>
      <c r="I1101" s="105"/>
      <c r="J1101" s="105">
        <v>1.25</v>
      </c>
      <c r="K1101" s="104">
        <v>0.25</v>
      </c>
      <c r="L1101" s="100">
        <v>1041</v>
      </c>
      <c r="M1101" s="112" t="s">
        <v>1395</v>
      </c>
      <c r="N1101" s="32">
        <v>1931</v>
      </c>
      <c r="O1101" s="111" t="s">
        <v>1523</v>
      </c>
      <c r="P1101" s="80" t="s">
        <v>1940</v>
      </c>
      <c r="Q1101" s="80" t="s">
        <v>1395</v>
      </c>
      <c r="R1101" s="36" t="s">
        <v>2478</v>
      </c>
      <c r="S1101" s="80" t="s">
        <v>2220</v>
      </c>
      <c r="T1101" s="80"/>
      <c r="U1101" s="80"/>
      <c r="V1101" s="80" t="str">
        <f t="shared" si="52"/>
        <v/>
      </c>
      <c r="W1101" s="32" t="s">
        <v>1395</v>
      </c>
      <c r="X1101" s="110" t="s">
        <v>1585</v>
      </c>
      <c r="Y1101" s="35" t="s">
        <v>1585</v>
      </c>
      <c r="Z1101" s="133">
        <v>1</v>
      </c>
      <c r="AA1101" s="133">
        <f t="shared" si="53"/>
        <v>1</v>
      </c>
    </row>
    <row r="1102" spans="1:27" s="3" customFormat="1" x14ac:dyDescent="0.2">
      <c r="A1102" s="100">
        <v>1101</v>
      </c>
      <c r="B1102" s="101" t="s">
        <v>1563</v>
      </c>
      <c r="C1102" s="101" t="s">
        <v>1586</v>
      </c>
      <c r="D1102" s="100" t="s">
        <v>1586</v>
      </c>
      <c r="E1102" s="102" t="str">
        <f t="shared" si="51"/>
        <v xml:space="preserve">1931 - Postage Due - Third Designs - 30c Scarlet, Postage Due, Perf 11x10 1/2   </v>
      </c>
      <c r="F1102" s="106" t="s">
        <v>2512</v>
      </c>
      <c r="G1102" s="104">
        <v>0.25</v>
      </c>
      <c r="H1102" s="105">
        <v>0.25</v>
      </c>
      <c r="I1102" s="105"/>
      <c r="J1102" s="105">
        <v>7.5</v>
      </c>
      <c r="K1102" s="104">
        <v>0.25</v>
      </c>
      <c r="L1102" s="100">
        <v>1043</v>
      </c>
      <c r="M1102" s="112" t="s">
        <v>1395</v>
      </c>
      <c r="N1102" s="32">
        <v>1931</v>
      </c>
      <c r="O1102" s="111" t="s">
        <v>1523</v>
      </c>
      <c r="P1102" s="80" t="s">
        <v>1991</v>
      </c>
      <c r="Q1102" s="80" t="s">
        <v>1395</v>
      </c>
      <c r="R1102" s="36" t="s">
        <v>2478</v>
      </c>
      <c r="S1102" s="80" t="s">
        <v>2220</v>
      </c>
      <c r="T1102" s="80"/>
      <c r="U1102" s="80"/>
      <c r="V1102" s="80" t="str">
        <f t="shared" si="52"/>
        <v/>
      </c>
      <c r="W1102" s="32" t="s">
        <v>1395</v>
      </c>
      <c r="X1102" s="110" t="s">
        <v>1586</v>
      </c>
      <c r="Y1102" s="35" t="s">
        <v>1586</v>
      </c>
      <c r="Z1102" s="133">
        <v>1</v>
      </c>
      <c r="AA1102" s="133">
        <f t="shared" si="53"/>
        <v>1</v>
      </c>
    </row>
    <row r="1103" spans="1:27" s="3" customFormat="1" x14ac:dyDescent="0.2">
      <c r="A1103" s="100">
        <v>1102</v>
      </c>
      <c r="B1103" s="101" t="s">
        <v>1564</v>
      </c>
      <c r="C1103" s="101" t="s">
        <v>1587</v>
      </c>
      <c r="D1103" s="100" t="s">
        <v>1587</v>
      </c>
      <c r="E1103" s="102" t="str">
        <f t="shared" si="51"/>
        <v xml:space="preserve">1931 - Postage Due - Third Designs - 50c Scarlet, Postage Due, Perf 11x10 1/2   </v>
      </c>
      <c r="F1103" s="106" t="s">
        <v>2512</v>
      </c>
      <c r="G1103" s="104">
        <v>0.25</v>
      </c>
      <c r="H1103" s="105">
        <v>0.25</v>
      </c>
      <c r="I1103" s="105"/>
      <c r="J1103" s="105">
        <v>9</v>
      </c>
      <c r="K1103" s="104">
        <v>0.25</v>
      </c>
      <c r="L1103" s="100">
        <v>1045</v>
      </c>
      <c r="M1103" s="112" t="s">
        <v>1395</v>
      </c>
      <c r="N1103" s="32">
        <v>1931</v>
      </c>
      <c r="O1103" s="111" t="s">
        <v>1523</v>
      </c>
      <c r="P1103" s="80" t="s">
        <v>1992</v>
      </c>
      <c r="Q1103" s="80" t="s">
        <v>1395</v>
      </c>
      <c r="R1103" s="36" t="s">
        <v>2478</v>
      </c>
      <c r="S1103" s="80" t="s">
        <v>2220</v>
      </c>
      <c r="T1103" s="80"/>
      <c r="U1103" s="80"/>
      <c r="V1103" s="80" t="str">
        <f t="shared" si="52"/>
        <v/>
      </c>
      <c r="W1103" s="32" t="s">
        <v>1395</v>
      </c>
      <c r="X1103" s="110" t="s">
        <v>1587</v>
      </c>
      <c r="Y1103" s="35" t="s">
        <v>1587</v>
      </c>
      <c r="Z1103" s="133">
        <v>1</v>
      </c>
      <c r="AA1103" s="133">
        <f t="shared" si="53"/>
        <v>1</v>
      </c>
    </row>
    <row r="1104" spans="1:27" s="3" customFormat="1" x14ac:dyDescent="0.2">
      <c r="A1104" s="100">
        <v>1103</v>
      </c>
      <c r="B1104" s="101" t="s">
        <v>1565</v>
      </c>
      <c r="C1104" s="101" t="s">
        <v>1588</v>
      </c>
      <c r="D1104" s="100" t="s">
        <v>1588</v>
      </c>
      <c r="E1104" s="102" t="str">
        <f t="shared" si="51"/>
        <v xml:space="preserve">1931 - Postage Due - Third Designs - 1 Scarlet, Postage Due, Perf 11x10 1/2   </v>
      </c>
      <c r="F1104" s="106" t="s">
        <v>2512</v>
      </c>
      <c r="G1104" s="104">
        <v>0.25</v>
      </c>
      <c r="H1104" s="105">
        <v>0.25</v>
      </c>
      <c r="I1104" s="105"/>
      <c r="J1104" s="105">
        <v>30</v>
      </c>
      <c r="K1104" s="104">
        <v>0.25</v>
      </c>
      <c r="L1104" s="100">
        <v>1047</v>
      </c>
      <c r="M1104" s="112" t="s">
        <v>1395</v>
      </c>
      <c r="N1104" s="32">
        <v>1931</v>
      </c>
      <c r="O1104" s="111" t="s">
        <v>1523</v>
      </c>
      <c r="P1104" s="80">
        <v>1</v>
      </c>
      <c r="Q1104" s="80" t="s">
        <v>1395</v>
      </c>
      <c r="R1104" s="36" t="s">
        <v>2478</v>
      </c>
      <c r="S1104" s="80" t="s">
        <v>2220</v>
      </c>
      <c r="T1104" s="80"/>
      <c r="U1104" s="80"/>
      <c r="V1104" s="80" t="str">
        <f t="shared" si="52"/>
        <v/>
      </c>
      <c r="W1104" s="32" t="s">
        <v>1395</v>
      </c>
      <c r="X1104" s="110" t="s">
        <v>1588</v>
      </c>
      <c r="Y1104" s="35" t="s">
        <v>1588</v>
      </c>
      <c r="Z1104" s="133">
        <v>1</v>
      </c>
      <c r="AA1104" s="133">
        <f t="shared" si="53"/>
        <v>1</v>
      </c>
    </row>
    <row r="1105" spans="1:27" s="3" customFormat="1" x14ac:dyDescent="0.2">
      <c r="A1105" s="100">
        <v>1104</v>
      </c>
      <c r="B1105" s="101" t="s">
        <v>1389</v>
      </c>
      <c r="C1105" s="101" t="s">
        <v>1307</v>
      </c>
      <c r="D1105" s="100" t="s">
        <v>1307</v>
      </c>
      <c r="E1105" s="102" t="str">
        <f t="shared" si="51"/>
        <v>1911, Dec. 1 - Registration - 10c Ultramarine, Eagle, Perf 12   Single-Line Watermark</v>
      </c>
      <c r="F1105" s="106" t="s">
        <v>2518</v>
      </c>
      <c r="G1105" s="104">
        <v>15</v>
      </c>
      <c r="H1105" s="105">
        <v>15</v>
      </c>
      <c r="I1105" s="105"/>
      <c r="J1105" s="105">
        <v>80</v>
      </c>
      <c r="K1105" s="104">
        <v>15</v>
      </c>
      <c r="L1105" s="100">
        <v>1098</v>
      </c>
      <c r="M1105" s="112" t="s">
        <v>1306</v>
      </c>
      <c r="N1105" s="32" t="s">
        <v>2241</v>
      </c>
      <c r="O1105" s="111" t="s">
        <v>1306</v>
      </c>
      <c r="P1105" s="80" t="s">
        <v>1940</v>
      </c>
      <c r="Q1105" s="80" t="s">
        <v>1995</v>
      </c>
      <c r="R1105" s="36" t="s">
        <v>2048</v>
      </c>
      <c r="S1105" s="80" t="s">
        <v>2147</v>
      </c>
      <c r="T1105" s="80" t="s">
        <v>2149</v>
      </c>
      <c r="U1105" s="80"/>
      <c r="V1105" s="80" t="str">
        <f t="shared" si="52"/>
        <v/>
      </c>
      <c r="W1105" s="32" t="s">
        <v>1306</v>
      </c>
      <c r="X1105" s="110" t="s">
        <v>1307</v>
      </c>
      <c r="Y1105" s="35" t="s">
        <v>1390</v>
      </c>
      <c r="Z1105" s="133">
        <v>1</v>
      </c>
      <c r="AA1105" s="133">
        <f t="shared" si="53"/>
        <v>1</v>
      </c>
    </row>
    <row r="1106" spans="1:27" s="3" customFormat="1" x14ac:dyDescent="0.2">
      <c r="A1106" s="100">
        <v>1105</v>
      </c>
      <c r="B1106" s="101" t="s">
        <v>1396</v>
      </c>
      <c r="C1106" s="101" t="s">
        <v>1414</v>
      </c>
      <c r="D1106" s="100" t="s">
        <v>1414</v>
      </c>
      <c r="E1106" s="102" t="str">
        <f t="shared" si="51"/>
        <v xml:space="preserve">1885 - Special Delivery - First Designs - 10c Blue, Messenger Running, Perf 12   </v>
      </c>
      <c r="F1106" s="106" t="s">
        <v>2518</v>
      </c>
      <c r="G1106" s="104">
        <v>80</v>
      </c>
      <c r="H1106" s="105">
        <v>80</v>
      </c>
      <c r="I1106" s="105"/>
      <c r="J1106" s="105">
        <v>550</v>
      </c>
      <c r="K1106" s="104">
        <v>80</v>
      </c>
      <c r="L1106" s="100">
        <v>1099</v>
      </c>
      <c r="M1106" s="112" t="s">
        <v>1305</v>
      </c>
      <c r="N1106" s="32">
        <v>1885</v>
      </c>
      <c r="O1106" s="111" t="s">
        <v>1439</v>
      </c>
      <c r="P1106" s="80" t="s">
        <v>1940</v>
      </c>
      <c r="Q1106" s="80" t="s">
        <v>1947</v>
      </c>
      <c r="R1106" s="36" t="s">
        <v>2018</v>
      </c>
      <c r="S1106" s="80" t="s">
        <v>2147</v>
      </c>
      <c r="T1106" s="80"/>
      <c r="U1106" s="80"/>
      <c r="V1106" s="80" t="str">
        <f t="shared" si="52"/>
        <v/>
      </c>
      <c r="W1106" s="32" t="s">
        <v>1305</v>
      </c>
      <c r="X1106" s="110" t="s">
        <v>1414</v>
      </c>
      <c r="Y1106" s="35" t="s">
        <v>1424</v>
      </c>
      <c r="Z1106" s="133">
        <v>1</v>
      </c>
      <c r="AA1106" s="133">
        <f t="shared" si="53"/>
        <v>1</v>
      </c>
    </row>
    <row r="1107" spans="1:27" s="3" customFormat="1" x14ac:dyDescent="0.2">
      <c r="A1107" s="100">
        <v>1106</v>
      </c>
      <c r="B1107" s="101" t="s">
        <v>1397</v>
      </c>
      <c r="C1107" s="101" t="s">
        <v>1593</v>
      </c>
      <c r="D1107" s="100" t="s">
        <v>1415</v>
      </c>
      <c r="E1107" s="102" t="str">
        <f t="shared" si="51"/>
        <v xml:space="preserve">1888, Sept. 6 - Special Delivery - First Designs - 10c Blue, Messenger Running, Perf 12   </v>
      </c>
      <c r="F1107" s="106" t="s">
        <v>2518</v>
      </c>
      <c r="G1107" s="104"/>
      <c r="H1107" s="105">
        <v>45</v>
      </c>
      <c r="I1107" s="105"/>
      <c r="J1107" s="105">
        <v>500</v>
      </c>
      <c r="K1107" s="104">
        <v>45</v>
      </c>
      <c r="L1107" s="100">
        <v>1101</v>
      </c>
      <c r="M1107" s="112" t="s">
        <v>1305</v>
      </c>
      <c r="N1107" s="32" t="s">
        <v>2225</v>
      </c>
      <c r="O1107" s="111" t="s">
        <v>1439</v>
      </c>
      <c r="P1107" s="80" t="s">
        <v>1940</v>
      </c>
      <c r="Q1107" s="80" t="s">
        <v>1947</v>
      </c>
      <c r="R1107" s="36" t="s">
        <v>2018</v>
      </c>
      <c r="S1107" s="80" t="s">
        <v>2147</v>
      </c>
      <c r="T1107" s="80"/>
      <c r="U1107" s="80"/>
      <c r="V1107" s="80" t="str">
        <f t="shared" si="52"/>
        <v/>
      </c>
      <c r="W1107" s="32" t="s">
        <v>1593</v>
      </c>
      <c r="X1107" s="110" t="s">
        <v>1415</v>
      </c>
      <c r="Y1107" s="35"/>
      <c r="Z1107" s="133">
        <v>1</v>
      </c>
      <c r="AA1107" s="133">
        <f t="shared" si="53"/>
        <v>0</v>
      </c>
    </row>
    <row r="1108" spans="1:27" s="3" customFormat="1" x14ac:dyDescent="0.2">
      <c r="A1108" s="100">
        <v>1107</v>
      </c>
      <c r="B1108" s="101" t="s">
        <v>1398</v>
      </c>
      <c r="C1108" s="101" t="s">
        <v>1416</v>
      </c>
      <c r="D1108" s="100" t="s">
        <v>1416</v>
      </c>
      <c r="E1108" s="102" t="str">
        <f t="shared" si="51"/>
        <v xml:space="preserve">1893, Jan. 24 - Special Delivery - First Designs - 10c Orange, Messenger Running, Perf 12   </v>
      </c>
      <c r="F1108" s="106" t="s">
        <v>2518</v>
      </c>
      <c r="G1108" s="104">
        <v>50</v>
      </c>
      <c r="H1108" s="105">
        <v>50</v>
      </c>
      <c r="I1108" s="105"/>
      <c r="J1108" s="105">
        <v>300</v>
      </c>
      <c r="K1108" s="104">
        <v>50</v>
      </c>
      <c r="L1108" s="100">
        <v>1104</v>
      </c>
      <c r="M1108" s="112" t="s">
        <v>1305</v>
      </c>
      <c r="N1108" s="32" t="s">
        <v>2226</v>
      </c>
      <c r="O1108" s="111" t="s">
        <v>1439</v>
      </c>
      <c r="P1108" s="80" t="s">
        <v>1940</v>
      </c>
      <c r="Q1108" s="80" t="s">
        <v>1947</v>
      </c>
      <c r="R1108" s="36" t="s">
        <v>2031</v>
      </c>
      <c r="S1108" s="80" t="s">
        <v>2147</v>
      </c>
      <c r="T1108" s="80"/>
      <c r="U1108" s="80"/>
      <c r="V1108" s="80" t="str">
        <f t="shared" si="52"/>
        <v/>
      </c>
      <c r="W1108" s="32" t="s">
        <v>1305</v>
      </c>
      <c r="X1108" s="110" t="s">
        <v>1416</v>
      </c>
      <c r="Y1108" s="35" t="s">
        <v>1425</v>
      </c>
      <c r="Z1108" s="133">
        <v>1</v>
      </c>
      <c r="AA1108" s="133">
        <f t="shared" si="53"/>
        <v>1</v>
      </c>
    </row>
    <row r="1109" spans="1:27" s="3" customFormat="1" x14ac:dyDescent="0.2">
      <c r="A1109" s="100">
        <v>1108</v>
      </c>
      <c r="B1109" s="101" t="s">
        <v>1399</v>
      </c>
      <c r="C1109" s="101" t="s">
        <v>1593</v>
      </c>
      <c r="D1109" s="100" t="s">
        <v>1415</v>
      </c>
      <c r="E1109" s="102" t="str">
        <f t="shared" si="51"/>
        <v xml:space="preserve">1894, Oct. 10 - Special Delivery - First Designs - 10c Blue, Messenger Running, Line under Ten Cents, Perf 12   </v>
      </c>
      <c r="F1109" s="106" t="s">
        <v>2512</v>
      </c>
      <c r="G1109" s="104"/>
      <c r="H1109" s="105">
        <v>100</v>
      </c>
      <c r="I1109" s="105"/>
      <c r="J1109" s="105">
        <v>900</v>
      </c>
      <c r="K1109" s="104">
        <v>100</v>
      </c>
      <c r="L1109" s="100">
        <v>1102</v>
      </c>
      <c r="M1109" s="112" t="s">
        <v>1305</v>
      </c>
      <c r="N1109" s="32" t="s">
        <v>2227</v>
      </c>
      <c r="O1109" s="111" t="s">
        <v>1439</v>
      </c>
      <c r="P1109" s="80" t="s">
        <v>1940</v>
      </c>
      <c r="Q1109" s="80" t="s">
        <v>2233</v>
      </c>
      <c r="R1109" s="36" t="s">
        <v>2018</v>
      </c>
      <c r="S1109" s="80" t="s">
        <v>2147</v>
      </c>
      <c r="T1109" s="80"/>
      <c r="U1109" s="80"/>
      <c r="V1109" s="80" t="str">
        <f t="shared" si="52"/>
        <v/>
      </c>
      <c r="W1109" s="32" t="s">
        <v>1593</v>
      </c>
      <c r="X1109" s="110" t="s">
        <v>1415</v>
      </c>
      <c r="Y1109" s="35"/>
      <c r="Z1109" s="133">
        <v>1</v>
      </c>
      <c r="AA1109" s="133">
        <f t="shared" si="53"/>
        <v>0</v>
      </c>
    </row>
    <row r="1110" spans="1:27" s="3" customFormat="1" x14ac:dyDescent="0.2">
      <c r="A1110" s="100">
        <v>1109</v>
      </c>
      <c r="B1110" s="101" t="s">
        <v>1400</v>
      </c>
      <c r="C1110" s="101" t="s">
        <v>1415</v>
      </c>
      <c r="D1110" s="100" t="s">
        <v>1415</v>
      </c>
      <c r="E1110" s="102" t="str">
        <f t="shared" si="51"/>
        <v>1895, Aug. 16 - Special Delivery - First Designs - 10c Blue, Messenger Running, Line under Ten Cents, Perf 12   Double-Line Watermark</v>
      </c>
      <c r="F1110" s="106" t="s">
        <v>2512</v>
      </c>
      <c r="G1110" s="104">
        <v>12.5</v>
      </c>
      <c r="H1110" s="105">
        <v>12.5</v>
      </c>
      <c r="I1110" s="105"/>
      <c r="J1110" s="105">
        <v>210</v>
      </c>
      <c r="K1110" s="104">
        <v>12.5</v>
      </c>
      <c r="L1110" s="100">
        <v>1103</v>
      </c>
      <c r="M1110" s="112" t="s">
        <v>1305</v>
      </c>
      <c r="N1110" s="32" t="s">
        <v>2228</v>
      </c>
      <c r="O1110" s="111" t="s">
        <v>1439</v>
      </c>
      <c r="P1110" s="80" t="s">
        <v>1940</v>
      </c>
      <c r="Q1110" s="80" t="s">
        <v>2233</v>
      </c>
      <c r="R1110" s="36" t="s">
        <v>2018</v>
      </c>
      <c r="S1110" s="80" t="s">
        <v>2147</v>
      </c>
      <c r="T1110" s="80" t="s">
        <v>2120</v>
      </c>
      <c r="U1110" s="80"/>
      <c r="V1110" s="80" t="str">
        <f t="shared" si="52"/>
        <v/>
      </c>
      <c r="W1110" s="32" t="s">
        <v>1305</v>
      </c>
      <c r="X1110" s="110" t="s">
        <v>1415</v>
      </c>
      <c r="Y1110" s="35" t="s">
        <v>1440</v>
      </c>
      <c r="Z1110" s="133">
        <v>1</v>
      </c>
      <c r="AA1110" s="133">
        <f t="shared" si="53"/>
        <v>1</v>
      </c>
    </row>
    <row r="1111" spans="1:27" s="3" customFormat="1" x14ac:dyDescent="0.2">
      <c r="A1111" s="100">
        <v>1110</v>
      </c>
      <c r="B1111" s="101" t="s">
        <v>1401</v>
      </c>
      <c r="C1111" s="101" t="s">
        <v>1593</v>
      </c>
      <c r="D1111" s="100" t="s">
        <v>1417</v>
      </c>
      <c r="E1111" s="102" t="str">
        <f t="shared" si="51"/>
        <v>1902, Dec. 9 - Special Delivery - Second Designs - 10c Ultramarine, Messenger on Bicycle, Perf 12   Double-Line Watermark</v>
      </c>
      <c r="F1111" s="106" t="s">
        <v>2512</v>
      </c>
      <c r="G1111" s="104"/>
      <c r="H1111" s="105">
        <v>10</v>
      </c>
      <c r="I1111" s="105"/>
      <c r="J1111" s="105">
        <v>230</v>
      </c>
      <c r="K1111" s="104">
        <v>10</v>
      </c>
      <c r="L1111" s="100">
        <v>1105</v>
      </c>
      <c r="M1111" s="112" t="s">
        <v>1305</v>
      </c>
      <c r="N1111" s="32" t="s">
        <v>2232</v>
      </c>
      <c r="O1111" s="111" t="s">
        <v>1441</v>
      </c>
      <c r="P1111" s="80" t="s">
        <v>1940</v>
      </c>
      <c r="Q1111" s="80" t="s">
        <v>2234</v>
      </c>
      <c r="R1111" s="36" t="s">
        <v>2048</v>
      </c>
      <c r="S1111" s="80" t="s">
        <v>2147</v>
      </c>
      <c r="T1111" s="80" t="s">
        <v>2120</v>
      </c>
      <c r="U1111" s="80"/>
      <c r="V1111" s="80" t="str">
        <f t="shared" si="52"/>
        <v/>
      </c>
      <c r="W1111" s="32" t="s">
        <v>1593</v>
      </c>
      <c r="X1111" s="110" t="s">
        <v>1417</v>
      </c>
      <c r="Y1111" s="35"/>
      <c r="Z1111" s="133">
        <v>1</v>
      </c>
      <c r="AA1111" s="133">
        <f t="shared" si="53"/>
        <v>0</v>
      </c>
    </row>
    <row r="1112" spans="1:27" s="3" customFormat="1" x14ac:dyDescent="0.2">
      <c r="A1112" s="100">
        <v>1111</v>
      </c>
      <c r="B1112" s="101" t="s">
        <v>1402</v>
      </c>
      <c r="C1112" s="101" t="s">
        <v>1418</v>
      </c>
      <c r="D1112" s="100" t="s">
        <v>1418</v>
      </c>
      <c r="E1112" s="102" t="str">
        <f t="shared" si="51"/>
        <v>1908, Dec. 12 - Special Delivery - Second Designs - 10c Green, Helmet of Mercury, Perf 12   Double-Line Watermark</v>
      </c>
      <c r="F1112" s="106" t="s">
        <v>2512</v>
      </c>
      <c r="G1112" s="104">
        <v>50</v>
      </c>
      <c r="H1112" s="105">
        <v>50</v>
      </c>
      <c r="I1112" s="105"/>
      <c r="J1112" s="105">
        <v>65</v>
      </c>
      <c r="K1112" s="104">
        <v>50</v>
      </c>
      <c r="L1112" s="100">
        <v>1110</v>
      </c>
      <c r="M1112" s="112" t="s">
        <v>1305</v>
      </c>
      <c r="N1112" s="32" t="s">
        <v>2229</v>
      </c>
      <c r="O1112" s="111" t="s">
        <v>1441</v>
      </c>
      <c r="P1112" s="80" t="s">
        <v>1940</v>
      </c>
      <c r="Q1112" s="80" t="s">
        <v>1946</v>
      </c>
      <c r="R1112" s="36" t="s">
        <v>2022</v>
      </c>
      <c r="S1112" s="80" t="s">
        <v>2147</v>
      </c>
      <c r="T1112" s="80" t="s">
        <v>2120</v>
      </c>
      <c r="U1112" s="80"/>
      <c r="V1112" s="80" t="str">
        <f t="shared" si="52"/>
        <v/>
      </c>
      <c r="W1112" s="32" t="s">
        <v>1305</v>
      </c>
      <c r="X1112" s="110" t="s">
        <v>1418</v>
      </c>
      <c r="Y1112" s="35" t="s">
        <v>1429</v>
      </c>
      <c r="Z1112" s="133">
        <v>1</v>
      </c>
      <c r="AA1112" s="133">
        <f t="shared" si="53"/>
        <v>1</v>
      </c>
    </row>
    <row r="1113" spans="1:27" s="3" customFormat="1" x14ac:dyDescent="0.2">
      <c r="A1113" s="100">
        <v>1112</v>
      </c>
      <c r="B1113" s="101" t="s">
        <v>1403</v>
      </c>
      <c r="C1113" s="101" t="s">
        <v>1593</v>
      </c>
      <c r="D1113" s="100" t="s">
        <v>1417</v>
      </c>
      <c r="E1113" s="102" t="str">
        <f t="shared" si="51"/>
        <v>1911, Jan. - Special Delivery - Second Designs - 10c Ultramarine, Messenger on Bicycle, Perf 12   Single-Line Watermark</v>
      </c>
      <c r="F1113" s="106" t="s">
        <v>2512</v>
      </c>
      <c r="G1113" s="104"/>
      <c r="H1113" s="105">
        <v>10</v>
      </c>
      <c r="I1113" s="105"/>
      <c r="J1113" s="105">
        <v>110</v>
      </c>
      <c r="K1113" s="104">
        <v>10</v>
      </c>
      <c r="L1113" s="100">
        <v>1106</v>
      </c>
      <c r="M1113" s="112" t="s">
        <v>1305</v>
      </c>
      <c r="N1113" s="32" t="s">
        <v>2230</v>
      </c>
      <c r="O1113" s="111" t="s">
        <v>1441</v>
      </c>
      <c r="P1113" s="80" t="s">
        <v>1940</v>
      </c>
      <c r="Q1113" s="80" t="s">
        <v>2234</v>
      </c>
      <c r="R1113" s="36" t="s">
        <v>2048</v>
      </c>
      <c r="S1113" s="80" t="s">
        <v>2147</v>
      </c>
      <c r="T1113" s="80" t="s">
        <v>2149</v>
      </c>
      <c r="U1113" s="80"/>
      <c r="V1113" s="80" t="str">
        <f t="shared" si="52"/>
        <v/>
      </c>
      <c r="W1113" s="32" t="s">
        <v>1593</v>
      </c>
      <c r="X1113" s="110" t="s">
        <v>1417</v>
      </c>
      <c r="Y1113" s="35"/>
      <c r="Z1113" s="133">
        <v>1</v>
      </c>
      <c r="AA1113" s="133">
        <f t="shared" si="53"/>
        <v>0</v>
      </c>
    </row>
    <row r="1114" spans="1:27" s="3" customFormat="1" x14ac:dyDescent="0.2">
      <c r="A1114" s="100">
        <v>1113</v>
      </c>
      <c r="B1114" s="101" t="s">
        <v>1404</v>
      </c>
      <c r="C1114" s="101" t="s">
        <v>1593</v>
      </c>
      <c r="D1114" s="100" t="s">
        <v>1417</v>
      </c>
      <c r="E1114" s="102" t="str">
        <f t="shared" si="51"/>
        <v>1914, Sept. - Special Delivery - Second Designs - 10c Ultramarine, Messenger on Bicycle, Perf 12   Single-Line Watermark</v>
      </c>
      <c r="F1114" s="106" t="s">
        <v>2512</v>
      </c>
      <c r="G1114" s="104"/>
      <c r="H1114" s="105">
        <v>12</v>
      </c>
      <c r="I1114" s="105"/>
      <c r="J1114" s="105">
        <v>190</v>
      </c>
      <c r="K1114" s="104">
        <v>12</v>
      </c>
      <c r="L1114" s="100">
        <v>1107</v>
      </c>
      <c r="M1114" s="112" t="s">
        <v>1305</v>
      </c>
      <c r="N1114" s="32" t="s">
        <v>2235</v>
      </c>
      <c r="O1114" s="111" t="s">
        <v>1441</v>
      </c>
      <c r="P1114" s="80" t="s">
        <v>1940</v>
      </c>
      <c r="Q1114" s="80" t="s">
        <v>2234</v>
      </c>
      <c r="R1114" s="36" t="s">
        <v>2048</v>
      </c>
      <c r="S1114" s="80" t="s">
        <v>2147</v>
      </c>
      <c r="T1114" s="80" t="s">
        <v>2149</v>
      </c>
      <c r="U1114" s="80"/>
      <c r="V1114" s="80" t="str">
        <f t="shared" si="52"/>
        <v/>
      </c>
      <c r="W1114" s="32" t="s">
        <v>1593</v>
      </c>
      <c r="X1114" s="110" t="s">
        <v>1417</v>
      </c>
      <c r="Y1114" s="35"/>
      <c r="Z1114" s="133">
        <v>1</v>
      </c>
      <c r="AA1114" s="133">
        <f t="shared" si="53"/>
        <v>0</v>
      </c>
    </row>
    <row r="1115" spans="1:27" s="3" customFormat="1" x14ac:dyDescent="0.2">
      <c r="A1115" s="100">
        <v>1114</v>
      </c>
      <c r="B1115" s="101" t="s">
        <v>1405</v>
      </c>
      <c r="C1115" s="101" t="s">
        <v>1593</v>
      </c>
      <c r="D1115" s="100" t="s">
        <v>1417</v>
      </c>
      <c r="E1115" s="102" t="str">
        <f t="shared" si="51"/>
        <v xml:space="preserve">1916, Oct. 19 - Special Delivery - Second Designs - 10c Pale Ultramarine, Messenger on Bicycle, Perf 10   </v>
      </c>
      <c r="F1115" s="106" t="s">
        <v>2512</v>
      </c>
      <c r="G1115" s="104"/>
      <c r="H1115" s="105">
        <v>50</v>
      </c>
      <c r="I1115" s="105"/>
      <c r="J1115" s="105">
        <v>320</v>
      </c>
      <c r="K1115" s="104">
        <v>50</v>
      </c>
      <c r="L1115" s="100">
        <v>1108</v>
      </c>
      <c r="M1115" s="112" t="s">
        <v>1305</v>
      </c>
      <c r="N1115" s="32" t="s">
        <v>2236</v>
      </c>
      <c r="O1115" s="111" t="s">
        <v>1441</v>
      </c>
      <c r="P1115" s="80" t="s">
        <v>1940</v>
      </c>
      <c r="Q1115" s="80" t="s">
        <v>2234</v>
      </c>
      <c r="R1115" s="36" t="s">
        <v>2144</v>
      </c>
      <c r="S1115" s="80" t="s">
        <v>2156</v>
      </c>
      <c r="T1115" s="80"/>
      <c r="U1115" s="80"/>
      <c r="V1115" s="80" t="str">
        <f t="shared" si="52"/>
        <v/>
      </c>
      <c r="W1115" s="32" t="s">
        <v>1593</v>
      </c>
      <c r="X1115" s="110" t="s">
        <v>1417</v>
      </c>
      <c r="Y1115" s="35"/>
      <c r="Z1115" s="133">
        <v>1</v>
      </c>
      <c r="AA1115" s="133">
        <f t="shared" si="53"/>
        <v>0</v>
      </c>
    </row>
    <row r="1116" spans="1:27" s="3" customFormat="1" x14ac:dyDescent="0.2">
      <c r="A1116" s="100">
        <v>1115</v>
      </c>
      <c r="B1116" s="101" t="s">
        <v>1406</v>
      </c>
      <c r="C1116" s="101" t="s">
        <v>1417</v>
      </c>
      <c r="D1116" s="100" t="s">
        <v>1417</v>
      </c>
      <c r="E1116" s="102" t="str">
        <f t="shared" si="51"/>
        <v xml:space="preserve">1917, May 2 - Special Delivery - Second Designs - 10c Ultramarine, Messenger on Bicycle, Perf 11   </v>
      </c>
      <c r="F1116" s="106" t="s">
        <v>2512</v>
      </c>
      <c r="G1116" s="104">
        <v>0.75</v>
      </c>
      <c r="H1116" s="105">
        <v>0.75</v>
      </c>
      <c r="I1116" s="105"/>
      <c r="J1116" s="105">
        <v>20</v>
      </c>
      <c r="K1116" s="104">
        <v>0.75</v>
      </c>
      <c r="L1116" s="100">
        <v>1109</v>
      </c>
      <c r="M1116" s="112" t="s">
        <v>1305</v>
      </c>
      <c r="N1116" s="32" t="s">
        <v>2237</v>
      </c>
      <c r="O1116" s="111" t="s">
        <v>1441</v>
      </c>
      <c r="P1116" s="80" t="s">
        <v>1940</v>
      </c>
      <c r="Q1116" s="80" t="s">
        <v>2234</v>
      </c>
      <c r="R1116" s="36" t="s">
        <v>2048</v>
      </c>
      <c r="S1116" s="80" t="s">
        <v>2190</v>
      </c>
      <c r="T1116" s="80"/>
      <c r="U1116" s="80"/>
      <c r="V1116" s="80" t="str">
        <f t="shared" si="52"/>
        <v/>
      </c>
      <c r="W1116" s="32" t="s">
        <v>1305</v>
      </c>
      <c r="X1116" s="110" t="s">
        <v>1417</v>
      </c>
      <c r="Y1116" s="35" t="s">
        <v>1428</v>
      </c>
      <c r="Z1116" s="133">
        <v>1</v>
      </c>
      <c r="AA1116" s="133">
        <f t="shared" si="53"/>
        <v>1</v>
      </c>
    </row>
    <row r="1117" spans="1:27" s="3" customFormat="1" x14ac:dyDescent="0.2">
      <c r="A1117" s="100">
        <v>1116</v>
      </c>
      <c r="B1117" s="101" t="s">
        <v>1407</v>
      </c>
      <c r="C1117" s="101" t="s">
        <v>1593</v>
      </c>
      <c r="D1117" s="100" t="s">
        <v>1420</v>
      </c>
      <c r="E1117" s="102" t="str">
        <f t="shared" si="51"/>
        <v xml:space="preserve">1922, July 12 - Special Delivery - Third Designs - 10c Gray Violet, Motorcycle Delivery, Perf 11   </v>
      </c>
      <c r="F1117" s="106" t="s">
        <v>2512</v>
      </c>
      <c r="G1117" s="104"/>
      <c r="H1117" s="105">
        <v>3</v>
      </c>
      <c r="I1117" s="105"/>
      <c r="J1117" s="105">
        <v>45</v>
      </c>
      <c r="K1117" s="104">
        <v>3</v>
      </c>
      <c r="L1117" s="100">
        <v>1112</v>
      </c>
      <c r="M1117" s="112" t="s">
        <v>1305</v>
      </c>
      <c r="N1117" s="32" t="s">
        <v>2238</v>
      </c>
      <c r="O1117" s="111" t="s">
        <v>1442</v>
      </c>
      <c r="P1117" s="80" t="s">
        <v>1940</v>
      </c>
      <c r="Q1117" s="80" t="s">
        <v>1948</v>
      </c>
      <c r="R1117" s="36" t="s">
        <v>2126</v>
      </c>
      <c r="S1117" s="80" t="s">
        <v>2190</v>
      </c>
      <c r="T1117" s="80"/>
      <c r="U1117" s="80"/>
      <c r="V1117" s="80" t="str">
        <f t="shared" si="52"/>
        <v/>
      </c>
      <c r="W1117" s="32" t="s">
        <v>1593</v>
      </c>
      <c r="X1117" s="110" t="s">
        <v>1420</v>
      </c>
      <c r="Y1117" s="35"/>
      <c r="Z1117" s="133">
        <v>1</v>
      </c>
      <c r="AA1117" s="133">
        <f t="shared" si="53"/>
        <v>0</v>
      </c>
    </row>
    <row r="1118" spans="1:27" s="3" customFormat="1" x14ac:dyDescent="0.2">
      <c r="A1118" s="100">
        <v>1117</v>
      </c>
      <c r="B1118" s="101" t="s">
        <v>1408</v>
      </c>
      <c r="C1118" s="101" t="s">
        <v>1593</v>
      </c>
      <c r="D1118" s="100" t="s">
        <v>1421</v>
      </c>
      <c r="E1118" s="102" t="str">
        <f t="shared" si="51"/>
        <v xml:space="preserve">1925 - Special Delivery - Third Designs - 15c Deep Orange, Motorcycle Delivery, Perf 11   </v>
      </c>
      <c r="F1118" s="106" t="s">
        <v>2512</v>
      </c>
      <c r="G1118" s="104"/>
      <c r="H1118" s="105">
        <v>3.75</v>
      </c>
      <c r="I1118" s="105"/>
      <c r="J1118" s="105">
        <v>40</v>
      </c>
      <c r="K1118" s="104">
        <v>3.75</v>
      </c>
      <c r="L1118" s="100">
        <v>1114</v>
      </c>
      <c r="M1118" s="112" t="s">
        <v>1305</v>
      </c>
      <c r="N1118" s="32">
        <v>1925</v>
      </c>
      <c r="O1118" s="111" t="s">
        <v>1442</v>
      </c>
      <c r="P1118" s="80" t="s">
        <v>1941</v>
      </c>
      <c r="Q1118" s="80" t="s">
        <v>1948</v>
      </c>
      <c r="R1118" s="36" t="s">
        <v>2231</v>
      </c>
      <c r="S1118" s="80" t="s">
        <v>2190</v>
      </c>
      <c r="T1118" s="80"/>
      <c r="U1118" s="80"/>
      <c r="V1118" s="80" t="str">
        <f t="shared" si="52"/>
        <v/>
      </c>
      <c r="W1118" s="32" t="s">
        <v>1593</v>
      </c>
      <c r="X1118" s="110" t="s">
        <v>1421</v>
      </c>
      <c r="Y1118" s="35"/>
      <c r="Z1118" s="133">
        <v>1</v>
      </c>
      <c r="AA1118" s="133">
        <f t="shared" si="53"/>
        <v>0</v>
      </c>
    </row>
    <row r="1119" spans="1:27" s="3" customFormat="1" x14ac:dyDescent="0.2">
      <c r="A1119" s="100">
        <v>1118</v>
      </c>
      <c r="B1119" s="101" t="s">
        <v>1409</v>
      </c>
      <c r="C1119" s="101" t="s">
        <v>1419</v>
      </c>
      <c r="D1119" s="100" t="s">
        <v>1419</v>
      </c>
      <c r="E1119" s="102" t="str">
        <f t="shared" si="51"/>
        <v xml:space="preserve">1925 - Special Delivery - Third Designs - 20c Black, Post Office Truck, Perf 11   </v>
      </c>
      <c r="F1119" s="106" t="s">
        <v>2512</v>
      </c>
      <c r="G1119" s="104">
        <v>1</v>
      </c>
      <c r="H1119" s="105">
        <v>1</v>
      </c>
      <c r="I1119" s="105"/>
      <c r="J1119" s="105">
        <v>2</v>
      </c>
      <c r="K1119" s="104">
        <v>1</v>
      </c>
      <c r="L1119" s="100">
        <v>1111</v>
      </c>
      <c r="M1119" s="112" t="s">
        <v>1305</v>
      </c>
      <c r="N1119" s="32">
        <v>1925</v>
      </c>
      <c r="O1119" s="111" t="s">
        <v>1442</v>
      </c>
      <c r="P1119" s="80" t="s">
        <v>1942</v>
      </c>
      <c r="Q1119" s="80" t="s">
        <v>1949</v>
      </c>
      <c r="R1119" s="36" t="s">
        <v>2014</v>
      </c>
      <c r="S1119" s="80" t="s">
        <v>2190</v>
      </c>
      <c r="T1119" s="80"/>
      <c r="U1119" s="80"/>
      <c r="V1119" s="80" t="str">
        <f t="shared" si="52"/>
        <v/>
      </c>
      <c r="W1119" s="32" t="s">
        <v>1305</v>
      </c>
      <c r="X1119" s="110" t="s">
        <v>1419</v>
      </c>
      <c r="Y1119" s="35" t="s">
        <v>1431</v>
      </c>
      <c r="Z1119" s="133">
        <v>1</v>
      </c>
      <c r="AA1119" s="133">
        <f t="shared" si="53"/>
        <v>1</v>
      </c>
    </row>
    <row r="1120" spans="1:27" s="3" customFormat="1" x14ac:dyDescent="0.2">
      <c r="A1120" s="100">
        <v>1119</v>
      </c>
      <c r="B1120" s="101" t="s">
        <v>1410</v>
      </c>
      <c r="C1120" s="101" t="s">
        <v>1420</v>
      </c>
      <c r="D1120" s="100" t="s">
        <v>1420</v>
      </c>
      <c r="E1120" s="102" t="str">
        <f t="shared" si="51"/>
        <v xml:space="preserve">1927-31 - Special Delivery - Third Designs - 10c Gray Violet, Motorcycle Delivery, Perf 11x10 1/2   </v>
      </c>
      <c r="F1120" s="106" t="s">
        <v>2512</v>
      </c>
      <c r="G1120" s="104">
        <v>0.25</v>
      </c>
      <c r="H1120" s="105">
        <v>0.25</v>
      </c>
      <c r="I1120" s="105"/>
      <c r="J1120" s="105">
        <v>1</v>
      </c>
      <c r="K1120" s="104">
        <v>0.25</v>
      </c>
      <c r="L1120" s="100">
        <v>1113</v>
      </c>
      <c r="M1120" s="112" t="s">
        <v>1305</v>
      </c>
      <c r="N1120" s="32" t="s">
        <v>2239</v>
      </c>
      <c r="O1120" s="111" t="s">
        <v>1442</v>
      </c>
      <c r="P1120" s="80" t="s">
        <v>1940</v>
      </c>
      <c r="Q1120" s="80" t="s">
        <v>1948</v>
      </c>
      <c r="R1120" s="36" t="s">
        <v>2126</v>
      </c>
      <c r="S1120" s="80" t="s">
        <v>2220</v>
      </c>
      <c r="T1120" s="80"/>
      <c r="U1120" s="80"/>
      <c r="V1120" s="80" t="str">
        <f t="shared" si="52"/>
        <v/>
      </c>
      <c r="W1120" s="32" t="s">
        <v>1305</v>
      </c>
      <c r="X1120" s="110" t="s">
        <v>1420</v>
      </c>
      <c r="Y1120" s="35" t="s">
        <v>1430</v>
      </c>
      <c r="Z1120" s="133">
        <v>1</v>
      </c>
      <c r="AA1120" s="133">
        <f t="shared" si="53"/>
        <v>1</v>
      </c>
    </row>
    <row r="1121" spans="1:27" s="3" customFormat="1" x14ac:dyDescent="0.2">
      <c r="A1121" s="100">
        <v>1120</v>
      </c>
      <c r="B1121" s="101" t="s">
        <v>1411</v>
      </c>
      <c r="C1121" s="101" t="s">
        <v>1421</v>
      </c>
      <c r="D1121" s="100" t="s">
        <v>1421</v>
      </c>
      <c r="E1121" s="102" t="str">
        <f t="shared" si="51"/>
        <v xml:space="preserve">1927-31 - Special Delivery - Third Designs - 15c Orange, Motorcycle Delivery, Perf 11x10 1/2   </v>
      </c>
      <c r="F1121" s="106" t="s">
        <v>2512</v>
      </c>
      <c r="G1121" s="104">
        <v>0.25</v>
      </c>
      <c r="H1121" s="105">
        <v>0.25</v>
      </c>
      <c r="I1121" s="105"/>
      <c r="J1121" s="105">
        <v>0.6</v>
      </c>
      <c r="K1121" s="104">
        <v>0.25</v>
      </c>
      <c r="L1121" s="100">
        <v>1115</v>
      </c>
      <c r="M1121" s="112" t="s">
        <v>1305</v>
      </c>
      <c r="N1121" s="32" t="s">
        <v>2239</v>
      </c>
      <c r="O1121" s="111" t="s">
        <v>1442</v>
      </c>
      <c r="P1121" s="80" t="s">
        <v>1941</v>
      </c>
      <c r="Q1121" s="80" t="s">
        <v>1948</v>
      </c>
      <c r="R1121" s="36" t="s">
        <v>2031</v>
      </c>
      <c r="S1121" s="80" t="s">
        <v>2220</v>
      </c>
      <c r="T1121" s="80"/>
      <c r="U1121" s="80"/>
      <c r="V1121" s="80" t="str">
        <f t="shared" si="52"/>
        <v/>
      </c>
      <c r="W1121" s="32" t="s">
        <v>1305</v>
      </c>
      <c r="X1121" s="110" t="s">
        <v>1421</v>
      </c>
      <c r="Y1121" s="35" t="s">
        <v>1430</v>
      </c>
      <c r="Z1121" s="133">
        <v>1</v>
      </c>
      <c r="AA1121" s="133">
        <f t="shared" si="53"/>
        <v>1</v>
      </c>
    </row>
    <row r="1122" spans="1:27" s="3" customFormat="1" x14ac:dyDescent="0.2">
      <c r="A1122" s="100">
        <v>1121</v>
      </c>
      <c r="B1122" s="101" t="s">
        <v>1412</v>
      </c>
      <c r="C1122" s="101" t="s">
        <v>1422</v>
      </c>
      <c r="D1122" s="100" t="s">
        <v>1422</v>
      </c>
      <c r="E1122" s="102" t="str">
        <f t="shared" si="51"/>
        <v xml:space="preserve">1944-51 - Special Delivery - Third Designs - 13c Blue, Motorcycle Delivery, Perf 11x10 1/2   </v>
      </c>
      <c r="F1122" s="106" t="s">
        <v>2512</v>
      </c>
      <c r="G1122" s="104">
        <v>0.25</v>
      </c>
      <c r="H1122" s="105">
        <v>0.25</v>
      </c>
      <c r="I1122" s="105"/>
      <c r="J1122" s="105">
        <v>0.6</v>
      </c>
      <c r="K1122" s="104">
        <v>0.25</v>
      </c>
      <c r="L1122" s="100">
        <v>1116</v>
      </c>
      <c r="M1122" s="112" t="s">
        <v>1305</v>
      </c>
      <c r="N1122" s="32" t="s">
        <v>2240</v>
      </c>
      <c r="O1122" s="111" t="s">
        <v>1442</v>
      </c>
      <c r="P1122" s="80" t="s">
        <v>1943</v>
      </c>
      <c r="Q1122" s="80" t="s">
        <v>1948</v>
      </c>
      <c r="R1122" s="36" t="s">
        <v>2018</v>
      </c>
      <c r="S1122" s="80" t="s">
        <v>2220</v>
      </c>
      <c r="T1122" s="80"/>
      <c r="U1122" s="80"/>
      <c r="V1122" s="80" t="str">
        <f t="shared" si="52"/>
        <v/>
      </c>
      <c r="W1122" s="32" t="s">
        <v>1305</v>
      </c>
      <c r="X1122" s="110" t="s">
        <v>1422</v>
      </c>
      <c r="Y1122" s="35" t="s">
        <v>1430</v>
      </c>
      <c r="Z1122" s="133">
        <v>1</v>
      </c>
      <c r="AA1122" s="133">
        <f t="shared" si="53"/>
        <v>1</v>
      </c>
    </row>
    <row r="1123" spans="1:27" s="3" customFormat="1" x14ac:dyDescent="0.2">
      <c r="A1123" s="100">
        <v>1122</v>
      </c>
      <c r="B1123" s="101" t="s">
        <v>1413</v>
      </c>
      <c r="C1123" s="101" t="s">
        <v>1423</v>
      </c>
      <c r="D1123" s="100" t="s">
        <v>1423</v>
      </c>
      <c r="E1123" s="102" t="str">
        <f t="shared" si="51"/>
        <v xml:space="preserve">1944-51 - Special Delivery - Third Designs - 17c Orange Yellow, Motorcycle Delivery, Perf 11x10 1/2   </v>
      </c>
      <c r="F1123" s="106" t="s">
        <v>2512</v>
      </c>
      <c r="G1123" s="104">
        <v>2.5</v>
      </c>
      <c r="H1123" s="105">
        <v>2.5</v>
      </c>
      <c r="I1123" s="105"/>
      <c r="J1123" s="105">
        <v>3.5</v>
      </c>
      <c r="K1123" s="104">
        <v>2.5</v>
      </c>
      <c r="L1123" s="100">
        <v>1100</v>
      </c>
      <c r="M1123" s="112" t="s">
        <v>1305</v>
      </c>
      <c r="N1123" s="32" t="s">
        <v>2240</v>
      </c>
      <c r="O1123" s="111" t="s">
        <v>1442</v>
      </c>
      <c r="P1123" s="80" t="s">
        <v>1944</v>
      </c>
      <c r="Q1123" s="80" t="s">
        <v>1948</v>
      </c>
      <c r="R1123" s="36" t="s">
        <v>2155</v>
      </c>
      <c r="S1123" s="80" t="s">
        <v>2220</v>
      </c>
      <c r="T1123" s="80"/>
      <c r="U1123" s="80"/>
      <c r="V1123" s="80" t="str">
        <f t="shared" si="52"/>
        <v/>
      </c>
      <c r="W1123" s="32" t="s">
        <v>1305</v>
      </c>
      <c r="X1123" s="110" t="s">
        <v>1423</v>
      </c>
      <c r="Y1123" s="35" t="s">
        <v>1430</v>
      </c>
      <c r="Z1123" s="133">
        <v>1</v>
      </c>
      <c r="AA1123" s="133">
        <f t="shared" si="53"/>
        <v>1</v>
      </c>
    </row>
    <row r="1124" spans="1:27" s="3" customFormat="1" x14ac:dyDescent="0.2">
      <c r="A1124" s="100">
        <v>1123</v>
      </c>
      <c r="B1124" s="101" t="s">
        <v>1391</v>
      </c>
      <c r="C1124" s="101" t="s">
        <v>589</v>
      </c>
      <c r="D1124" s="100" t="s">
        <v>589</v>
      </c>
      <c r="E1124" s="102" t="str">
        <f t="shared" si="51"/>
        <v xml:space="preserve">1934, Aug. 30 - Air Mail Special Delivery - 16c Dark Blue, Great Seal, Perf 11   </v>
      </c>
      <c r="F1124" s="106" t="s">
        <v>2512</v>
      </c>
      <c r="G1124" s="104">
        <v>0.7</v>
      </c>
      <c r="H1124" s="105">
        <v>0.7</v>
      </c>
      <c r="I1124" s="105"/>
      <c r="J1124" s="105">
        <v>0.8</v>
      </c>
      <c r="K1124" s="104">
        <v>0.7</v>
      </c>
      <c r="L1124" s="100">
        <v>1118</v>
      </c>
      <c r="M1124" s="112" t="s">
        <v>593</v>
      </c>
      <c r="N1124" s="32" t="s">
        <v>2223</v>
      </c>
      <c r="O1124" s="111" t="s">
        <v>2221</v>
      </c>
      <c r="P1124" s="80" t="s">
        <v>1945</v>
      </c>
      <c r="Q1124" s="80" t="s">
        <v>1898</v>
      </c>
      <c r="R1124" s="36" t="s">
        <v>2117</v>
      </c>
      <c r="S1124" s="80" t="s">
        <v>2190</v>
      </c>
      <c r="T1124" s="80"/>
      <c r="U1124" s="80"/>
      <c r="V1124" s="80" t="str">
        <f t="shared" si="52"/>
        <v/>
      </c>
      <c r="W1124" s="32" t="s">
        <v>593</v>
      </c>
      <c r="X1124" s="110" t="s">
        <v>589</v>
      </c>
      <c r="Y1124" s="35" t="s">
        <v>1060</v>
      </c>
      <c r="Z1124" s="133">
        <v>1</v>
      </c>
      <c r="AA1124" s="133">
        <f t="shared" si="53"/>
        <v>1</v>
      </c>
    </row>
    <row r="1125" spans="1:27" s="3" customFormat="1" x14ac:dyDescent="0.2">
      <c r="A1125" s="100">
        <v>1124</v>
      </c>
      <c r="B1125" s="101" t="s">
        <v>1392</v>
      </c>
      <c r="C1125" s="101" t="s">
        <v>1340</v>
      </c>
      <c r="D1125" s="100" t="s">
        <v>1340</v>
      </c>
      <c r="E1125" s="102" t="str">
        <f t="shared" si="51"/>
        <v xml:space="preserve">1936, Feb. 10 - Air Mail Special Delivery - 16c Red &amp; Blue, Great Seal, Perf 11   </v>
      </c>
      <c r="F1125" s="106" t="s">
        <v>2512</v>
      </c>
      <c r="G1125" s="104">
        <v>0.35</v>
      </c>
      <c r="H1125" s="105">
        <v>0.35</v>
      </c>
      <c r="I1125" s="105"/>
      <c r="J1125" s="105">
        <v>0.45</v>
      </c>
      <c r="K1125" s="104">
        <v>0.35</v>
      </c>
      <c r="L1125" s="100">
        <v>1119</v>
      </c>
      <c r="M1125" s="112" t="s">
        <v>593</v>
      </c>
      <c r="N1125" s="32" t="s">
        <v>2224</v>
      </c>
      <c r="O1125" s="111" t="s">
        <v>2221</v>
      </c>
      <c r="P1125" s="80" t="s">
        <v>1945</v>
      </c>
      <c r="Q1125" s="80" t="s">
        <v>1898</v>
      </c>
      <c r="R1125" s="36" t="s">
        <v>2222</v>
      </c>
      <c r="S1125" s="80" t="s">
        <v>2190</v>
      </c>
      <c r="T1125" s="80"/>
      <c r="U1125" s="80"/>
      <c r="V1125" s="80" t="str">
        <f t="shared" si="52"/>
        <v/>
      </c>
      <c r="W1125" s="32" t="s">
        <v>593</v>
      </c>
      <c r="X1125" s="110" t="s">
        <v>1340</v>
      </c>
      <c r="Y1125" s="35" t="s">
        <v>1394</v>
      </c>
      <c r="Z1125" s="133">
        <v>1</v>
      </c>
      <c r="AA1125" s="133">
        <f t="shared" si="53"/>
        <v>1</v>
      </c>
    </row>
    <row r="1126" spans="1:27" s="3" customFormat="1" x14ac:dyDescent="0.2">
      <c r="A1126" s="100">
        <v>1125</v>
      </c>
      <c r="B1126" s="101" t="s">
        <v>1384</v>
      </c>
      <c r="C1126" s="101" t="s">
        <v>1335</v>
      </c>
      <c r="D1126" s="100" t="s">
        <v>1335</v>
      </c>
      <c r="E1126" s="102" t="str">
        <f t="shared" si="51"/>
        <v xml:space="preserve">1925-55 - Special Handling - 10c Yellow Green, Special Handling, Perf 11   </v>
      </c>
      <c r="F1126" s="106" t="s">
        <v>2512</v>
      </c>
      <c r="G1126" s="104">
        <v>1</v>
      </c>
      <c r="H1126" s="105">
        <v>1</v>
      </c>
      <c r="I1126" s="105"/>
      <c r="J1126" s="105">
        <v>2</v>
      </c>
      <c r="K1126" s="104">
        <v>1</v>
      </c>
      <c r="L1126" s="100">
        <v>1082</v>
      </c>
      <c r="M1126" s="112" t="s">
        <v>1334</v>
      </c>
      <c r="N1126" s="32" t="s">
        <v>2242</v>
      </c>
      <c r="O1126" s="111" t="s">
        <v>1334</v>
      </c>
      <c r="P1126" s="80" t="s">
        <v>1940</v>
      </c>
      <c r="Q1126" s="80" t="s">
        <v>1334</v>
      </c>
      <c r="R1126" s="36" t="s">
        <v>2107</v>
      </c>
      <c r="S1126" s="80" t="s">
        <v>2190</v>
      </c>
      <c r="T1126" s="80"/>
      <c r="U1126" s="80"/>
      <c r="V1126" s="80" t="str">
        <f t="shared" si="52"/>
        <v/>
      </c>
      <c r="W1126" s="32" t="s">
        <v>1334</v>
      </c>
      <c r="X1126" s="110" t="s">
        <v>1335</v>
      </c>
      <c r="Y1126" s="35" t="s">
        <v>1388</v>
      </c>
      <c r="Z1126" s="133">
        <v>1</v>
      </c>
      <c r="AA1126" s="133">
        <f t="shared" si="53"/>
        <v>1</v>
      </c>
    </row>
    <row r="1127" spans="1:27" s="3" customFormat="1" x14ac:dyDescent="0.2">
      <c r="A1127" s="100">
        <v>1126</v>
      </c>
      <c r="B1127" s="101" t="s">
        <v>1385</v>
      </c>
      <c r="C1127" s="101" t="s">
        <v>1336</v>
      </c>
      <c r="D1127" s="100" t="s">
        <v>1336</v>
      </c>
      <c r="E1127" s="102" t="str">
        <f t="shared" si="51"/>
        <v xml:space="preserve">1925-55 - Special Handling - 15c Yellow Green, Special Handling, Perf 11   </v>
      </c>
      <c r="F1127" s="106" t="s">
        <v>2512</v>
      </c>
      <c r="G1127" s="104">
        <v>0.9</v>
      </c>
      <c r="H1127" s="105">
        <v>0.9</v>
      </c>
      <c r="I1127" s="105"/>
      <c r="J1127" s="105">
        <v>2.25</v>
      </c>
      <c r="K1127" s="104">
        <v>0.9</v>
      </c>
      <c r="L1127" s="100">
        <v>1083</v>
      </c>
      <c r="M1127" s="112" t="s">
        <v>1334</v>
      </c>
      <c r="N1127" s="32" t="s">
        <v>2242</v>
      </c>
      <c r="O1127" s="111" t="s">
        <v>1334</v>
      </c>
      <c r="P1127" s="80" t="s">
        <v>1941</v>
      </c>
      <c r="Q1127" s="80" t="s">
        <v>1334</v>
      </c>
      <c r="R1127" s="36" t="s">
        <v>2107</v>
      </c>
      <c r="S1127" s="80" t="s">
        <v>2190</v>
      </c>
      <c r="T1127" s="80"/>
      <c r="U1127" s="80"/>
      <c r="V1127" s="80" t="str">
        <f t="shared" si="52"/>
        <v/>
      </c>
      <c r="W1127" s="32" t="s">
        <v>1334</v>
      </c>
      <c r="X1127" s="110" t="s">
        <v>1336</v>
      </c>
      <c r="Y1127" s="35" t="s">
        <v>1388</v>
      </c>
      <c r="Z1127" s="133">
        <v>1</v>
      </c>
      <c r="AA1127" s="133">
        <f t="shared" si="53"/>
        <v>1</v>
      </c>
    </row>
    <row r="1128" spans="1:27" s="3" customFormat="1" x14ac:dyDescent="0.2">
      <c r="A1128" s="100">
        <v>1127</v>
      </c>
      <c r="B1128" s="101" t="s">
        <v>1386</v>
      </c>
      <c r="C1128" s="101" t="s">
        <v>1337</v>
      </c>
      <c r="D1128" s="100" t="s">
        <v>1337</v>
      </c>
      <c r="E1128" s="102" t="str">
        <f t="shared" si="51"/>
        <v xml:space="preserve">1925-55 - Special Handling - 20c Yellow Green, Special Handling, Perf 11   </v>
      </c>
      <c r="F1128" s="106" t="s">
        <v>2512</v>
      </c>
      <c r="G1128" s="104">
        <v>1.5</v>
      </c>
      <c r="H1128" s="105">
        <v>1.5</v>
      </c>
      <c r="I1128" s="105"/>
      <c r="J1128" s="105">
        <v>3.75</v>
      </c>
      <c r="K1128" s="104">
        <v>1.5</v>
      </c>
      <c r="L1128" s="100">
        <v>1084</v>
      </c>
      <c r="M1128" s="112" t="s">
        <v>1334</v>
      </c>
      <c r="N1128" s="32" t="s">
        <v>2242</v>
      </c>
      <c r="O1128" s="111" t="s">
        <v>1334</v>
      </c>
      <c r="P1128" s="80" t="s">
        <v>1942</v>
      </c>
      <c r="Q1128" s="80" t="s">
        <v>1334</v>
      </c>
      <c r="R1128" s="36" t="s">
        <v>2107</v>
      </c>
      <c r="S1128" s="80" t="s">
        <v>2190</v>
      </c>
      <c r="T1128" s="80"/>
      <c r="U1128" s="80"/>
      <c r="V1128" s="80" t="str">
        <f t="shared" si="52"/>
        <v/>
      </c>
      <c r="W1128" s="32" t="s">
        <v>1334</v>
      </c>
      <c r="X1128" s="110" t="s">
        <v>1337</v>
      </c>
      <c r="Y1128" s="35" t="s">
        <v>1388</v>
      </c>
      <c r="Z1128" s="133">
        <v>1</v>
      </c>
      <c r="AA1128" s="133">
        <f t="shared" si="53"/>
        <v>1</v>
      </c>
    </row>
    <row r="1129" spans="1:27" s="3" customFormat="1" x14ac:dyDescent="0.2">
      <c r="A1129" s="100">
        <v>1128</v>
      </c>
      <c r="B1129" s="101" t="s">
        <v>1387</v>
      </c>
      <c r="C1129" s="101" t="s">
        <v>1338</v>
      </c>
      <c r="D1129" s="100" t="s">
        <v>1338</v>
      </c>
      <c r="E1129" s="102" t="str">
        <f t="shared" si="51"/>
        <v xml:space="preserve">1925-55 - Special Handling - 25c Deep Green, Special Handling, Perf 11   </v>
      </c>
      <c r="F1129" s="106" t="s">
        <v>2512</v>
      </c>
      <c r="G1129" s="104">
        <v>3.75</v>
      </c>
      <c r="H1129" s="105">
        <v>3.75</v>
      </c>
      <c r="I1129" s="105"/>
      <c r="J1129" s="105">
        <v>20</v>
      </c>
      <c r="K1129" s="104">
        <v>3.75</v>
      </c>
      <c r="L1129" s="100">
        <v>1085</v>
      </c>
      <c r="M1129" s="112" t="s">
        <v>1334</v>
      </c>
      <c r="N1129" s="32" t="s">
        <v>2242</v>
      </c>
      <c r="O1129" s="111" t="s">
        <v>1334</v>
      </c>
      <c r="P1129" s="80" t="s">
        <v>1989</v>
      </c>
      <c r="Q1129" s="80" t="s">
        <v>1334</v>
      </c>
      <c r="R1129" s="36" t="s">
        <v>2121</v>
      </c>
      <c r="S1129" s="80" t="s">
        <v>2190</v>
      </c>
      <c r="T1129" s="80"/>
      <c r="U1129" s="80"/>
      <c r="V1129" s="80" t="str">
        <f t="shared" si="52"/>
        <v/>
      </c>
      <c r="W1129" s="32" t="s">
        <v>1334</v>
      </c>
      <c r="X1129" s="110" t="s">
        <v>1338</v>
      </c>
      <c r="Y1129" s="35" t="s">
        <v>1388</v>
      </c>
      <c r="Z1129" s="133">
        <v>1</v>
      </c>
      <c r="AA1129" s="133">
        <f t="shared" si="53"/>
        <v>1</v>
      </c>
    </row>
    <row r="1130" spans="1:27" s="3" customFormat="1" x14ac:dyDescent="0.2">
      <c r="A1130" s="63"/>
      <c r="B1130" s="76"/>
      <c r="C1130" s="76"/>
      <c r="D1130" s="63"/>
      <c r="E1130" s="32"/>
      <c r="F1130" s="87"/>
      <c r="G1130" s="85"/>
      <c r="H1130" s="77"/>
      <c r="I1130" s="77"/>
      <c r="J1130" s="77"/>
      <c r="K1130" s="82"/>
      <c r="L1130" s="63"/>
      <c r="M1130" s="112"/>
      <c r="N1130" s="32"/>
      <c r="O1130" s="33"/>
      <c r="P1130" s="80"/>
      <c r="Q1130" s="80"/>
      <c r="R1130" s="36"/>
      <c r="S1130" s="80"/>
      <c r="T1130" s="80"/>
      <c r="U1130" s="80"/>
      <c r="V1130" s="32"/>
      <c r="W1130" s="32"/>
      <c r="X1130" s="110"/>
      <c r="Y1130" s="35"/>
      <c r="Z1130" s="133"/>
      <c r="AA1130" s="133"/>
    </row>
    <row r="1131" spans="1:27" s="15" customFormat="1" x14ac:dyDescent="0.2">
      <c r="A1131" s="83"/>
      <c r="B1131" s="78">
        <f>COUNTA(B2:B1129)</f>
        <v>1128</v>
      </c>
      <c r="C1131" s="78">
        <f>COUNTA(C2:C1129)</f>
        <v>1063</v>
      </c>
      <c r="D1131" s="78">
        <f>COUNTA(D2:D1129)</f>
        <v>1128</v>
      </c>
      <c r="E1131" s="37"/>
      <c r="F1131" s="130"/>
      <c r="G1131" s="91">
        <v>25253.224999999984</v>
      </c>
      <c r="H1131" s="92">
        <f>SUM(H2:H1130)</f>
        <v>8923864.325000003</v>
      </c>
      <c r="I1131" s="92">
        <f>SUM(I2:I1130)</f>
        <v>2490546</v>
      </c>
      <c r="J1131" s="92">
        <f>SUM(J2:J1130)</f>
        <v>2639108.9999999977</v>
      </c>
      <c r="K1131" s="92">
        <f>SUM(K2:K1129)</f>
        <v>11549713.825000005</v>
      </c>
      <c r="L1131" s="83"/>
      <c r="M1131" s="58">
        <f>COUNTA(M2:M1129)</f>
        <v>1128</v>
      </c>
      <c r="N1131" s="58"/>
      <c r="O1131" s="37">
        <f>COUNTA(O2:O1129)</f>
        <v>1128</v>
      </c>
      <c r="P1131" s="97"/>
      <c r="Q1131" s="97"/>
      <c r="R1131" s="37"/>
      <c r="S1131" s="97"/>
      <c r="T1131" s="97"/>
      <c r="U1131" s="97"/>
      <c r="V1131" s="37"/>
      <c r="W1131" s="37"/>
      <c r="X1131" s="37">
        <f>COUNTA(X2:X1129)</f>
        <v>1128</v>
      </c>
      <c r="Y1131" s="37">
        <f>COUNTA(Y2:Y1129)</f>
        <v>565</v>
      </c>
      <c r="Z1131" s="120">
        <f>SUM(Z2:Z1130)</f>
        <v>1128</v>
      </c>
      <c r="AA1131" s="120">
        <f>SUM(AA2:AA1130)</f>
        <v>565</v>
      </c>
    </row>
    <row r="1132" spans="1:27" s="15" customFormat="1" x14ac:dyDescent="0.2">
      <c r="A1132" s="83"/>
      <c r="B1132" s="74"/>
      <c r="C1132" s="74"/>
      <c r="D1132" s="63"/>
      <c r="E1132" s="37"/>
      <c r="F1132" s="87"/>
      <c r="G1132" s="84"/>
      <c r="H1132" s="77"/>
      <c r="I1132" s="77"/>
      <c r="J1132" s="77"/>
      <c r="K1132" s="82"/>
      <c r="L1132" s="83"/>
      <c r="M1132" s="32"/>
      <c r="N1132" s="32"/>
      <c r="O1132" s="36"/>
      <c r="P1132" s="80"/>
      <c r="Q1132" s="80"/>
      <c r="R1132" s="36"/>
      <c r="S1132" s="80"/>
      <c r="T1132" s="97"/>
      <c r="U1132" s="80"/>
      <c r="V1132" s="37"/>
      <c r="W1132" s="32"/>
      <c r="X1132" s="36"/>
      <c r="Y1132" s="36"/>
      <c r="Z1132" s="120"/>
      <c r="AA1132" s="120"/>
    </row>
    <row r="1133" spans="1:27" s="15" customFormat="1" x14ac:dyDescent="0.2">
      <c r="A1133" s="63" t="s">
        <v>1622</v>
      </c>
      <c r="B1133" s="76"/>
      <c r="C1133" s="76" t="s">
        <v>538</v>
      </c>
      <c r="D1133" s="75"/>
      <c r="E1133" s="31" t="s">
        <v>2532</v>
      </c>
      <c r="F1133" s="89"/>
      <c r="G1133" s="82" t="s">
        <v>2542</v>
      </c>
      <c r="H1133" s="77" t="s">
        <v>2479</v>
      </c>
      <c r="I1133" s="77" t="s">
        <v>2480</v>
      </c>
      <c r="J1133" s="77" t="s">
        <v>2481</v>
      </c>
      <c r="K1133" s="81" t="s">
        <v>2482</v>
      </c>
      <c r="L1133" s="63"/>
      <c r="M1133" s="58"/>
      <c r="N1133" s="113"/>
      <c r="O1133" s="37"/>
      <c r="P1133" s="114"/>
      <c r="Q1133" s="114"/>
      <c r="R1133" s="115"/>
      <c r="S1133" s="114"/>
      <c r="T1133" s="97"/>
      <c r="U1133" s="114"/>
      <c r="V1133" s="37"/>
      <c r="W1133" s="116" t="s">
        <v>538</v>
      </c>
      <c r="X1133" s="31" t="s">
        <v>1623</v>
      </c>
      <c r="Y1133" s="97"/>
      <c r="Z1133" s="120"/>
      <c r="AA1133" s="120"/>
    </row>
    <row r="1134" spans="1:27" x14ac:dyDescent="0.2">
      <c r="A1134" s="63">
        <f t="shared" ref="A1134:A1144" si="54">COUNTIF($M$2:$M$1129,$E1134)</f>
        <v>674</v>
      </c>
      <c r="B1134" s="186">
        <f>+D1134/D1146</f>
        <v>0.91434262948207168</v>
      </c>
      <c r="C1134" s="76">
        <f t="shared" ref="C1134:C1145" si="55">+W1134</f>
        <v>215</v>
      </c>
      <c r="D1134" s="131">
        <f t="shared" ref="D1134:D1146" si="56">+A1134-C1134</f>
        <v>459</v>
      </c>
      <c r="E1134" s="80" t="s">
        <v>590</v>
      </c>
      <c r="G1134" s="93">
        <v>15021.099999999997</v>
      </c>
      <c r="H1134" s="93">
        <f t="shared" ref="H1134:H1144" si="57">SUMIF($M$2:$M$1129,$E1134,$H$2:$H$1129)</f>
        <v>8828733.8000000063</v>
      </c>
      <c r="I1134" s="93">
        <f t="shared" ref="I1134:I1144" si="58">SUMIF($M$2:$M$1129,$E1134,$I$2:$I$1129)</f>
        <v>2484871</v>
      </c>
      <c r="J1134" s="93">
        <f t="shared" ref="J1134:J1144" si="59">SUMIF($M$2:$M$1129,$E1134,$J$2:$J$1129)</f>
        <v>2487940.2999999993</v>
      </c>
      <c r="K1134" s="91">
        <f t="shared" ref="K1134:K1144" si="60">SUMIF($M$2:$M$1129,$E1134,$K$2:$K$1129)</f>
        <v>11364578.800000008</v>
      </c>
      <c r="L1134" s="63"/>
      <c r="N1134" s="117"/>
      <c r="O1134" s="33"/>
      <c r="P1134" s="118"/>
      <c r="Q1134" s="118"/>
      <c r="R1134" s="119"/>
      <c r="S1134" s="118"/>
      <c r="U1134" s="118"/>
      <c r="W1134" s="120">
        <f t="shared" ref="W1134:W1144" si="61">COUNTIF($W$2:$W$1129,E1134)</f>
        <v>215</v>
      </c>
      <c r="X1134" s="121">
        <f t="shared" ref="X1134:X1145" si="62">+A1134-W1134</f>
        <v>459</v>
      </c>
      <c r="Y1134" s="35"/>
    </row>
    <row r="1135" spans="1:27" x14ac:dyDescent="0.2">
      <c r="A1135" s="63">
        <f t="shared" si="54"/>
        <v>280</v>
      </c>
      <c r="B1135" s="76"/>
      <c r="C1135" s="76">
        <f t="shared" si="55"/>
        <v>247</v>
      </c>
      <c r="D1135" s="131">
        <f t="shared" si="56"/>
        <v>33</v>
      </c>
      <c r="E1135" s="80" t="s">
        <v>591</v>
      </c>
      <c r="G1135" s="93">
        <v>7403.1250000000018</v>
      </c>
      <c r="H1135" s="93">
        <f t="shared" si="57"/>
        <v>85460.47500000002</v>
      </c>
      <c r="I1135" s="93">
        <f t="shared" si="58"/>
        <v>5675</v>
      </c>
      <c r="J1135" s="93">
        <f t="shared" si="59"/>
        <v>16841.049999999963</v>
      </c>
      <c r="K1135" s="91">
        <f t="shared" si="60"/>
        <v>85464.97500000002</v>
      </c>
      <c r="L1135" s="63"/>
      <c r="N1135" s="117"/>
      <c r="P1135" s="118"/>
      <c r="Q1135" s="118"/>
      <c r="R1135" s="119"/>
      <c r="S1135" s="118"/>
      <c r="U1135" s="118"/>
      <c r="W1135" s="120">
        <f t="shared" si="61"/>
        <v>247</v>
      </c>
      <c r="X1135" s="121">
        <f t="shared" si="62"/>
        <v>33</v>
      </c>
      <c r="Y1135" s="35"/>
    </row>
    <row r="1136" spans="1:27" x14ac:dyDescent="0.2">
      <c r="A1136" s="63">
        <f t="shared" si="54"/>
        <v>9</v>
      </c>
      <c r="B1136" s="76"/>
      <c r="C1136" s="76">
        <f t="shared" si="55"/>
        <v>9</v>
      </c>
      <c r="D1136" s="131">
        <f t="shared" si="56"/>
        <v>0</v>
      </c>
      <c r="E1136" s="80" t="s">
        <v>592</v>
      </c>
      <c r="G1136" s="93">
        <v>573.6</v>
      </c>
      <c r="H1136" s="93">
        <f t="shared" si="57"/>
        <v>573.6</v>
      </c>
      <c r="I1136" s="93">
        <f t="shared" si="58"/>
        <v>0</v>
      </c>
      <c r="J1136" s="93">
        <f t="shared" si="59"/>
        <v>433.90000000000003</v>
      </c>
      <c r="K1136" s="91">
        <f t="shared" si="60"/>
        <v>573.6</v>
      </c>
      <c r="L1136" s="63"/>
      <c r="N1136" s="117"/>
      <c r="P1136" s="118"/>
      <c r="Q1136" s="118"/>
      <c r="R1136" s="119"/>
      <c r="S1136" s="118"/>
      <c r="U1136" s="118"/>
      <c r="W1136" s="120">
        <f t="shared" si="61"/>
        <v>9</v>
      </c>
      <c r="X1136" s="121">
        <f t="shared" si="62"/>
        <v>0</v>
      </c>
      <c r="Y1136" s="35"/>
    </row>
    <row r="1137" spans="1:27" x14ac:dyDescent="0.2">
      <c r="A1137" s="63">
        <f t="shared" si="54"/>
        <v>36</v>
      </c>
      <c r="B1137" s="76"/>
      <c r="C1137" s="76">
        <f t="shared" si="55"/>
        <v>35</v>
      </c>
      <c r="D1137" s="131">
        <f t="shared" si="56"/>
        <v>1</v>
      </c>
      <c r="E1137" s="80" t="s">
        <v>540</v>
      </c>
      <c r="G1137" s="93">
        <v>1401.0999999999997</v>
      </c>
      <c r="H1137" s="93">
        <f t="shared" si="57"/>
        <v>1401.5999999999997</v>
      </c>
      <c r="I1137" s="93">
        <f t="shared" si="58"/>
        <v>0</v>
      </c>
      <c r="J1137" s="93">
        <f t="shared" si="59"/>
        <v>1657.1000000000001</v>
      </c>
      <c r="K1137" s="91">
        <f t="shared" si="60"/>
        <v>1401.5999999999997</v>
      </c>
      <c r="L1137" s="63"/>
      <c r="N1137" s="117"/>
      <c r="O1137" s="33"/>
      <c r="P1137" s="118"/>
      <c r="Q1137" s="118"/>
      <c r="R1137" s="119"/>
      <c r="S1137" s="118"/>
      <c r="U1137" s="118"/>
      <c r="W1137" s="120">
        <f t="shared" si="61"/>
        <v>35</v>
      </c>
      <c r="X1137" s="121">
        <f t="shared" si="62"/>
        <v>1</v>
      </c>
      <c r="Y1137" s="35"/>
    </row>
    <row r="1138" spans="1:27" s="3" customFormat="1" x14ac:dyDescent="0.2">
      <c r="A1138" s="63">
        <f t="shared" si="54"/>
        <v>18</v>
      </c>
      <c r="B1138" s="76"/>
      <c r="C1138" s="76">
        <f t="shared" si="55"/>
        <v>10</v>
      </c>
      <c r="D1138" s="131">
        <f t="shared" si="56"/>
        <v>8</v>
      </c>
      <c r="E1138" s="80" t="s">
        <v>1305</v>
      </c>
      <c r="G1138" s="93">
        <v>197.5</v>
      </c>
      <c r="H1138" s="93">
        <f t="shared" si="57"/>
        <v>431.25</v>
      </c>
      <c r="I1138" s="93">
        <f t="shared" si="58"/>
        <v>0</v>
      </c>
      <c r="J1138" s="93">
        <f t="shared" si="59"/>
        <v>3487.7</v>
      </c>
      <c r="K1138" s="91">
        <f t="shared" si="60"/>
        <v>431.25</v>
      </c>
      <c r="L1138" s="63"/>
      <c r="M1138" s="32"/>
      <c r="N1138" s="117"/>
      <c r="O1138" s="33"/>
      <c r="P1138" s="118"/>
      <c r="Q1138" s="118"/>
      <c r="R1138" s="119"/>
      <c r="S1138" s="118"/>
      <c r="T1138" s="80"/>
      <c r="U1138" s="118"/>
      <c r="V1138" s="32"/>
      <c r="W1138" s="120">
        <f t="shared" si="61"/>
        <v>10</v>
      </c>
      <c r="X1138" s="121">
        <f t="shared" si="62"/>
        <v>8</v>
      </c>
      <c r="Y1138" s="35"/>
      <c r="Z1138" s="133"/>
      <c r="AA1138" s="133"/>
    </row>
    <row r="1139" spans="1:27" s="3" customFormat="1" x14ac:dyDescent="0.2">
      <c r="A1139" s="63">
        <f t="shared" si="54"/>
        <v>3</v>
      </c>
      <c r="B1139" s="76"/>
      <c r="C1139" s="76">
        <f t="shared" si="55"/>
        <v>2</v>
      </c>
      <c r="D1139" s="131">
        <f t="shared" si="56"/>
        <v>1</v>
      </c>
      <c r="E1139" s="80" t="s">
        <v>593</v>
      </c>
      <c r="G1139" s="93">
        <v>1.0499999999999998</v>
      </c>
      <c r="H1139" s="93">
        <f t="shared" si="57"/>
        <v>3.65</v>
      </c>
      <c r="I1139" s="93">
        <f t="shared" si="58"/>
        <v>0</v>
      </c>
      <c r="J1139" s="93">
        <f t="shared" si="59"/>
        <v>4</v>
      </c>
      <c r="K1139" s="91">
        <f t="shared" si="60"/>
        <v>3.65</v>
      </c>
      <c r="L1139" s="63"/>
      <c r="M1139" s="32"/>
      <c r="N1139" s="117"/>
      <c r="O1139" s="33"/>
      <c r="P1139" s="118"/>
      <c r="Q1139" s="118"/>
      <c r="R1139" s="119"/>
      <c r="S1139" s="118"/>
      <c r="T1139" s="80"/>
      <c r="U1139" s="118"/>
      <c r="V1139" s="32"/>
      <c r="W1139" s="120">
        <f t="shared" si="61"/>
        <v>2</v>
      </c>
      <c r="X1139" s="121">
        <f t="shared" si="62"/>
        <v>1</v>
      </c>
      <c r="Y1139" s="36"/>
      <c r="Z1139" s="133"/>
      <c r="AA1139" s="133"/>
    </row>
    <row r="1140" spans="1:27" s="3" customFormat="1" x14ac:dyDescent="0.2">
      <c r="A1140" s="63">
        <f t="shared" si="54"/>
        <v>1</v>
      </c>
      <c r="B1140" s="76"/>
      <c r="C1140" s="76">
        <f t="shared" si="55"/>
        <v>1</v>
      </c>
      <c r="D1140" s="131">
        <f t="shared" si="56"/>
        <v>0</v>
      </c>
      <c r="E1140" s="80" t="s">
        <v>1306</v>
      </c>
      <c r="G1140" s="93">
        <v>15</v>
      </c>
      <c r="H1140" s="93">
        <f t="shared" si="57"/>
        <v>15</v>
      </c>
      <c r="I1140" s="93">
        <f t="shared" si="58"/>
        <v>0</v>
      </c>
      <c r="J1140" s="93">
        <f t="shared" si="59"/>
        <v>80</v>
      </c>
      <c r="K1140" s="91">
        <f t="shared" si="60"/>
        <v>15</v>
      </c>
      <c r="L1140" s="63"/>
      <c r="M1140" s="32"/>
      <c r="N1140" s="117"/>
      <c r="O1140" s="33"/>
      <c r="P1140" s="118"/>
      <c r="Q1140" s="118"/>
      <c r="R1140" s="119"/>
      <c r="S1140" s="118"/>
      <c r="T1140" s="80"/>
      <c r="U1140" s="118"/>
      <c r="V1140" s="32"/>
      <c r="W1140" s="120">
        <f t="shared" si="61"/>
        <v>1</v>
      </c>
      <c r="X1140" s="121">
        <f t="shared" si="62"/>
        <v>0</v>
      </c>
      <c r="Y1140" s="36"/>
      <c r="Z1140" s="133"/>
      <c r="AA1140" s="133"/>
    </row>
    <row r="1141" spans="1:27" s="3" customFormat="1" x14ac:dyDescent="0.2">
      <c r="A1141" s="63">
        <f t="shared" si="54"/>
        <v>12</v>
      </c>
      <c r="B1141" s="76"/>
      <c r="C1141" s="76">
        <f t="shared" si="55"/>
        <v>12</v>
      </c>
      <c r="D1141" s="131">
        <f t="shared" si="56"/>
        <v>0</v>
      </c>
      <c r="E1141" s="80" t="s">
        <v>1309</v>
      </c>
      <c r="G1141" s="93">
        <v>207.65</v>
      </c>
      <c r="H1141" s="93">
        <f t="shared" si="57"/>
        <v>207.65</v>
      </c>
      <c r="I1141" s="93">
        <f t="shared" si="58"/>
        <v>0</v>
      </c>
      <c r="J1141" s="93">
        <f t="shared" si="59"/>
        <v>956.75</v>
      </c>
      <c r="K1141" s="91">
        <f t="shared" si="60"/>
        <v>207.65</v>
      </c>
      <c r="L1141" s="63"/>
      <c r="M1141" s="32"/>
      <c r="N1141" s="117"/>
      <c r="O1141" s="33"/>
      <c r="P1141" s="118"/>
      <c r="Q1141" s="118"/>
      <c r="R1141" s="119"/>
      <c r="S1141" s="118"/>
      <c r="T1141" s="80"/>
      <c r="U1141" s="118"/>
      <c r="V1141" s="32"/>
      <c r="W1141" s="120">
        <f t="shared" si="61"/>
        <v>12</v>
      </c>
      <c r="X1141" s="121">
        <f t="shared" si="62"/>
        <v>0</v>
      </c>
      <c r="Y1141" s="36"/>
      <c r="Z1141" s="133"/>
      <c r="AA1141" s="133"/>
    </row>
    <row r="1142" spans="1:27" s="3" customFormat="1" x14ac:dyDescent="0.2">
      <c r="A1142" s="63">
        <f t="shared" si="54"/>
        <v>4</v>
      </c>
      <c r="B1142" s="76"/>
      <c r="C1142" s="76">
        <f t="shared" si="55"/>
        <v>4</v>
      </c>
      <c r="D1142" s="131">
        <f t="shared" si="56"/>
        <v>0</v>
      </c>
      <c r="E1142" s="80" t="s">
        <v>1334</v>
      </c>
      <c r="G1142" s="93">
        <v>7.15</v>
      </c>
      <c r="H1142" s="93">
        <f t="shared" si="57"/>
        <v>7.15</v>
      </c>
      <c r="I1142" s="93">
        <f t="shared" si="58"/>
        <v>0</v>
      </c>
      <c r="J1142" s="93">
        <f t="shared" si="59"/>
        <v>28</v>
      </c>
      <c r="K1142" s="91">
        <f t="shared" si="60"/>
        <v>7.15</v>
      </c>
      <c r="L1142" s="63"/>
      <c r="M1142" s="32"/>
      <c r="N1142" s="117"/>
      <c r="O1142" s="33"/>
      <c r="P1142" s="118"/>
      <c r="Q1142" s="118"/>
      <c r="R1142" s="119"/>
      <c r="S1142" s="118"/>
      <c r="T1142" s="80"/>
      <c r="U1142" s="118"/>
      <c r="V1142" s="32"/>
      <c r="W1142" s="120">
        <f t="shared" si="61"/>
        <v>4</v>
      </c>
      <c r="X1142" s="121">
        <f t="shared" si="62"/>
        <v>0</v>
      </c>
      <c r="Y1142" s="36"/>
      <c r="Z1142" s="133"/>
      <c r="AA1142" s="133"/>
    </row>
    <row r="1143" spans="1:27" s="3" customFormat="1" x14ac:dyDescent="0.2">
      <c r="A1143" s="63">
        <f t="shared" si="54"/>
        <v>86</v>
      </c>
      <c r="B1143" s="76"/>
      <c r="C1143" s="76">
        <f t="shared" si="55"/>
        <v>25</v>
      </c>
      <c r="D1143" s="131">
        <f t="shared" si="56"/>
        <v>61</v>
      </c>
      <c r="E1143" s="80" t="s">
        <v>1395</v>
      </c>
      <c r="G1143" s="93">
        <v>348.95000000000005</v>
      </c>
      <c r="H1143" s="93">
        <f t="shared" si="57"/>
        <v>6953.1500000000015</v>
      </c>
      <c r="I1143" s="93">
        <f t="shared" si="58"/>
        <v>0</v>
      </c>
      <c r="J1143" s="93">
        <f t="shared" si="59"/>
        <v>127401.7</v>
      </c>
      <c r="K1143" s="91">
        <f t="shared" si="60"/>
        <v>96953.150000000023</v>
      </c>
      <c r="L1143" s="63"/>
      <c r="M1143" s="32"/>
      <c r="N1143" s="117"/>
      <c r="O1143" s="33"/>
      <c r="P1143" s="118"/>
      <c r="Q1143" s="118"/>
      <c r="R1143" s="119"/>
      <c r="S1143" s="118"/>
      <c r="T1143" s="80"/>
      <c r="U1143" s="118"/>
      <c r="V1143" s="32"/>
      <c r="W1143" s="120">
        <f t="shared" si="61"/>
        <v>25</v>
      </c>
      <c r="X1143" s="121">
        <f t="shared" si="62"/>
        <v>61</v>
      </c>
      <c r="Y1143" s="36"/>
      <c r="Z1143" s="133"/>
      <c r="AA1143" s="133"/>
    </row>
    <row r="1144" spans="1:27" s="3" customFormat="1" x14ac:dyDescent="0.2">
      <c r="A1144" s="63">
        <f t="shared" si="54"/>
        <v>5</v>
      </c>
      <c r="B1144" s="76"/>
      <c r="C1144" s="76">
        <f t="shared" si="55"/>
        <v>5</v>
      </c>
      <c r="D1144" s="131">
        <f t="shared" si="56"/>
        <v>0</v>
      </c>
      <c r="E1144" s="80" t="s">
        <v>1339</v>
      </c>
      <c r="G1144" s="93">
        <v>77</v>
      </c>
      <c r="H1144" s="93">
        <f t="shared" si="57"/>
        <v>77</v>
      </c>
      <c r="I1144" s="93">
        <f t="shared" si="58"/>
        <v>0</v>
      </c>
      <c r="J1144" s="93">
        <f t="shared" si="59"/>
        <v>278.5</v>
      </c>
      <c r="K1144" s="91">
        <f t="shared" si="60"/>
        <v>77</v>
      </c>
      <c r="L1144" s="63"/>
      <c r="M1144" s="32"/>
      <c r="N1144" s="117"/>
      <c r="O1144" s="33"/>
      <c r="P1144" s="118"/>
      <c r="Q1144" s="118"/>
      <c r="R1144" s="119"/>
      <c r="S1144" s="118"/>
      <c r="T1144" s="80"/>
      <c r="U1144" s="118"/>
      <c r="V1144" s="32"/>
      <c r="W1144" s="120">
        <f t="shared" si="61"/>
        <v>5</v>
      </c>
      <c r="X1144" s="121">
        <f t="shared" si="62"/>
        <v>0</v>
      </c>
      <c r="Y1144" s="36"/>
      <c r="Z1144" s="133"/>
      <c r="AA1144" s="133"/>
    </row>
    <row r="1145" spans="1:27" s="3" customFormat="1" x14ac:dyDescent="0.2">
      <c r="A1145" s="63">
        <f>SUM(A1134:A1144)</f>
        <v>1128</v>
      </c>
      <c r="B1145" s="76"/>
      <c r="C1145" s="76">
        <f t="shared" si="55"/>
        <v>565</v>
      </c>
      <c r="D1145" s="79">
        <f t="shared" si="56"/>
        <v>563</v>
      </c>
      <c r="E1145" s="97" t="s">
        <v>2534</v>
      </c>
      <c r="F1145" s="90"/>
      <c r="G1145" s="86">
        <v>25253.224999999999</v>
      </c>
      <c r="H1145" s="86">
        <f t="shared" ref="H1145:K1145" si="63">SUM(H1134:H1144)</f>
        <v>8923864.3250000067</v>
      </c>
      <c r="I1145" s="86">
        <f t="shared" si="63"/>
        <v>2490546</v>
      </c>
      <c r="J1145" s="86">
        <f t="shared" si="63"/>
        <v>2639108.9999999995</v>
      </c>
      <c r="K1145" s="86">
        <f t="shared" si="63"/>
        <v>11549713.825000009</v>
      </c>
      <c r="L1145" s="63"/>
      <c r="M1145" s="32"/>
      <c r="N1145" s="122"/>
      <c r="O1145" s="123"/>
      <c r="P1145" s="124"/>
      <c r="Q1145" s="124"/>
      <c r="R1145" s="125"/>
      <c r="S1145" s="124"/>
      <c r="T1145" s="80"/>
      <c r="U1145" s="124"/>
      <c r="V1145" s="32"/>
      <c r="W1145" s="120">
        <f>SUM(W1134:W1144)</f>
        <v>565</v>
      </c>
      <c r="X1145" s="121">
        <f t="shared" si="62"/>
        <v>563</v>
      </c>
      <c r="Y1145" s="37"/>
      <c r="Z1145" s="133"/>
      <c r="AA1145" s="133"/>
    </row>
    <row r="1146" spans="1:27" s="3" customFormat="1" x14ac:dyDescent="0.2">
      <c r="A1146" s="76">
        <f>+A1145-A1143-A1144</f>
        <v>1037</v>
      </c>
      <c r="B1146" s="76"/>
      <c r="C1146" s="76">
        <f>+C1145-C1144-C1143</f>
        <v>535</v>
      </c>
      <c r="D1146" s="79">
        <f t="shared" si="56"/>
        <v>502</v>
      </c>
      <c r="E1146" s="80"/>
      <c r="F1146" s="90"/>
      <c r="G1146" s="94"/>
      <c r="H1146" s="94"/>
      <c r="I1146" s="94"/>
      <c r="J1146" s="94"/>
      <c r="K1146" s="94"/>
      <c r="L1146" s="76"/>
      <c r="M1146" s="32"/>
      <c r="N1146" s="122"/>
      <c r="O1146" s="123"/>
      <c r="P1146" s="124"/>
      <c r="Q1146" s="124"/>
      <c r="R1146" s="125"/>
      <c r="S1146" s="124"/>
      <c r="T1146" s="80"/>
      <c r="U1146" s="124"/>
      <c r="V1146" s="32"/>
      <c r="W1146" s="120"/>
      <c r="X1146" s="121"/>
      <c r="Y1146" s="37"/>
      <c r="Z1146" s="133"/>
      <c r="AA1146" s="133"/>
    </row>
    <row r="1147" spans="1:27" x14ac:dyDescent="0.2">
      <c r="E1147" s="31" t="s">
        <v>2531</v>
      </c>
      <c r="G1147" s="82" t="s">
        <v>2542</v>
      </c>
      <c r="H1147" s="77" t="s">
        <v>2479</v>
      </c>
      <c r="I1147" s="77" t="s">
        <v>2480</v>
      </c>
      <c r="J1147" s="77" t="s">
        <v>2481</v>
      </c>
      <c r="K1147" s="81" t="s">
        <v>2482</v>
      </c>
    </row>
    <row r="1148" spans="1:27" x14ac:dyDescent="0.2">
      <c r="A1148" s="93">
        <f t="shared" ref="A1148:A1166" si="64">SUMIF($O$2:$O$1129,$E1148,Z$2:Z$1129)</f>
        <v>4</v>
      </c>
      <c r="B1148" s="91">
        <f>+D1148/D$1174*100</f>
        <v>0.39840637450199201</v>
      </c>
      <c r="C1148" s="91">
        <f t="shared" ref="C1148:C1166" si="65">SUMIF($O$2:$O$1129,$E1148,AA$2:AA$1129)</f>
        <v>2</v>
      </c>
      <c r="D1148" s="93">
        <f t="shared" ref="D1148:D1172" si="66">+A1148-C1148</f>
        <v>2</v>
      </c>
      <c r="E1148" s="80" t="str">
        <f>+O2</f>
        <v>First Issue</v>
      </c>
      <c r="G1148" s="93">
        <v>1250</v>
      </c>
      <c r="H1148" s="93">
        <f t="shared" ref="H1148:K1166" si="67">SUMIF($O$2:$O$1129,$E1148,H$2:H$1129)</f>
        <v>1250</v>
      </c>
      <c r="I1148" s="93">
        <f t="shared" si="67"/>
        <v>19300</v>
      </c>
      <c r="J1148" s="93">
        <f t="shared" si="67"/>
        <v>41750</v>
      </c>
      <c r="K1148" s="93">
        <f t="shared" si="67"/>
        <v>3150</v>
      </c>
      <c r="W1148" s="120"/>
    </row>
    <row r="1149" spans="1:27" x14ac:dyDescent="0.2">
      <c r="A1149" s="93">
        <f t="shared" si="64"/>
        <v>18</v>
      </c>
      <c r="B1149" s="91">
        <f t="shared" ref="B1149:B1171" si="68">+D1149/D$1174*100</f>
        <v>2.5896414342629481</v>
      </c>
      <c r="C1149" s="91">
        <f t="shared" si="65"/>
        <v>5</v>
      </c>
      <c r="D1149" s="93">
        <f t="shared" si="66"/>
        <v>13</v>
      </c>
      <c r="E1149" s="80" t="str">
        <f>+O6</f>
        <v>Imperforate Issue</v>
      </c>
      <c r="G1149" s="93">
        <v>1220</v>
      </c>
      <c r="H1149" s="93">
        <f t="shared" si="67"/>
        <v>175790</v>
      </c>
      <c r="I1149" s="93">
        <f t="shared" si="67"/>
        <v>88595</v>
      </c>
      <c r="J1149" s="93">
        <f t="shared" si="67"/>
        <v>450350</v>
      </c>
      <c r="K1149" s="93">
        <f t="shared" si="67"/>
        <v>175790</v>
      </c>
      <c r="S1149" s="36"/>
      <c r="W1149" s="120"/>
    </row>
    <row r="1150" spans="1:27" x14ac:dyDescent="0.2">
      <c r="A1150" s="93">
        <f t="shared" si="64"/>
        <v>36</v>
      </c>
      <c r="B1150" s="91">
        <f t="shared" si="68"/>
        <v>5.5776892430278879</v>
      </c>
      <c r="C1150" s="91">
        <f t="shared" si="65"/>
        <v>8</v>
      </c>
      <c r="D1150" s="93">
        <f t="shared" si="66"/>
        <v>28</v>
      </c>
      <c r="E1150" s="80" t="str">
        <f>+O24</f>
        <v>First Perforated Issue</v>
      </c>
      <c r="G1150" s="93">
        <v>2614</v>
      </c>
      <c r="H1150" s="93">
        <f t="shared" si="67"/>
        <v>45564</v>
      </c>
      <c r="I1150" s="93">
        <f t="shared" si="67"/>
        <v>200562.5</v>
      </c>
      <c r="J1150" s="93">
        <f t="shared" si="67"/>
        <v>542880</v>
      </c>
      <c r="K1150" s="93">
        <f t="shared" si="67"/>
        <v>76739</v>
      </c>
      <c r="N1150" s="126"/>
      <c r="S1150" s="36"/>
      <c r="T1150" s="112"/>
      <c r="U1150" s="111"/>
      <c r="W1150" s="120"/>
      <c r="X1150" s="33"/>
      <c r="Y1150" s="33"/>
    </row>
    <row r="1151" spans="1:27" x14ac:dyDescent="0.2">
      <c r="A1151" s="93">
        <f t="shared" si="64"/>
        <v>54</v>
      </c>
      <c r="B1151" s="91">
        <f t="shared" si="68"/>
        <v>8.7649402390438258</v>
      </c>
      <c r="C1151" s="91">
        <f t="shared" si="65"/>
        <v>10</v>
      </c>
      <c r="D1151" s="93">
        <f t="shared" si="66"/>
        <v>44</v>
      </c>
      <c r="E1151" s="80" t="str">
        <f>+O60</f>
        <v>Civil War Era Issues</v>
      </c>
      <c r="G1151" s="93">
        <v>1668</v>
      </c>
      <c r="H1151" s="93">
        <f t="shared" si="67"/>
        <v>7573550.5</v>
      </c>
      <c r="I1151" s="93">
        <f t="shared" si="67"/>
        <v>119030</v>
      </c>
      <c r="J1151" s="93">
        <f t="shared" si="67"/>
        <v>318800</v>
      </c>
      <c r="K1151" s="93">
        <f t="shared" si="67"/>
        <v>7573550.5</v>
      </c>
      <c r="N1151" s="126"/>
      <c r="S1151" s="36"/>
      <c r="T1151" s="112"/>
      <c r="U1151" s="111"/>
      <c r="W1151" s="120"/>
      <c r="X1151" s="33"/>
      <c r="Y1151" s="33"/>
    </row>
    <row r="1152" spans="1:27" x14ac:dyDescent="0.2">
      <c r="A1152" s="93">
        <f t="shared" si="64"/>
        <v>22</v>
      </c>
      <c r="B1152" s="91">
        <f t="shared" si="68"/>
        <v>2.3904382470119523</v>
      </c>
      <c r="C1152" s="91">
        <f t="shared" si="65"/>
        <v>10</v>
      </c>
      <c r="D1152" s="93">
        <f t="shared" si="66"/>
        <v>12</v>
      </c>
      <c r="E1152" s="80" t="str">
        <f>+O114</f>
        <v>Pictorial Issue</v>
      </c>
      <c r="G1152" s="93">
        <v>3937.5</v>
      </c>
      <c r="H1152" s="93">
        <f t="shared" si="67"/>
        <v>66837.5</v>
      </c>
      <c r="I1152" s="93">
        <f t="shared" si="67"/>
        <v>25510</v>
      </c>
      <c r="J1152" s="93">
        <f t="shared" si="67"/>
        <v>67725</v>
      </c>
      <c r="K1152" s="93">
        <f t="shared" si="67"/>
        <v>66837.5</v>
      </c>
      <c r="N1152" s="126"/>
      <c r="S1152" s="36"/>
      <c r="T1152" s="112"/>
      <c r="U1152" s="111"/>
      <c r="W1152" s="120"/>
      <c r="X1152" s="33"/>
      <c r="Y1152" s="33"/>
    </row>
    <row r="1153" spans="1:25" x14ac:dyDescent="0.2">
      <c r="A1153" s="93">
        <f t="shared" si="64"/>
        <v>73</v>
      </c>
      <c r="B1153" s="91">
        <f t="shared" si="68"/>
        <v>12.350597609561753</v>
      </c>
      <c r="C1153" s="91">
        <f t="shared" si="65"/>
        <v>11</v>
      </c>
      <c r="D1153" s="93">
        <f t="shared" si="66"/>
        <v>62</v>
      </c>
      <c r="E1153" s="80" t="str">
        <f>+O156</f>
        <v>Large Bank Note Issue - First Design</v>
      </c>
      <c r="G1153" s="93">
        <v>1144.5</v>
      </c>
      <c r="H1153" s="93">
        <f t="shared" si="67"/>
        <v>414496</v>
      </c>
      <c r="I1153" s="93">
        <f t="shared" si="67"/>
        <v>663803</v>
      </c>
      <c r="J1153" s="93">
        <f t="shared" si="67"/>
        <v>305875</v>
      </c>
      <c r="K1153" s="93">
        <f t="shared" si="67"/>
        <v>1211246</v>
      </c>
      <c r="N1153" s="126"/>
      <c r="S1153" s="36"/>
      <c r="T1153" s="112"/>
      <c r="U1153" s="111"/>
      <c r="W1153" s="120"/>
      <c r="X1153" s="33"/>
      <c r="Y1153" s="33"/>
    </row>
    <row r="1154" spans="1:25" x14ac:dyDescent="0.2">
      <c r="A1154" s="93">
        <f t="shared" si="64"/>
        <v>18</v>
      </c>
      <c r="B1154" s="91">
        <f t="shared" si="68"/>
        <v>2.5896414342629481</v>
      </c>
      <c r="C1154" s="91">
        <f t="shared" si="65"/>
        <v>5</v>
      </c>
      <c r="D1154" s="93">
        <f t="shared" si="66"/>
        <v>13</v>
      </c>
      <c r="E1154" s="80" t="str">
        <f>+O221</f>
        <v>Large Bank Note Issue - Interim Design</v>
      </c>
      <c r="G1154" s="93">
        <v>80.25</v>
      </c>
      <c r="H1154" s="93">
        <f t="shared" si="67"/>
        <v>220.55</v>
      </c>
      <c r="I1154" s="93">
        <f t="shared" si="67"/>
        <v>910998.5</v>
      </c>
      <c r="J1154" s="93">
        <f t="shared" si="67"/>
        <v>133582.5</v>
      </c>
      <c r="K1154" s="93">
        <f t="shared" si="67"/>
        <v>1040595.55</v>
      </c>
      <c r="N1154" s="126"/>
      <c r="S1154" s="36"/>
      <c r="T1154" s="112"/>
      <c r="U1154" s="111"/>
      <c r="W1154" s="120"/>
      <c r="X1154" s="33"/>
      <c r="Y1154" s="33"/>
    </row>
    <row r="1155" spans="1:25" x14ac:dyDescent="0.2">
      <c r="A1155" s="93">
        <f t="shared" si="64"/>
        <v>7</v>
      </c>
      <c r="B1155" s="91">
        <f t="shared" si="68"/>
        <v>0</v>
      </c>
      <c r="C1155" s="91">
        <f t="shared" si="65"/>
        <v>7</v>
      </c>
      <c r="D1155" s="93">
        <f t="shared" si="66"/>
        <v>0</v>
      </c>
      <c r="E1155" s="80" t="str">
        <f>+O227</f>
        <v>Large Bank Note Issue - Final Design</v>
      </c>
      <c r="G1155" s="93">
        <v>453.1</v>
      </c>
      <c r="H1155" s="93">
        <f t="shared" si="67"/>
        <v>453.1</v>
      </c>
      <c r="I1155" s="93">
        <f t="shared" si="67"/>
        <v>547</v>
      </c>
      <c r="J1155" s="93">
        <f t="shared" si="67"/>
        <v>1755</v>
      </c>
      <c r="K1155" s="93">
        <f t="shared" si="67"/>
        <v>453.1</v>
      </c>
      <c r="N1155" s="126"/>
      <c r="S1155" s="36"/>
      <c r="T1155" s="112"/>
      <c r="U1155" s="111"/>
      <c r="W1155" s="120"/>
      <c r="X1155" s="33"/>
      <c r="Y1155" s="33"/>
    </row>
    <row r="1156" spans="1:25" x14ac:dyDescent="0.2">
      <c r="A1156" s="93">
        <f t="shared" si="64"/>
        <v>12</v>
      </c>
      <c r="B1156" s="91">
        <f t="shared" si="68"/>
        <v>0</v>
      </c>
      <c r="C1156" s="91">
        <f t="shared" si="65"/>
        <v>12</v>
      </c>
      <c r="D1156" s="93">
        <f t="shared" si="66"/>
        <v>0</v>
      </c>
      <c r="E1156" s="80" t="str">
        <f>+O236</f>
        <v>Small Bank Note Issue</v>
      </c>
      <c r="G1156" s="93">
        <v>284.95</v>
      </c>
      <c r="H1156" s="93">
        <f t="shared" si="67"/>
        <v>284.95</v>
      </c>
      <c r="I1156" s="93">
        <f t="shared" si="67"/>
        <v>0</v>
      </c>
      <c r="J1156" s="93">
        <f t="shared" si="67"/>
        <v>1690</v>
      </c>
      <c r="K1156" s="93">
        <f t="shared" si="67"/>
        <v>284.95</v>
      </c>
      <c r="N1156" s="126"/>
      <c r="S1156" s="36"/>
      <c r="T1156" s="112"/>
      <c r="U1156" s="111"/>
      <c r="W1156" s="120"/>
      <c r="X1156" s="33"/>
      <c r="Y1156" s="33"/>
    </row>
    <row r="1157" spans="1:25" x14ac:dyDescent="0.2">
      <c r="A1157" s="93">
        <f t="shared" si="64"/>
        <v>16</v>
      </c>
      <c r="B1157" s="91">
        <f t="shared" si="68"/>
        <v>0</v>
      </c>
      <c r="C1157" s="91">
        <f t="shared" si="65"/>
        <v>16</v>
      </c>
      <c r="D1157" s="93">
        <f t="shared" si="66"/>
        <v>0</v>
      </c>
      <c r="E1157" s="80" t="str">
        <f>+O249</f>
        <v>Columbian Exposition Issue</v>
      </c>
      <c r="G1157" s="93">
        <v>4740.2</v>
      </c>
      <c r="H1157" s="93">
        <f t="shared" si="67"/>
        <v>4740.2</v>
      </c>
      <c r="I1157" s="93">
        <f t="shared" si="67"/>
        <v>4000</v>
      </c>
      <c r="J1157" s="93">
        <f t="shared" si="67"/>
        <v>9498</v>
      </c>
      <c r="K1157" s="93">
        <f t="shared" si="67"/>
        <v>4740.2</v>
      </c>
      <c r="N1157" s="126"/>
      <c r="S1157" s="36"/>
      <c r="T1157" s="112"/>
      <c r="U1157" s="111"/>
      <c r="W1157" s="120"/>
      <c r="X1157" s="33"/>
      <c r="Y1157" s="33"/>
    </row>
    <row r="1158" spans="1:25" x14ac:dyDescent="0.2">
      <c r="A1158" s="93">
        <f t="shared" si="64"/>
        <v>35</v>
      </c>
      <c r="B1158" s="91">
        <f t="shared" si="68"/>
        <v>4.3824701195219129</v>
      </c>
      <c r="C1158" s="91">
        <f t="shared" si="65"/>
        <v>13</v>
      </c>
      <c r="D1158" s="93">
        <f t="shared" si="66"/>
        <v>22</v>
      </c>
      <c r="E1158" s="80" t="str">
        <f>+O264</f>
        <v>First Bureau Issue</v>
      </c>
      <c r="G1158" s="93">
        <v>1246.25</v>
      </c>
      <c r="H1158" s="93">
        <f t="shared" si="67"/>
        <v>7039.85</v>
      </c>
      <c r="I1158" s="93">
        <f t="shared" si="67"/>
        <v>5735</v>
      </c>
      <c r="J1158" s="93">
        <f t="shared" si="67"/>
        <v>18626.5</v>
      </c>
      <c r="K1158" s="93">
        <f t="shared" si="67"/>
        <v>7039.85</v>
      </c>
      <c r="N1158" s="126"/>
      <c r="S1158" s="36"/>
      <c r="T1158" s="112"/>
      <c r="U1158" s="111"/>
      <c r="W1158" s="120"/>
      <c r="X1158" s="33"/>
      <c r="Y1158" s="33"/>
    </row>
    <row r="1159" spans="1:25" x14ac:dyDescent="0.2">
      <c r="A1159" s="93">
        <f t="shared" si="64"/>
        <v>8</v>
      </c>
      <c r="B1159" s="91">
        <f t="shared" si="68"/>
        <v>0.19920318725099601</v>
      </c>
      <c r="C1159" s="91">
        <f t="shared" si="65"/>
        <v>7</v>
      </c>
      <c r="D1159" s="93">
        <f t="shared" si="66"/>
        <v>1</v>
      </c>
      <c r="E1159" s="80" t="str">
        <f>+O298</f>
        <v>First Bureau - UPU Colors</v>
      </c>
      <c r="G1159" s="93">
        <v>32.4</v>
      </c>
      <c r="H1159" s="93">
        <f t="shared" si="67"/>
        <v>38.4</v>
      </c>
      <c r="I1159" s="93">
        <f t="shared" si="67"/>
        <v>0</v>
      </c>
      <c r="J1159" s="93">
        <f t="shared" si="67"/>
        <v>595.5</v>
      </c>
      <c r="K1159" s="93">
        <f t="shared" si="67"/>
        <v>38.4</v>
      </c>
      <c r="N1159" s="126"/>
      <c r="S1159" s="36"/>
      <c r="T1159" s="112"/>
      <c r="U1159" s="111"/>
      <c r="W1159" s="120"/>
      <c r="X1159" s="33"/>
      <c r="Y1159" s="33"/>
    </row>
    <row r="1160" spans="1:25" x14ac:dyDescent="0.2">
      <c r="A1160" s="93">
        <f t="shared" si="64"/>
        <v>9</v>
      </c>
      <c r="B1160" s="91">
        <f t="shared" si="68"/>
        <v>0</v>
      </c>
      <c r="C1160" s="91">
        <f t="shared" si="65"/>
        <v>9</v>
      </c>
      <c r="D1160" s="93">
        <f t="shared" si="66"/>
        <v>0</v>
      </c>
      <c r="E1160" s="80" t="str">
        <f>+O306</f>
        <v>Trans-Mississippi Exposition Issue</v>
      </c>
      <c r="G1160" s="93">
        <v>2172.25</v>
      </c>
      <c r="H1160" s="93">
        <f t="shared" si="67"/>
        <v>2172.25</v>
      </c>
      <c r="I1160" s="93">
        <f t="shared" si="67"/>
        <v>1675</v>
      </c>
      <c r="J1160" s="93">
        <f t="shared" si="67"/>
        <v>4460</v>
      </c>
      <c r="K1160" s="93">
        <f t="shared" si="67"/>
        <v>2172.25</v>
      </c>
      <c r="N1160" s="126"/>
      <c r="S1160" s="36"/>
      <c r="T1160" s="112"/>
      <c r="U1160" s="111"/>
      <c r="W1160" s="120"/>
      <c r="X1160" s="33"/>
      <c r="Y1160" s="33"/>
    </row>
    <row r="1161" spans="1:25" x14ac:dyDescent="0.2">
      <c r="A1161" s="93">
        <f t="shared" si="64"/>
        <v>6</v>
      </c>
      <c r="B1161" s="91">
        <f t="shared" si="68"/>
        <v>0</v>
      </c>
      <c r="C1161" s="91">
        <f t="shared" si="65"/>
        <v>6</v>
      </c>
      <c r="D1161" s="93">
        <f t="shared" si="66"/>
        <v>0</v>
      </c>
      <c r="E1161" s="80" t="str">
        <f>+O314</f>
        <v>Pan American Exposition Issue</v>
      </c>
      <c r="G1161" s="93">
        <v>128.5</v>
      </c>
      <c r="H1161" s="93">
        <f t="shared" si="67"/>
        <v>128.5</v>
      </c>
      <c r="I1161" s="93">
        <f t="shared" si="67"/>
        <v>0</v>
      </c>
      <c r="J1161" s="93">
        <f t="shared" si="67"/>
        <v>382</v>
      </c>
      <c r="K1161" s="93">
        <f t="shared" si="67"/>
        <v>128.5</v>
      </c>
      <c r="N1161" s="126"/>
      <c r="S1161" s="36"/>
      <c r="T1161" s="112"/>
      <c r="U1161" s="111"/>
      <c r="W1161" s="120"/>
      <c r="X1161" s="33"/>
      <c r="Y1161" s="33"/>
    </row>
    <row r="1162" spans="1:25" x14ac:dyDescent="0.2">
      <c r="A1162" s="93">
        <f t="shared" si="64"/>
        <v>26</v>
      </c>
      <c r="B1162" s="91">
        <f t="shared" si="68"/>
        <v>2.5896414342629481</v>
      </c>
      <c r="C1162" s="91">
        <f t="shared" si="65"/>
        <v>13</v>
      </c>
      <c r="D1162" s="93">
        <f t="shared" si="66"/>
        <v>13</v>
      </c>
      <c r="E1162" s="80" t="str">
        <f>+O322</f>
        <v>Second Bureau Issue</v>
      </c>
      <c r="G1162" s="93">
        <v>179.75</v>
      </c>
      <c r="H1162" s="93">
        <f t="shared" si="67"/>
        <v>54919.05</v>
      </c>
      <c r="I1162" s="93">
        <f t="shared" si="67"/>
        <v>450790</v>
      </c>
      <c r="J1162" s="93">
        <f t="shared" si="67"/>
        <v>248787</v>
      </c>
      <c r="K1162" s="93">
        <f t="shared" si="67"/>
        <v>648814.05000000005</v>
      </c>
      <c r="N1162" s="126"/>
      <c r="S1162" s="36"/>
      <c r="T1162" s="112"/>
      <c r="U1162" s="111"/>
      <c r="W1162" s="120"/>
      <c r="X1162" s="33"/>
      <c r="Y1162" s="33"/>
    </row>
    <row r="1163" spans="1:25" x14ac:dyDescent="0.2">
      <c r="A1163" s="93">
        <f t="shared" si="64"/>
        <v>5</v>
      </c>
      <c r="B1163" s="91">
        <f t="shared" si="68"/>
        <v>0</v>
      </c>
      <c r="C1163" s="91">
        <f t="shared" si="65"/>
        <v>5</v>
      </c>
      <c r="D1163" s="93">
        <f t="shared" si="66"/>
        <v>0</v>
      </c>
      <c r="E1163" s="80" t="str">
        <f>+O346</f>
        <v>Louisiana Purchase Exposition Issue</v>
      </c>
      <c r="G1163" s="93">
        <v>92</v>
      </c>
      <c r="H1163" s="93">
        <f t="shared" si="67"/>
        <v>92</v>
      </c>
      <c r="I1163" s="93">
        <f t="shared" si="67"/>
        <v>0</v>
      </c>
      <c r="J1163" s="93">
        <f t="shared" si="67"/>
        <v>325</v>
      </c>
      <c r="K1163" s="93">
        <f t="shared" si="67"/>
        <v>92</v>
      </c>
      <c r="N1163" s="126"/>
      <c r="S1163" s="36"/>
      <c r="T1163" s="112"/>
      <c r="U1163" s="111"/>
      <c r="W1163" s="120"/>
      <c r="X1163" s="33"/>
      <c r="Y1163" s="33"/>
    </row>
    <row r="1164" spans="1:25" x14ac:dyDescent="0.2">
      <c r="A1164" s="93">
        <f t="shared" si="64"/>
        <v>3</v>
      </c>
      <c r="B1164" s="91">
        <f t="shared" si="68"/>
        <v>0</v>
      </c>
      <c r="C1164" s="91">
        <f t="shared" si="65"/>
        <v>3</v>
      </c>
      <c r="D1164" s="93">
        <f t="shared" si="66"/>
        <v>0</v>
      </c>
      <c r="E1164" s="80" t="str">
        <f>+O353</f>
        <v>Jamestown Colonies Issue</v>
      </c>
      <c r="G1164" s="93">
        <v>42</v>
      </c>
      <c r="H1164" s="93">
        <f t="shared" si="67"/>
        <v>42</v>
      </c>
      <c r="I1164" s="93">
        <f t="shared" si="67"/>
        <v>0</v>
      </c>
      <c r="J1164" s="93">
        <f t="shared" si="67"/>
        <v>162.5</v>
      </c>
      <c r="K1164" s="93">
        <f t="shared" si="67"/>
        <v>42</v>
      </c>
      <c r="N1164" s="126"/>
      <c r="S1164" s="36"/>
      <c r="T1164" s="112"/>
      <c r="U1164" s="111"/>
      <c r="W1164" s="120"/>
      <c r="X1164" s="33"/>
      <c r="Y1164" s="33"/>
    </row>
    <row r="1165" spans="1:25" x14ac:dyDescent="0.2">
      <c r="A1165" s="93">
        <f t="shared" si="64"/>
        <v>59</v>
      </c>
      <c r="B1165" s="91">
        <f t="shared" si="68"/>
        <v>9.3625498007968133</v>
      </c>
      <c r="C1165" s="91">
        <f t="shared" si="65"/>
        <v>12</v>
      </c>
      <c r="D1165" s="93">
        <f t="shared" si="66"/>
        <v>47</v>
      </c>
      <c r="E1165" s="80" t="str">
        <f>+O354</f>
        <v>Third Bureau, 1st Series - Washington-Franklin Issue</v>
      </c>
      <c r="G1165" s="93">
        <v>167.25</v>
      </c>
      <c r="H1165" s="93">
        <f t="shared" si="67"/>
        <v>90164</v>
      </c>
      <c r="I1165" s="93">
        <f t="shared" si="67"/>
        <v>0</v>
      </c>
      <c r="J1165" s="93">
        <f t="shared" si="67"/>
        <v>80212.25</v>
      </c>
      <c r="K1165" s="93">
        <f t="shared" si="67"/>
        <v>147664</v>
      </c>
      <c r="N1165" s="126"/>
      <c r="S1165" s="36"/>
      <c r="T1165" s="112"/>
      <c r="U1165" s="111"/>
      <c r="W1165" s="120"/>
      <c r="X1165" s="33"/>
      <c r="Y1165" s="33"/>
    </row>
    <row r="1166" spans="1:25" x14ac:dyDescent="0.2">
      <c r="A1166" s="93">
        <f t="shared" si="64"/>
        <v>148</v>
      </c>
      <c r="B1166" s="91">
        <f t="shared" si="68"/>
        <v>25.89641434262948</v>
      </c>
      <c r="C1166" s="91">
        <f t="shared" si="65"/>
        <v>18</v>
      </c>
      <c r="D1166" s="93">
        <f t="shared" si="66"/>
        <v>130</v>
      </c>
      <c r="E1166" s="80" t="str">
        <f>+O546</f>
        <v>Third Bureau, 2nd Series - Washington-Franklin Issue</v>
      </c>
      <c r="G1166" s="93">
        <v>354.3</v>
      </c>
      <c r="H1166" s="93">
        <f t="shared" si="67"/>
        <v>184479.24999999997</v>
      </c>
      <c r="I1166" s="93">
        <f t="shared" si="67"/>
        <v>0</v>
      </c>
      <c r="J1166" s="93">
        <f t="shared" si="67"/>
        <v>273222.25</v>
      </c>
      <c r="K1166" s="93">
        <f t="shared" si="67"/>
        <v>198729.24999999997</v>
      </c>
      <c r="N1166" s="126"/>
      <c r="S1166" s="36"/>
      <c r="T1166" s="112"/>
      <c r="U1166" s="111"/>
      <c r="W1166" s="120"/>
      <c r="X1166" s="33"/>
      <c r="Y1166" s="33"/>
    </row>
    <row r="1167" spans="1:25" x14ac:dyDescent="0.2">
      <c r="A1167" s="93">
        <f>SUMIF($M$580:$M$1129,$E$1134,Z$580:Z$1129)</f>
        <v>154</v>
      </c>
      <c r="B1167" s="91">
        <f t="shared" si="68"/>
        <v>14.342629482071715</v>
      </c>
      <c r="C1167" s="91">
        <f>SUMIF($M$580:$M$1129,$E$1134,AA$580:AA$1129)</f>
        <v>82</v>
      </c>
      <c r="D1167" s="93">
        <f t="shared" si="66"/>
        <v>72</v>
      </c>
      <c r="E1167" s="80" t="s">
        <v>2530</v>
      </c>
      <c r="G1167" s="93">
        <v>388.85</v>
      </c>
      <c r="H1167" s="93">
        <f>SUMIF($M$580:$M$1129,$E$1134,H$580:H$1129)</f>
        <v>213646.64999999997</v>
      </c>
      <c r="I1167" s="93">
        <f>SUMIF($M$580:$M$1129,$E$1134,I$580:I$1129)</f>
        <v>0</v>
      </c>
      <c r="J1167" s="93">
        <f>SUMIF($M$580:$M$1129,$E$1134,J$580:J$1129)</f>
        <v>2089.3000000000006</v>
      </c>
      <c r="K1167" s="93">
        <f>SUMIF($M$580:$M$1129,$E$1134,K$580:K$1129)</f>
        <v>213646.64999999997</v>
      </c>
      <c r="N1167" s="126"/>
      <c r="S1167" s="36"/>
      <c r="T1167" s="112"/>
      <c r="U1167" s="111"/>
      <c r="W1167" s="120"/>
      <c r="X1167" s="33"/>
      <c r="Y1167" s="33"/>
    </row>
    <row r="1168" spans="1:25" x14ac:dyDescent="0.2">
      <c r="A1168" s="93">
        <f>SUMIF($M$389:$M$1129,$E$1135,Z389:Z$1129)</f>
        <v>241</v>
      </c>
      <c r="B1168" s="91">
        <f t="shared" si="68"/>
        <v>6.573705179282868</v>
      </c>
      <c r="C1168" s="91">
        <f>SUMIF($M$389:$M$1129,$E$1135,AA389:AA$1129)</f>
        <v>208</v>
      </c>
      <c r="D1168" s="93">
        <f t="shared" si="66"/>
        <v>33</v>
      </c>
      <c r="E1168" s="80" t="s">
        <v>2529</v>
      </c>
      <c r="F1168" s="96"/>
      <c r="G1168" s="93">
        <v>228.17499999999998</v>
      </c>
      <c r="H1168" s="93">
        <f>SUMIF($M$389:$M$1129,$E$1135,H$389:H$1129)</f>
        <v>78285.525000000023</v>
      </c>
      <c r="I1168" s="93">
        <f>SUMIF($M$389:$M$1129,$E$1135,I$389:I$1129)</f>
        <v>0</v>
      </c>
      <c r="J1168" s="93">
        <f>SUMIF($M$389:$M$1129,$E$1135,J$389:J$1129)</f>
        <v>2013.5499999999977</v>
      </c>
      <c r="K1168" s="93">
        <f>SUMIF($M$389:$M$1129,$E$1135,K$389:K$1129)</f>
        <v>78290.025000000023</v>
      </c>
      <c r="N1168" s="126"/>
      <c r="S1168" s="36"/>
      <c r="T1168" s="112"/>
      <c r="U1168" s="111"/>
      <c r="W1168" s="120"/>
      <c r="X1168" s="33"/>
      <c r="Y1168" s="33"/>
    </row>
    <row r="1169" spans="1:27" x14ac:dyDescent="0.2">
      <c r="A1169" s="93">
        <f>+A1136</f>
        <v>9</v>
      </c>
      <c r="B1169" s="91">
        <f t="shared" si="68"/>
        <v>0</v>
      </c>
      <c r="C1169" s="91">
        <f>+C1136</f>
        <v>9</v>
      </c>
      <c r="D1169" s="93">
        <f t="shared" si="66"/>
        <v>0</v>
      </c>
      <c r="E1169" s="80" t="s">
        <v>592</v>
      </c>
      <c r="F1169" s="96"/>
      <c r="G1169" s="93">
        <v>573.6</v>
      </c>
      <c r="H1169" s="93">
        <f>SUMIF($M$2:$M$1129,$E$1136,H$2:H$1129)</f>
        <v>573.6</v>
      </c>
      <c r="I1169" s="93">
        <f>SUMIF($M$2:$M$1129,$E$1136,I$2:I$1129)</f>
        <v>0</v>
      </c>
      <c r="J1169" s="93">
        <f>SUMIF($M$2:$M$1129,$E$1136,J$2:J$1129)</f>
        <v>433.90000000000003</v>
      </c>
      <c r="K1169" s="93">
        <f>SUMIF($M$2:$M$1129,$E$1136,K$2:K$1129)</f>
        <v>573.6</v>
      </c>
      <c r="N1169" s="126"/>
      <c r="S1169" s="36"/>
      <c r="T1169" s="112"/>
      <c r="U1169" s="111"/>
      <c r="W1169" s="120"/>
      <c r="X1169" s="33"/>
      <c r="Y1169" s="33"/>
    </row>
    <row r="1170" spans="1:27" x14ac:dyDescent="0.2">
      <c r="A1170" s="93">
        <f>+A1137+A1139</f>
        <v>39</v>
      </c>
      <c r="B1170" s="91">
        <f t="shared" si="68"/>
        <v>0.39840637450199201</v>
      </c>
      <c r="C1170" s="91">
        <f>+C1137+C1139</f>
        <v>37</v>
      </c>
      <c r="D1170" s="93">
        <f t="shared" si="66"/>
        <v>2</v>
      </c>
      <c r="E1170" s="80" t="s">
        <v>2527</v>
      </c>
      <c r="F1170" s="96"/>
      <c r="G1170" s="93">
        <v>1401.9499999999996</v>
      </c>
      <c r="H1170" s="93">
        <f>SUM(H966:H1001)+H1125+H791</f>
        <v>1404.5499999999995</v>
      </c>
      <c r="I1170" s="93">
        <f>SUM(I966:I1001)+I1125+I791</f>
        <v>0</v>
      </c>
      <c r="J1170" s="93">
        <f>SUM(J966:J1001)+J1125+J791</f>
        <v>1660.3000000000002</v>
      </c>
      <c r="K1170" s="93">
        <f>SUM(K966:K1001)+K1125+K791</f>
        <v>1404.5499999999995</v>
      </c>
      <c r="N1170" s="126"/>
      <c r="S1170" s="36"/>
      <c r="T1170" s="112"/>
      <c r="U1170" s="111"/>
      <c r="W1170" s="120"/>
      <c r="X1170" s="33"/>
      <c r="Y1170" s="33"/>
    </row>
    <row r="1171" spans="1:27" x14ac:dyDescent="0.2">
      <c r="A1171" s="93">
        <f>+A1141+A1142+A1140+A1138</f>
        <v>35</v>
      </c>
      <c r="B1171" s="91">
        <f t="shared" si="68"/>
        <v>1.593625498007968</v>
      </c>
      <c r="C1171" s="91">
        <f>+C1141+C1142+C1140+C1138</f>
        <v>27</v>
      </c>
      <c r="D1171" s="93">
        <f t="shared" si="66"/>
        <v>8</v>
      </c>
      <c r="E1171" s="80" t="s">
        <v>2526</v>
      </c>
      <c r="F1171" s="96"/>
      <c r="G1171" s="93">
        <v>427.29999999999995</v>
      </c>
      <c r="H1171" s="93">
        <f>SUM(H1002:H1013)+SUM(H1105:H1123)+SUM(H1126:H1129)</f>
        <v>661.05</v>
      </c>
      <c r="I1171" s="93">
        <f>SUM(I1002:I1013)+SUM(I1105:I1123)+SUM(I1126:I1129)</f>
        <v>0</v>
      </c>
      <c r="J1171" s="93">
        <f>SUM(J1002:J1013)+SUM(J1105:J1123)+SUM(J1126:J1129)</f>
        <v>4552.45</v>
      </c>
      <c r="K1171" s="93">
        <f>SUM(K1002:K1013)+SUM(K1105:K1123)+SUM(K1126:K1129)</f>
        <v>661.05</v>
      </c>
      <c r="N1171" s="126"/>
      <c r="S1171" s="36"/>
      <c r="T1171" s="112"/>
      <c r="U1171" s="111"/>
      <c r="W1171" s="120"/>
      <c r="X1171" s="33"/>
      <c r="Y1171" s="33"/>
    </row>
    <row r="1172" spans="1:27" x14ac:dyDescent="0.2">
      <c r="A1172" s="93">
        <f>+A1143+A1144</f>
        <v>91</v>
      </c>
      <c r="B1172" s="91"/>
      <c r="C1172" s="91">
        <f>+C1143+C1144</f>
        <v>30</v>
      </c>
      <c r="D1172" s="93">
        <f t="shared" si="66"/>
        <v>61</v>
      </c>
      <c r="E1172" s="80" t="s">
        <v>2528</v>
      </c>
      <c r="G1172" s="93">
        <v>426.6</v>
      </c>
      <c r="H1172" s="93">
        <f>SUM(H1014:H1104)+0.65</f>
        <v>7030.8000000000011</v>
      </c>
      <c r="I1172" s="93">
        <f t="shared" ref="I1172" si="69">SUM(I1014:I1104)</f>
        <v>0</v>
      </c>
      <c r="J1172" s="93">
        <f>SUM(J1014:J1104)+0.65</f>
        <v>127680.84999999999</v>
      </c>
      <c r="K1172" s="93">
        <f>SUM(K1014:K1104)+0.65</f>
        <v>97030.800000000017</v>
      </c>
      <c r="W1172" s="120"/>
      <c r="Y1172" s="110"/>
    </row>
    <row r="1173" spans="1:27" x14ac:dyDescent="0.2">
      <c r="A1173" s="132">
        <f>SUM(A1148:A1172)</f>
        <v>1128</v>
      </c>
      <c r="B1173" s="135"/>
      <c r="C1173" s="135">
        <f>SUM(C1148:C1172)</f>
        <v>565</v>
      </c>
      <c r="D1173" s="132">
        <f>SUM(D1148:D1172)</f>
        <v>563</v>
      </c>
      <c r="E1173" s="97" t="s">
        <v>2534</v>
      </c>
      <c r="G1173" s="86">
        <v>25253.674999999996</v>
      </c>
      <c r="H1173" s="86">
        <f t="shared" ref="H1173:K1173" si="70">SUM(H1148:H1172)</f>
        <v>8923864.2750000022</v>
      </c>
      <c r="I1173" s="86">
        <f t="shared" si="70"/>
        <v>2490546</v>
      </c>
      <c r="J1173" s="86">
        <f t="shared" si="70"/>
        <v>2639108.8499999996</v>
      </c>
      <c r="K1173" s="86">
        <f t="shared" si="70"/>
        <v>11549713.775000002</v>
      </c>
    </row>
    <row r="1174" spans="1:27" x14ac:dyDescent="0.2">
      <c r="A1174" s="132">
        <f>+A1146</f>
        <v>1037</v>
      </c>
      <c r="B1174" s="132">
        <f>SUM(B1148:B1173)</f>
        <v>100</v>
      </c>
      <c r="C1174" s="132">
        <f>+C1146</f>
        <v>535</v>
      </c>
      <c r="D1174" s="132">
        <f>+D1146</f>
        <v>502</v>
      </c>
      <c r="E1174" s="97"/>
      <c r="G1174" s="86"/>
      <c r="H1174" s="86"/>
      <c r="I1174" s="86"/>
      <c r="J1174" s="86"/>
      <c r="K1174" s="86"/>
    </row>
    <row r="1175" spans="1:27" x14ac:dyDescent="0.2">
      <c r="E1175" s="31" t="s">
        <v>2533</v>
      </c>
      <c r="G1175" s="86"/>
      <c r="H1175" s="77" t="s">
        <v>2479</v>
      </c>
      <c r="I1175" s="77" t="s">
        <v>2480</v>
      </c>
      <c r="J1175" s="77" t="s">
        <v>2481</v>
      </c>
      <c r="K1175" s="81" t="s">
        <v>2482</v>
      </c>
    </row>
    <row r="1176" spans="1:27" s="3" customFormat="1" x14ac:dyDescent="0.2">
      <c r="B1176" s="76"/>
      <c r="C1176" s="76" t="s">
        <v>1608</v>
      </c>
      <c r="D1176" s="63"/>
      <c r="E1176" s="80" t="s">
        <v>1609</v>
      </c>
      <c r="G1176" s="84"/>
      <c r="H1176" s="95">
        <v>22500</v>
      </c>
      <c r="I1176" s="95">
        <v>700000</v>
      </c>
      <c r="J1176" s="95">
        <v>1000000</v>
      </c>
      <c r="K1176" s="92">
        <f t="shared" ref="K1176:K1182" si="71">IF(H1176=0,IF(I1176=0,J1176,I1176),H1176)</f>
        <v>22500</v>
      </c>
      <c r="M1176" s="32"/>
      <c r="N1176" s="58"/>
      <c r="O1176" s="36"/>
      <c r="P1176" s="97"/>
      <c r="Q1176" s="97"/>
      <c r="R1176" s="37"/>
      <c r="S1176" s="97"/>
      <c r="T1176" s="80"/>
      <c r="U1176" s="97"/>
      <c r="V1176" s="32"/>
      <c r="W1176" s="58" t="s">
        <v>1601</v>
      </c>
      <c r="X1176" s="110"/>
      <c r="Y1176" s="36"/>
      <c r="Z1176" s="133"/>
      <c r="AA1176" s="133"/>
    </row>
    <row r="1177" spans="1:27" s="3" customFormat="1" x14ac:dyDescent="0.2">
      <c r="B1177" s="76"/>
      <c r="C1177" s="76" t="s">
        <v>1608</v>
      </c>
      <c r="D1177" s="63"/>
      <c r="E1177" s="80" t="s">
        <v>1614</v>
      </c>
      <c r="G1177" s="84"/>
      <c r="H1177" s="95">
        <v>37500</v>
      </c>
      <c r="I1177" s="95"/>
      <c r="J1177" s="95">
        <v>750000</v>
      </c>
      <c r="K1177" s="92">
        <f t="shared" si="71"/>
        <v>37500</v>
      </c>
      <c r="M1177" s="32"/>
      <c r="N1177" s="58"/>
      <c r="O1177" s="36"/>
      <c r="P1177" s="97"/>
      <c r="Q1177" s="97"/>
      <c r="R1177" s="37"/>
      <c r="S1177" s="97"/>
      <c r="T1177" s="80"/>
      <c r="U1177" s="97"/>
      <c r="V1177" s="32"/>
      <c r="W1177" s="58" t="s">
        <v>1602</v>
      </c>
      <c r="X1177" s="110"/>
      <c r="Y1177" s="36"/>
      <c r="Z1177" s="133"/>
      <c r="AA1177" s="133"/>
    </row>
    <row r="1178" spans="1:27" s="3" customFormat="1" x14ac:dyDescent="0.2">
      <c r="B1178" s="76"/>
      <c r="C1178" s="76" t="s">
        <v>1608</v>
      </c>
      <c r="D1178" s="63"/>
      <c r="E1178" s="80" t="s">
        <v>1615</v>
      </c>
      <c r="G1178" s="84"/>
      <c r="H1178" s="95">
        <v>100000</v>
      </c>
      <c r="I1178" s="95">
        <v>300000</v>
      </c>
      <c r="J1178" s="95">
        <v>750000</v>
      </c>
      <c r="K1178" s="92">
        <f t="shared" si="71"/>
        <v>100000</v>
      </c>
      <c r="M1178" s="32"/>
      <c r="N1178" s="58"/>
      <c r="O1178" s="36"/>
      <c r="P1178" s="97"/>
      <c r="Q1178" s="97"/>
      <c r="R1178" s="37"/>
      <c r="S1178" s="97"/>
      <c r="T1178" s="80"/>
      <c r="U1178" s="97"/>
      <c r="V1178" s="32"/>
      <c r="W1178" s="58" t="s">
        <v>1603</v>
      </c>
      <c r="X1178" s="110"/>
      <c r="Y1178" s="36"/>
      <c r="Z1178" s="133"/>
      <c r="AA1178" s="133"/>
    </row>
    <row r="1179" spans="1:27" s="3" customFormat="1" x14ac:dyDescent="0.2">
      <c r="B1179" s="76"/>
      <c r="C1179" s="76" t="s">
        <v>1608</v>
      </c>
      <c r="D1179" s="63"/>
      <c r="E1179" s="80" t="s">
        <v>1612</v>
      </c>
      <c r="G1179" s="84"/>
      <c r="H1179" s="95">
        <v>12500</v>
      </c>
      <c r="I1179" s="95"/>
      <c r="J1179" s="95">
        <v>30000</v>
      </c>
      <c r="K1179" s="92">
        <f t="shared" si="71"/>
        <v>12500</v>
      </c>
      <c r="M1179" s="32"/>
      <c r="N1179" s="58"/>
      <c r="O1179" s="36"/>
      <c r="P1179" s="97"/>
      <c r="Q1179" s="97"/>
      <c r="R1179" s="37"/>
      <c r="S1179" s="97"/>
      <c r="T1179" s="80"/>
      <c r="U1179" s="97"/>
      <c r="V1179" s="32"/>
      <c r="W1179" s="58" t="s">
        <v>1606</v>
      </c>
      <c r="X1179" s="110"/>
      <c r="Y1179" s="36"/>
      <c r="Z1179" s="133"/>
      <c r="AA1179" s="133"/>
    </row>
    <row r="1180" spans="1:27" s="3" customFormat="1" x14ac:dyDescent="0.2">
      <c r="B1180" s="76"/>
      <c r="C1180" s="76" t="s">
        <v>1608</v>
      </c>
      <c r="D1180" s="63"/>
      <c r="E1180" s="80" t="s">
        <v>1610</v>
      </c>
      <c r="G1180" s="84"/>
      <c r="H1180" s="95">
        <v>55000</v>
      </c>
      <c r="I1180" s="95"/>
      <c r="J1180" s="95">
        <v>60000</v>
      </c>
      <c r="K1180" s="92">
        <f t="shared" si="71"/>
        <v>55000</v>
      </c>
      <c r="M1180" s="32"/>
      <c r="N1180" s="58"/>
      <c r="O1180" s="36"/>
      <c r="P1180" s="97"/>
      <c r="Q1180" s="97"/>
      <c r="R1180" s="37"/>
      <c r="S1180" s="97"/>
      <c r="T1180" s="80"/>
      <c r="U1180" s="97"/>
      <c r="V1180" s="32"/>
      <c r="W1180" s="58" t="s">
        <v>1604</v>
      </c>
      <c r="X1180" s="110"/>
      <c r="Y1180" s="36"/>
      <c r="Z1180" s="133"/>
      <c r="AA1180" s="133"/>
    </row>
    <row r="1181" spans="1:27" s="3" customFormat="1" x14ac:dyDescent="0.2">
      <c r="B1181" s="76"/>
      <c r="C1181" s="76" t="s">
        <v>1608</v>
      </c>
      <c r="D1181" s="63"/>
      <c r="E1181" s="80" t="s">
        <v>1613</v>
      </c>
      <c r="G1181" s="84"/>
      <c r="H1181" s="95"/>
      <c r="I1181" s="95"/>
      <c r="J1181" s="95">
        <v>85000</v>
      </c>
      <c r="K1181" s="92">
        <f t="shared" si="71"/>
        <v>85000</v>
      </c>
      <c r="M1181" s="32"/>
      <c r="N1181" s="58"/>
      <c r="O1181" s="36"/>
      <c r="P1181" s="97"/>
      <c r="Q1181" s="97"/>
      <c r="R1181" s="37"/>
      <c r="S1181" s="97"/>
      <c r="T1181" s="80"/>
      <c r="U1181" s="97"/>
      <c r="V1181" s="32"/>
      <c r="W1181" s="58" t="s">
        <v>1605</v>
      </c>
      <c r="X1181" s="110"/>
      <c r="Y1181" s="36"/>
      <c r="Z1181" s="133"/>
      <c r="AA1181" s="133"/>
    </row>
    <row r="1182" spans="1:27" x14ac:dyDescent="0.2">
      <c r="B1182" s="76"/>
      <c r="C1182" s="76" t="s">
        <v>1608</v>
      </c>
      <c r="E1182" s="80" t="s">
        <v>1611</v>
      </c>
      <c r="H1182" s="95"/>
      <c r="I1182" s="95"/>
      <c r="J1182" s="95">
        <v>350000</v>
      </c>
      <c r="K1182" s="92">
        <f t="shared" si="71"/>
        <v>350000</v>
      </c>
      <c r="N1182" s="58"/>
      <c r="P1182" s="97"/>
      <c r="Q1182" s="97"/>
      <c r="R1182" s="37"/>
      <c r="S1182" s="97"/>
      <c r="U1182" s="97"/>
      <c r="W1182" s="58" t="s">
        <v>1607</v>
      </c>
    </row>
    <row r="1183" spans="1:27" x14ac:dyDescent="0.2">
      <c r="E1183" s="97" t="s">
        <v>2536</v>
      </c>
      <c r="F1183" s="88"/>
      <c r="H1183" s="86">
        <f>SUM(H1176:H1182)</f>
        <v>227500</v>
      </c>
      <c r="I1183" s="86">
        <f>SUM(I1176:I1182)</f>
        <v>1000000</v>
      </c>
      <c r="J1183" s="86">
        <f>SUM(J1176:J1182)</f>
        <v>3025000</v>
      </c>
      <c r="K1183" s="86">
        <f>SUM(K1176:K1182)</f>
        <v>662500</v>
      </c>
      <c r="N1183" s="58"/>
      <c r="P1183" s="97"/>
      <c r="Q1183" s="97"/>
      <c r="R1183" s="37"/>
      <c r="S1183" s="97"/>
      <c r="U1183" s="97"/>
    </row>
    <row r="1184" spans="1:27" x14ac:dyDescent="0.2">
      <c r="H1184" s="86"/>
      <c r="I1184" s="86"/>
      <c r="J1184" s="86"/>
      <c r="K1184" s="86"/>
    </row>
    <row r="1185" spans="1:23" x14ac:dyDescent="0.2">
      <c r="E1185" s="97" t="s">
        <v>2535</v>
      </c>
      <c r="H1185" s="86">
        <f>+H1183+H1131</f>
        <v>9151364.325000003</v>
      </c>
      <c r="I1185" s="86">
        <f>+I1183+I1131</f>
        <v>3490546</v>
      </c>
      <c r="J1185" s="86">
        <f>+J1183+J1131</f>
        <v>5664108.9999999981</v>
      </c>
      <c r="K1185" s="86">
        <f>+K1183+K1131</f>
        <v>12212213.825000005</v>
      </c>
    </row>
    <row r="1186" spans="1:23" x14ac:dyDescent="0.2">
      <c r="B1186" s="64"/>
      <c r="C1186" s="64"/>
      <c r="D1186" s="64"/>
      <c r="H1186" s="86"/>
      <c r="I1186" s="86"/>
      <c r="J1186" s="86"/>
      <c r="K1186" s="86"/>
      <c r="W1186" s="127"/>
    </row>
    <row r="1187" spans="1:23" x14ac:dyDescent="0.2">
      <c r="A1187" s="132"/>
      <c r="B1187" s="132"/>
      <c r="C1187" s="132"/>
      <c r="D1187" s="132"/>
      <c r="E1187" s="80"/>
    </row>
    <row r="1188" spans="1:23" x14ac:dyDescent="0.2">
      <c r="A1188" s="132"/>
      <c r="B1188" s="132"/>
      <c r="C1188" s="132"/>
      <c r="E1188" s="80"/>
    </row>
    <row r="1189" spans="1:23" x14ac:dyDescent="0.2">
      <c r="A1189" s="136"/>
      <c r="B1189" s="64"/>
      <c r="C1189" s="64"/>
      <c r="E1189" s="80"/>
    </row>
    <row r="1190" spans="1:23" x14ac:dyDescent="0.2">
      <c r="A1190" s="132"/>
      <c r="B1190" s="64"/>
      <c r="C1190" s="64"/>
      <c r="E1190" s="80"/>
    </row>
    <row r="1191" spans="1:23" x14ac:dyDescent="0.2">
      <c r="A1191" s="132"/>
      <c r="B1191" s="64"/>
      <c r="C1191" s="64"/>
      <c r="E1191" s="80"/>
    </row>
    <row r="1192" spans="1:23" x14ac:dyDescent="0.2">
      <c r="A1192" s="132"/>
      <c r="B1192" s="64"/>
      <c r="C1192" s="64"/>
      <c r="E1192" s="80"/>
    </row>
    <row r="1193" spans="1:23" x14ac:dyDescent="0.2">
      <c r="B1193" s="64"/>
      <c r="C1193" s="64"/>
      <c r="E1193" s="80"/>
    </row>
    <row r="1194" spans="1:23" x14ac:dyDescent="0.2">
      <c r="B1194" s="64"/>
      <c r="C1194" s="64"/>
      <c r="E1194" s="80"/>
    </row>
    <row r="1195" spans="1:23" x14ac:dyDescent="0.2">
      <c r="B1195" s="64"/>
      <c r="C1195" s="64"/>
      <c r="E1195" s="80"/>
    </row>
    <row r="1196" spans="1:23" x14ac:dyDescent="0.2">
      <c r="B1196" s="64"/>
      <c r="C1196" s="64"/>
      <c r="E1196" s="80"/>
    </row>
    <row r="1197" spans="1:23" x14ac:dyDescent="0.2">
      <c r="B1197" s="64"/>
      <c r="C1197" s="64"/>
      <c r="E1197" s="80"/>
    </row>
    <row r="1198" spans="1:23" x14ac:dyDescent="0.2">
      <c r="A1198" s="132"/>
      <c r="B1198" s="132"/>
      <c r="C1198" s="132"/>
    </row>
  </sheetData>
  <phoneticPr fontId="14" type="noConversion"/>
  <conditionalFormatting sqref="G2:G633">
    <cfRule type="expression" dxfId="190" priority="8">
      <formula>#REF!="WANT"</formula>
    </cfRule>
  </conditionalFormatting>
  <conditionalFormatting sqref="G635:G1130">
    <cfRule type="expression" dxfId="189" priority="14">
      <formula>#REF!="WANT"</formula>
    </cfRule>
  </conditionalFormatting>
  <conditionalFormatting sqref="M3:M1130">
    <cfRule type="expression" dxfId="188" priority="421">
      <formula>#REF!="WANT"</formula>
    </cfRule>
  </conditionalFormatting>
  <conditionalFormatting sqref="O2:O1130">
    <cfRule type="expression" dxfId="187" priority="24">
      <formula>#REF!="WANT"</formula>
    </cfRule>
  </conditionalFormatting>
  <conditionalFormatting sqref="O1137:O1144">
    <cfRule type="expression" dxfId="186" priority="9">
      <formula>#REF!="WANT"</formula>
    </cfRule>
  </conditionalFormatting>
  <conditionalFormatting sqref="T1150:U1171 X1150:Y1171">
    <cfRule type="expression" dxfId="185" priority="528">
      <formula>#REF!="WANT"</formula>
    </cfRule>
  </conditionalFormatting>
  <pageMargins left="0.5" right="0.5" top="0.55000000000000004" bottom="0.65" header="0.5" footer="0.5"/>
  <pageSetup scale="55" fitToHeight="0" orientation="landscape" horizontalDpi="4294967292" verticalDpi="4294967292"/>
  <headerFooter>
    <oddFooter>&amp;L&amp;"Calibri,Regular"&amp;8&amp;K000000Page &amp;P of &amp;N</oddFooter>
  </headerFooter>
  <rowBreaks count="1" manualBreakCount="1">
    <brk id="1132" min="1" max="11" man="1"/>
  </rowBreaks>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F589"/>
  <sheetViews>
    <sheetView topLeftCell="F1" zoomScale="150" zoomScaleNormal="150" zoomScalePageLayoutView="150" workbookViewId="0">
      <pane ySplit="1" topLeftCell="A530" activePane="bottomLeft" state="frozen"/>
      <selection pane="bottomLeft" activeCell="F565" sqref="F565"/>
    </sheetView>
  </sheetViews>
  <sheetFormatPr baseColWidth="10" defaultRowHeight="16" x14ac:dyDescent="0.2"/>
  <cols>
    <col min="1" max="1" width="10.83203125" style="36" hidden="1" customWidth="1"/>
    <col min="2" max="2" width="61.5" style="36" hidden="1" customWidth="1"/>
    <col min="3" max="3" width="37.33203125" style="36" hidden="1" customWidth="1"/>
    <col min="4" max="4" width="30.5" style="170" hidden="1" customWidth="1"/>
    <col min="5" max="5" width="21.33203125" style="170" hidden="1" customWidth="1"/>
    <col min="6" max="6" width="55.33203125" style="36" customWidth="1"/>
    <col min="7" max="7" width="8.6640625" style="159" hidden="1" customWidth="1"/>
    <col min="8" max="8" width="7" style="170" hidden="1" customWidth="1"/>
    <col min="9" max="9" width="10.83203125" style="170" hidden="1" customWidth="1"/>
    <col min="10" max="10" width="9.5" style="170" hidden="1" customWidth="1"/>
    <col min="11" max="11" width="11.5" style="170" hidden="1" customWidth="1"/>
    <col min="12" max="12" width="15.5" style="170" hidden="1" customWidth="1"/>
    <col min="13" max="13" width="9.6640625" style="87" hidden="1" customWidth="1"/>
    <col min="14" max="14" width="7.33203125" style="87" hidden="1" customWidth="1"/>
    <col min="15" max="15" width="30.5" style="180" hidden="1" customWidth="1"/>
    <col min="16" max="16" width="112.33203125" style="180" bestFit="1" customWidth="1"/>
    <col min="17" max="17" width="169.5" style="181" customWidth="1"/>
    <col min="18" max="18" width="159.6640625" style="165" customWidth="1"/>
    <col min="19" max="19" width="6.6640625" style="36" customWidth="1"/>
    <col min="20" max="20" width="6.1640625" style="63" customWidth="1"/>
    <col min="21" max="21" width="6" style="63" customWidth="1"/>
    <col min="22" max="22" width="6.1640625" style="63" customWidth="1"/>
    <col min="23" max="23" width="5.5" style="63" customWidth="1"/>
    <col min="24" max="24" width="4.1640625" style="63" customWidth="1"/>
    <col min="25" max="26" width="5.5" style="63" customWidth="1"/>
    <col min="27" max="27" width="7.1640625" style="63" customWidth="1"/>
    <col min="28" max="29" width="4.1640625" style="63" customWidth="1"/>
    <col min="30" max="30" width="7.1640625" style="63" customWidth="1"/>
    <col min="31" max="31" width="5.6640625" style="63" customWidth="1"/>
    <col min="32" max="37" width="4.1640625" style="63" customWidth="1"/>
    <col min="38" max="38" width="5.5" style="63" customWidth="1"/>
    <col min="39" max="47" width="4.1640625" style="63" customWidth="1"/>
    <col min="48" max="48" width="5.5" style="64" customWidth="1"/>
    <col min="49" max="49" width="5.33203125" style="64" customWidth="1"/>
    <col min="50" max="52" width="4.1640625" style="64" customWidth="1"/>
    <col min="53" max="53" width="5.5" style="64" customWidth="1"/>
    <col min="54" max="54" width="5.33203125" style="64" customWidth="1"/>
    <col min="55" max="57" width="4.1640625" style="64" customWidth="1"/>
    <col min="59" max="16384" width="10.83203125" style="36"/>
  </cols>
  <sheetData>
    <row r="1" spans="1:57" s="31" customFormat="1" ht="14" x14ac:dyDescent="0.2">
      <c r="A1" s="32"/>
      <c r="B1" s="147" t="s">
        <v>2556</v>
      </c>
      <c r="C1" s="148"/>
      <c r="D1" s="149"/>
      <c r="E1" s="149"/>
      <c r="F1" s="182" t="s">
        <v>3223</v>
      </c>
      <c r="G1" s="150" t="s">
        <v>1596</v>
      </c>
      <c r="H1" s="150" t="s">
        <v>4</v>
      </c>
      <c r="I1" s="151" t="s">
        <v>5</v>
      </c>
      <c r="J1" s="150" t="s">
        <v>4</v>
      </c>
      <c r="K1" s="151" t="s">
        <v>6</v>
      </c>
      <c r="L1" s="150" t="s">
        <v>996</v>
      </c>
      <c r="M1" s="183" t="s">
        <v>1</v>
      </c>
      <c r="N1" s="183" t="s">
        <v>2</v>
      </c>
      <c r="O1" s="184" t="s">
        <v>1951</v>
      </c>
      <c r="P1" s="184" t="s">
        <v>3224</v>
      </c>
      <c r="Q1" s="153" t="s">
        <v>2557</v>
      </c>
      <c r="R1" s="154" t="s">
        <v>2557</v>
      </c>
      <c r="S1" s="31" t="s">
        <v>7</v>
      </c>
      <c r="T1" s="154" t="s">
        <v>1592</v>
      </c>
      <c r="U1" s="75"/>
      <c r="V1" s="75"/>
      <c r="W1" s="75"/>
      <c r="X1" s="75"/>
      <c r="Y1" s="75"/>
      <c r="Z1" s="75"/>
      <c r="AA1" s="75"/>
      <c r="AB1" s="75"/>
      <c r="AC1" s="75"/>
      <c r="AD1" s="187"/>
      <c r="AE1" s="187"/>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c r="BD1" s="155"/>
      <c r="BE1" s="155"/>
    </row>
    <row r="2" spans="1:57" s="32" customFormat="1" ht="14" x14ac:dyDescent="0.2">
      <c r="A2" s="32">
        <v>1</v>
      </c>
      <c r="B2" s="156">
        <v>1847</v>
      </c>
      <c r="C2" s="157" t="s">
        <v>9</v>
      </c>
      <c r="D2" s="158" t="s">
        <v>10</v>
      </c>
      <c r="E2" s="158" t="s">
        <v>590</v>
      </c>
      <c r="F2" s="158" t="s">
        <v>3225</v>
      </c>
      <c r="G2" s="159">
        <v>1</v>
      </c>
      <c r="H2" s="160">
        <v>1</v>
      </c>
      <c r="I2" s="161">
        <v>400</v>
      </c>
      <c r="J2" s="160" t="s">
        <v>11</v>
      </c>
      <c r="K2" s="161">
        <v>250</v>
      </c>
      <c r="L2" s="162" t="s">
        <v>843</v>
      </c>
      <c r="M2" s="163"/>
      <c r="N2" s="163"/>
      <c r="O2" s="158" t="s">
        <v>10</v>
      </c>
      <c r="P2" s="158" t="s">
        <v>2558</v>
      </c>
      <c r="Q2" s="164" t="str">
        <f>CONCATENATE("(Scott Nos. ",R2,")")</f>
        <v>(Scott Nos. 1, 3)</v>
      </c>
      <c r="R2" s="165" t="str">
        <f>IF(S2=2,CONCATENATE(T2,", ",U2))</f>
        <v>1, 3</v>
      </c>
      <c r="S2" s="166">
        <f t="shared" ref="S2:S65" si="0">COUNTA(T2:BE2)</f>
        <v>2</v>
      </c>
      <c r="T2" s="63">
        <v>1</v>
      </c>
      <c r="U2" s="167">
        <v>3</v>
      </c>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4"/>
      <c r="AW2" s="64"/>
      <c r="AX2" s="64"/>
      <c r="AY2" s="64"/>
      <c r="AZ2" s="64"/>
      <c r="BA2" s="64"/>
      <c r="BB2" s="64"/>
      <c r="BC2" s="64"/>
      <c r="BD2" s="64"/>
      <c r="BE2" s="64"/>
    </row>
    <row r="3" spans="1:57" s="32" customFormat="1" ht="14" x14ac:dyDescent="0.2">
      <c r="A3" s="32">
        <v>2</v>
      </c>
      <c r="B3" s="156">
        <v>1847</v>
      </c>
      <c r="C3" s="157" t="s">
        <v>9</v>
      </c>
      <c r="D3" s="158" t="s">
        <v>12</v>
      </c>
      <c r="E3" s="158" t="s">
        <v>590</v>
      </c>
      <c r="F3" s="158" t="s">
        <v>3226</v>
      </c>
      <c r="G3" s="159">
        <v>2</v>
      </c>
      <c r="H3" s="160">
        <v>2</v>
      </c>
      <c r="I3" s="161">
        <v>850</v>
      </c>
      <c r="J3" s="160" t="s">
        <v>13</v>
      </c>
      <c r="K3" s="161">
        <v>250</v>
      </c>
      <c r="L3" s="162" t="s">
        <v>844</v>
      </c>
      <c r="M3" s="163"/>
      <c r="N3" s="163"/>
      <c r="O3" s="158" t="s">
        <v>12</v>
      </c>
      <c r="P3" s="158" t="s">
        <v>2559</v>
      </c>
      <c r="Q3" s="164" t="str">
        <f>CONCATENATE("(Scott Nos. ",R3,")")</f>
        <v>(Scott Nos. 2, 4)</v>
      </c>
      <c r="R3" s="165" t="str">
        <f>IF(S3=2,CONCATENATE(T3,", ",U3))</f>
        <v>2, 4</v>
      </c>
      <c r="S3" s="166">
        <f t="shared" si="0"/>
        <v>2</v>
      </c>
      <c r="T3" s="63">
        <v>2</v>
      </c>
      <c r="U3" s="167">
        <v>4</v>
      </c>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4"/>
      <c r="AW3" s="64"/>
      <c r="AX3" s="64"/>
      <c r="AY3" s="64"/>
      <c r="AZ3" s="64"/>
      <c r="BA3" s="64"/>
      <c r="BB3" s="64"/>
      <c r="BC3" s="64"/>
      <c r="BD3" s="64"/>
      <c r="BE3" s="64"/>
    </row>
    <row r="4" spans="1:57" s="32" customFormat="1" ht="14" x14ac:dyDescent="0.2">
      <c r="A4" s="32">
        <v>3</v>
      </c>
      <c r="B4" s="156">
        <v>1851</v>
      </c>
      <c r="C4" s="157" t="s">
        <v>14</v>
      </c>
      <c r="D4" s="158" t="s">
        <v>15</v>
      </c>
      <c r="E4" s="158" t="s">
        <v>590</v>
      </c>
      <c r="F4" s="158" t="s">
        <v>3227</v>
      </c>
      <c r="G4" s="159">
        <v>3</v>
      </c>
      <c r="H4" s="160">
        <v>9</v>
      </c>
      <c r="I4" s="161">
        <v>130</v>
      </c>
      <c r="J4" s="160" t="s">
        <v>26</v>
      </c>
      <c r="K4" s="161">
        <v>350</v>
      </c>
      <c r="L4" s="162" t="s">
        <v>845</v>
      </c>
      <c r="M4" s="163"/>
      <c r="N4" s="163"/>
      <c r="O4" s="158" t="s">
        <v>15</v>
      </c>
      <c r="P4" s="158" t="s">
        <v>2560</v>
      </c>
      <c r="Q4" s="164" t="str">
        <f>CONCATENATE("(Scott Nos. ",R4,")")</f>
        <v>(Scott Nos. 5, 5A, 6, 6b, 7, 8, 8A, 9)</v>
      </c>
      <c r="R4" s="165" t="str">
        <f>IF(S4=8,CONCATENATE(T4,", ",U4,", ",V4,", ",W4,", ",X4,", ",Y4,", ",Z4,", ",AA4))</f>
        <v>5, 5A, 6, 6b, 7, 8, 8A, 9</v>
      </c>
      <c r="S4" s="166">
        <f t="shared" si="0"/>
        <v>8</v>
      </c>
      <c r="T4" s="63">
        <v>5</v>
      </c>
      <c r="U4" s="63" t="s">
        <v>16</v>
      </c>
      <c r="V4" s="63">
        <v>6</v>
      </c>
      <c r="W4" s="63" t="s">
        <v>17</v>
      </c>
      <c r="X4" s="63">
        <v>7</v>
      </c>
      <c r="Y4" s="63">
        <v>8</v>
      </c>
      <c r="Z4" s="63" t="s">
        <v>18</v>
      </c>
      <c r="AA4" s="63">
        <v>9</v>
      </c>
      <c r="AB4" s="63"/>
      <c r="AC4" s="63"/>
      <c r="AD4" s="63"/>
      <c r="AE4" s="63"/>
      <c r="AF4" s="63"/>
      <c r="AG4" s="63"/>
      <c r="AH4" s="63"/>
      <c r="AI4" s="63"/>
      <c r="AJ4" s="63"/>
      <c r="AK4" s="63"/>
      <c r="AL4" s="63"/>
      <c r="AM4" s="63"/>
      <c r="AN4" s="63"/>
      <c r="AO4" s="63"/>
      <c r="AP4" s="63"/>
      <c r="AQ4" s="63"/>
      <c r="AR4" s="63"/>
      <c r="AS4" s="63"/>
      <c r="AT4" s="63"/>
      <c r="AU4" s="63"/>
      <c r="AV4" s="64"/>
      <c r="AW4" s="64"/>
      <c r="AX4" s="64"/>
      <c r="AY4" s="64"/>
      <c r="AZ4" s="64"/>
      <c r="BA4" s="64"/>
      <c r="BB4" s="64"/>
      <c r="BC4" s="64"/>
      <c r="BD4" s="64"/>
      <c r="BE4" s="64"/>
    </row>
    <row r="5" spans="1:57" s="32" customFormat="1" ht="14" x14ac:dyDescent="0.2">
      <c r="A5" s="32">
        <v>4</v>
      </c>
      <c r="B5" s="156">
        <v>1851</v>
      </c>
      <c r="C5" s="157" t="s">
        <v>14</v>
      </c>
      <c r="D5" s="158" t="s">
        <v>19</v>
      </c>
      <c r="E5" s="158" t="s">
        <v>590</v>
      </c>
      <c r="F5" s="158" t="s">
        <v>3228</v>
      </c>
      <c r="G5" s="159">
        <v>4</v>
      </c>
      <c r="H5" s="160">
        <v>11</v>
      </c>
      <c r="I5" s="161">
        <v>15</v>
      </c>
      <c r="J5" s="160" t="s">
        <v>29</v>
      </c>
      <c r="K5" s="161">
        <v>350</v>
      </c>
      <c r="L5" s="162" t="s">
        <v>847</v>
      </c>
      <c r="M5" s="163"/>
      <c r="N5" s="163"/>
      <c r="O5" s="158" t="s">
        <v>19</v>
      </c>
      <c r="P5" s="158" t="s">
        <v>2561</v>
      </c>
      <c r="Q5" s="164" t="str">
        <f>CONCATENATE("(Scott Nos. ",R5,")")</f>
        <v>(Scott Nos. 10, 10A, 11, 11A)</v>
      </c>
      <c r="R5" s="165" t="str">
        <f>IF(S5=4,CONCATENATE(T5,", ",U5,", ",V5,", ",W5))</f>
        <v>10, 10A, 11, 11A</v>
      </c>
      <c r="S5" s="166">
        <f t="shared" si="0"/>
        <v>4</v>
      </c>
      <c r="T5" s="63">
        <v>10</v>
      </c>
      <c r="U5" s="63" t="s">
        <v>20</v>
      </c>
      <c r="V5" s="63">
        <v>11</v>
      </c>
      <c r="W5" s="63" t="s">
        <v>21</v>
      </c>
      <c r="X5" s="63"/>
      <c r="Y5" s="63"/>
      <c r="Z5" s="63"/>
      <c r="AA5" s="63"/>
      <c r="AB5" s="63"/>
      <c r="AC5" s="63"/>
      <c r="AD5" s="63"/>
      <c r="AE5" s="63"/>
      <c r="AF5" s="63"/>
      <c r="AG5" s="63"/>
      <c r="AH5" s="63"/>
      <c r="AI5" s="63"/>
      <c r="AJ5" s="63"/>
      <c r="AK5" s="63"/>
      <c r="AL5" s="63"/>
      <c r="AM5" s="63"/>
      <c r="AN5" s="63"/>
      <c r="AO5" s="63"/>
      <c r="AP5" s="63"/>
      <c r="AQ5" s="63"/>
      <c r="AR5" s="63"/>
      <c r="AS5" s="63"/>
      <c r="AT5" s="63"/>
      <c r="AU5" s="63"/>
      <c r="AV5" s="64"/>
      <c r="AW5" s="64"/>
      <c r="AX5" s="64"/>
      <c r="AY5" s="64"/>
      <c r="AZ5" s="64"/>
      <c r="BA5" s="64"/>
      <c r="BB5" s="64"/>
      <c r="BC5" s="64"/>
      <c r="BD5" s="64"/>
      <c r="BE5" s="64"/>
    </row>
    <row r="6" spans="1:57" s="32" customFormat="1" ht="14" x14ac:dyDescent="0.2">
      <c r="A6" s="32">
        <v>5</v>
      </c>
      <c r="B6" s="156">
        <v>1851</v>
      </c>
      <c r="C6" s="157" t="s">
        <v>14</v>
      </c>
      <c r="D6" s="158" t="s">
        <v>22</v>
      </c>
      <c r="E6" s="158" t="s">
        <v>590</v>
      </c>
      <c r="F6" s="158" t="s">
        <v>3229</v>
      </c>
      <c r="G6" s="159">
        <v>5</v>
      </c>
      <c r="H6" s="160">
        <v>12</v>
      </c>
      <c r="I6" s="161">
        <v>700</v>
      </c>
      <c r="J6" s="160" t="s">
        <v>34</v>
      </c>
      <c r="K6" s="161">
        <v>350</v>
      </c>
      <c r="L6" s="162" t="s">
        <v>848</v>
      </c>
      <c r="M6" s="163"/>
      <c r="N6" s="163"/>
      <c r="O6" s="158" t="s">
        <v>22</v>
      </c>
      <c r="P6" s="158" t="s">
        <v>2562</v>
      </c>
      <c r="Q6" s="164" t="str">
        <f>CONCATENATE("(Scott No. ",R6,")")</f>
        <v>(Scott No. 12)</v>
      </c>
      <c r="R6" s="165">
        <f>+T6</f>
        <v>12</v>
      </c>
      <c r="S6" s="166">
        <f t="shared" si="0"/>
        <v>1</v>
      </c>
      <c r="T6" s="63">
        <v>12</v>
      </c>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4"/>
      <c r="AW6" s="64"/>
      <c r="AX6" s="64"/>
      <c r="AY6" s="64"/>
      <c r="AZ6" s="64"/>
      <c r="BA6" s="64"/>
      <c r="BB6" s="64"/>
      <c r="BC6" s="64"/>
      <c r="BD6" s="64"/>
      <c r="BE6" s="64"/>
    </row>
    <row r="7" spans="1:57" s="32" customFormat="1" ht="14" x14ac:dyDescent="0.2">
      <c r="A7" s="32">
        <v>6</v>
      </c>
      <c r="B7" s="156">
        <v>1851</v>
      </c>
      <c r="C7" s="157" t="s">
        <v>14</v>
      </c>
      <c r="D7" s="158" t="s">
        <v>12</v>
      </c>
      <c r="E7" s="158" t="s">
        <v>590</v>
      </c>
      <c r="F7" s="158" t="s">
        <v>3230</v>
      </c>
      <c r="G7" s="159">
        <v>6</v>
      </c>
      <c r="H7" s="160">
        <v>15</v>
      </c>
      <c r="I7" s="161">
        <v>160</v>
      </c>
      <c r="J7" s="160" t="s">
        <v>37</v>
      </c>
      <c r="K7" s="161">
        <v>350</v>
      </c>
      <c r="L7" s="162" t="s">
        <v>850</v>
      </c>
      <c r="M7" s="163"/>
      <c r="N7" s="163"/>
      <c r="O7" s="158" t="s">
        <v>12</v>
      </c>
      <c r="P7" s="158" t="s">
        <v>2563</v>
      </c>
      <c r="Q7" s="164" t="str">
        <f>CONCATENATE("(Scott Nos. ",R7,")")</f>
        <v>(Scott Nos. 13, 14, 15, 16)</v>
      </c>
      <c r="R7" s="165" t="str">
        <f>IF(S7=4,CONCATENATE(T7,", ",U7,", ",V7,", ",W7))</f>
        <v>13, 14, 15, 16</v>
      </c>
      <c r="S7" s="166">
        <f t="shared" si="0"/>
        <v>4</v>
      </c>
      <c r="T7" s="63">
        <v>13</v>
      </c>
      <c r="U7" s="63">
        <v>14</v>
      </c>
      <c r="V7" s="63">
        <v>15</v>
      </c>
      <c r="W7" s="63">
        <v>16</v>
      </c>
      <c r="X7" s="63"/>
      <c r="Y7" s="63"/>
      <c r="Z7" s="63"/>
      <c r="AA7" s="63"/>
      <c r="AB7" s="63"/>
      <c r="AC7" s="63"/>
      <c r="AD7" s="63"/>
      <c r="AE7" s="63"/>
      <c r="AF7" s="63"/>
      <c r="AG7" s="63"/>
      <c r="AH7" s="63"/>
      <c r="AI7" s="63"/>
      <c r="AJ7" s="63"/>
      <c r="AK7" s="63"/>
      <c r="AL7" s="63"/>
      <c r="AM7" s="63"/>
      <c r="AN7" s="63"/>
      <c r="AO7" s="63"/>
      <c r="AP7" s="63"/>
      <c r="AQ7" s="63"/>
      <c r="AR7" s="63"/>
      <c r="AS7" s="63"/>
      <c r="AT7" s="63"/>
      <c r="AU7" s="63"/>
      <c r="AV7" s="64"/>
      <c r="AW7" s="64"/>
      <c r="AX7" s="64"/>
      <c r="AY7" s="64"/>
      <c r="AZ7" s="64"/>
      <c r="BA7" s="64"/>
      <c r="BB7" s="64"/>
      <c r="BC7" s="64"/>
      <c r="BD7" s="64"/>
      <c r="BE7" s="64"/>
    </row>
    <row r="8" spans="1:57" s="32" customFormat="1" ht="14" x14ac:dyDescent="0.2">
      <c r="A8" s="32">
        <v>7</v>
      </c>
      <c r="B8" s="156">
        <v>1851</v>
      </c>
      <c r="C8" s="157" t="s">
        <v>14</v>
      </c>
      <c r="D8" s="158" t="s">
        <v>23</v>
      </c>
      <c r="E8" s="158" t="s">
        <v>590</v>
      </c>
      <c r="F8" s="158" t="s">
        <v>3231</v>
      </c>
      <c r="G8" s="159">
        <v>7</v>
      </c>
      <c r="H8" s="160">
        <v>17</v>
      </c>
      <c r="I8" s="161">
        <v>250</v>
      </c>
      <c r="J8" s="160" t="s">
        <v>40</v>
      </c>
      <c r="K8" s="161">
        <v>350</v>
      </c>
      <c r="L8" s="162" t="s">
        <v>849</v>
      </c>
      <c r="M8" s="163"/>
      <c r="N8" s="163"/>
      <c r="O8" s="158" t="s">
        <v>23</v>
      </c>
      <c r="P8" s="158" t="s">
        <v>2564</v>
      </c>
      <c r="Q8" s="164" t="str">
        <f>CONCATENATE("(Scott No. ",R8,")")</f>
        <v>(Scott No. 17)</v>
      </c>
      <c r="R8" s="165">
        <f>+T8</f>
        <v>17</v>
      </c>
      <c r="S8" s="166">
        <f t="shared" si="0"/>
        <v>1</v>
      </c>
      <c r="T8" s="63">
        <v>17</v>
      </c>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4"/>
      <c r="AW8" s="64"/>
      <c r="AX8" s="64"/>
      <c r="AY8" s="64"/>
      <c r="AZ8" s="64"/>
      <c r="BA8" s="64"/>
      <c r="BB8" s="64"/>
      <c r="BC8" s="64"/>
      <c r="BD8" s="64"/>
      <c r="BE8" s="64"/>
    </row>
    <row r="9" spans="1:57" s="32" customFormat="1" ht="14" x14ac:dyDescent="0.2">
      <c r="A9" s="32">
        <v>10</v>
      </c>
      <c r="B9" s="156" t="s">
        <v>573</v>
      </c>
      <c r="C9" s="157" t="s">
        <v>24</v>
      </c>
      <c r="D9" s="158" t="s">
        <v>15</v>
      </c>
      <c r="E9" s="158" t="s">
        <v>590</v>
      </c>
      <c r="F9" s="158" t="s">
        <v>3232</v>
      </c>
      <c r="G9" s="159">
        <v>8</v>
      </c>
      <c r="H9" s="160">
        <v>24</v>
      </c>
      <c r="I9" s="161">
        <v>40</v>
      </c>
      <c r="J9" s="160" t="s">
        <v>25</v>
      </c>
      <c r="K9" s="161">
        <v>85</v>
      </c>
      <c r="L9" s="162" t="s">
        <v>846</v>
      </c>
      <c r="M9" s="163"/>
      <c r="N9" s="163"/>
      <c r="O9" s="158" t="s">
        <v>15</v>
      </c>
      <c r="P9" s="158" t="s">
        <v>2565</v>
      </c>
      <c r="Q9" s="164" t="str">
        <f t="shared" ref="Q9:Q52" si="1">CONCATENATE("(Scott Nos. ",R9,")")</f>
        <v>(Scott Nos. 18, 19, 19b, 20, 21, 22, 23, 24, 40)</v>
      </c>
      <c r="R9" s="165" t="str">
        <f>IF(S9=9,CONCATENATE(T9,", ",U9,", ",V9,", ",W9,", ",X9,", ",Y9,", ",Z9,", ",AA9,", ",AB9))</f>
        <v>18, 19, 19b, 20, 21, 22, 23, 24, 40</v>
      </c>
      <c r="S9" s="166">
        <f t="shared" si="0"/>
        <v>9</v>
      </c>
      <c r="T9" s="63">
        <v>18</v>
      </c>
      <c r="U9" s="63">
        <v>19</v>
      </c>
      <c r="V9" s="63" t="s">
        <v>27</v>
      </c>
      <c r="W9" s="63">
        <v>20</v>
      </c>
      <c r="X9" s="63">
        <v>21</v>
      </c>
      <c r="Y9" s="63">
        <v>22</v>
      </c>
      <c r="Z9" s="63">
        <v>23</v>
      </c>
      <c r="AA9" s="63">
        <v>24</v>
      </c>
      <c r="AB9" s="167">
        <v>40</v>
      </c>
      <c r="AC9" s="63"/>
      <c r="AD9" s="63"/>
      <c r="AE9" s="63"/>
      <c r="AF9" s="63"/>
      <c r="AG9" s="63"/>
      <c r="AH9" s="63"/>
      <c r="AI9" s="63"/>
      <c r="AJ9" s="63"/>
      <c r="AK9" s="63"/>
      <c r="AL9" s="63"/>
      <c r="AM9" s="63"/>
      <c r="AN9" s="63"/>
      <c r="AO9" s="63"/>
      <c r="AP9" s="63"/>
      <c r="AQ9" s="63"/>
      <c r="AR9" s="63"/>
      <c r="AS9" s="63"/>
      <c r="AT9" s="63"/>
      <c r="AU9" s="63"/>
      <c r="AV9" s="64"/>
      <c r="AW9" s="64"/>
      <c r="AX9" s="64"/>
      <c r="AY9" s="64"/>
      <c r="AZ9" s="64"/>
      <c r="BA9" s="64"/>
      <c r="BB9" s="64"/>
      <c r="BC9" s="64"/>
      <c r="BD9" s="64"/>
      <c r="BE9" s="64"/>
    </row>
    <row r="10" spans="1:57" s="32" customFormat="1" ht="14" x14ac:dyDescent="0.2">
      <c r="A10" s="32">
        <v>11</v>
      </c>
      <c r="B10" s="156" t="s">
        <v>573</v>
      </c>
      <c r="C10" s="157" t="s">
        <v>24</v>
      </c>
      <c r="D10" s="158" t="s">
        <v>19</v>
      </c>
      <c r="E10" s="158" t="s">
        <v>590</v>
      </c>
      <c r="F10" s="158" t="s">
        <v>3233</v>
      </c>
      <c r="G10" s="159">
        <v>9</v>
      </c>
      <c r="H10" s="160">
        <v>26</v>
      </c>
      <c r="I10" s="161">
        <v>9</v>
      </c>
      <c r="J10" s="160" t="s">
        <v>28</v>
      </c>
      <c r="K10" s="161">
        <v>85</v>
      </c>
      <c r="L10" s="162" t="s">
        <v>857</v>
      </c>
      <c r="M10" s="163"/>
      <c r="N10" s="163"/>
      <c r="O10" s="158" t="s">
        <v>19</v>
      </c>
      <c r="P10" s="158" t="s">
        <v>2566</v>
      </c>
      <c r="Q10" s="164" t="str">
        <f t="shared" si="1"/>
        <v>(Scott Nos. 25, 25A, 26, 26A, 41)</v>
      </c>
      <c r="R10" s="165" t="str">
        <f>IF(S10=5,CONCATENATE(T10,", ",U10,", ",V10,", ",W10,", ",X10))</f>
        <v>25, 25A, 26, 26A, 41</v>
      </c>
      <c r="S10" s="166">
        <f t="shared" si="0"/>
        <v>5</v>
      </c>
      <c r="T10" s="63">
        <v>25</v>
      </c>
      <c r="U10" s="63" t="s">
        <v>30</v>
      </c>
      <c r="V10" s="63">
        <v>26</v>
      </c>
      <c r="W10" s="63" t="s">
        <v>31</v>
      </c>
      <c r="X10" s="167">
        <v>41</v>
      </c>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4"/>
      <c r="AW10" s="64"/>
      <c r="AX10" s="64"/>
      <c r="AY10" s="64"/>
      <c r="AZ10" s="64"/>
      <c r="BA10" s="64"/>
      <c r="BB10" s="64"/>
      <c r="BC10" s="64"/>
      <c r="BD10" s="64"/>
      <c r="BE10" s="64"/>
    </row>
    <row r="11" spans="1:57" s="32" customFormat="1" ht="14" x14ac:dyDescent="0.2">
      <c r="A11" s="32">
        <v>12</v>
      </c>
      <c r="B11" s="156" t="s">
        <v>573</v>
      </c>
      <c r="C11" s="157" t="s">
        <v>24</v>
      </c>
      <c r="D11" s="158" t="s">
        <v>22</v>
      </c>
      <c r="E11" s="158" t="s">
        <v>590</v>
      </c>
      <c r="F11" s="158" t="s">
        <v>3234</v>
      </c>
      <c r="G11" s="159">
        <v>10</v>
      </c>
      <c r="H11" s="160" t="s">
        <v>32</v>
      </c>
      <c r="I11" s="161">
        <v>300</v>
      </c>
      <c r="J11" s="160" t="s">
        <v>33</v>
      </c>
      <c r="K11" s="161">
        <v>85</v>
      </c>
      <c r="L11" s="162" t="s">
        <v>856</v>
      </c>
      <c r="M11" s="163"/>
      <c r="N11" s="163"/>
      <c r="O11" s="158" t="s">
        <v>22</v>
      </c>
      <c r="P11" s="158" t="s">
        <v>2567</v>
      </c>
      <c r="Q11" s="164" t="str">
        <f t="shared" si="1"/>
        <v>(Scott Nos. 27, 28, 28A, 29, 30, 30A, 42)</v>
      </c>
      <c r="R11" s="165" t="str">
        <f>IF(S11=7,CONCATENATE(T11,", ",U11,", ",V11,", ",W11,", ",X11,", ",Y11,", ",Z11))</f>
        <v>27, 28, 28A, 29, 30, 30A, 42</v>
      </c>
      <c r="S11" s="166">
        <f t="shared" si="0"/>
        <v>7</v>
      </c>
      <c r="T11" s="63">
        <v>27</v>
      </c>
      <c r="U11" s="63">
        <v>28</v>
      </c>
      <c r="V11" s="63" t="s">
        <v>35</v>
      </c>
      <c r="W11" s="63">
        <v>29</v>
      </c>
      <c r="X11" s="63">
        <v>30</v>
      </c>
      <c r="Y11" s="63" t="s">
        <v>32</v>
      </c>
      <c r="Z11" s="167">
        <v>42</v>
      </c>
      <c r="AA11" s="63"/>
      <c r="AB11" s="63"/>
      <c r="AC11" s="63"/>
      <c r="AD11" s="63"/>
      <c r="AE11" s="63"/>
      <c r="AF11" s="63"/>
      <c r="AG11" s="63"/>
      <c r="AH11" s="63"/>
      <c r="AI11" s="63"/>
      <c r="AJ11" s="63"/>
      <c r="AK11" s="63"/>
      <c r="AL11" s="63"/>
      <c r="AM11" s="63"/>
      <c r="AN11" s="63"/>
      <c r="AO11" s="63"/>
      <c r="AP11" s="63"/>
      <c r="AQ11" s="63"/>
      <c r="AR11" s="63"/>
      <c r="AS11" s="63"/>
      <c r="AT11" s="63"/>
      <c r="AU11" s="63"/>
      <c r="AV11" s="64"/>
      <c r="AW11" s="64"/>
      <c r="AX11" s="64"/>
      <c r="AY11" s="64"/>
      <c r="AZ11" s="64"/>
      <c r="BA11" s="64"/>
      <c r="BB11" s="64"/>
      <c r="BC11" s="64"/>
      <c r="BD11" s="64"/>
      <c r="BE11" s="64"/>
    </row>
    <row r="12" spans="1:57" s="32" customFormat="1" ht="14" x14ac:dyDescent="0.2">
      <c r="A12" s="32">
        <v>13</v>
      </c>
      <c r="B12" s="156" t="s">
        <v>573</v>
      </c>
      <c r="C12" s="157" t="s">
        <v>24</v>
      </c>
      <c r="D12" s="158" t="s">
        <v>12</v>
      </c>
      <c r="E12" s="158" t="s">
        <v>590</v>
      </c>
      <c r="F12" s="158" t="s">
        <v>3235</v>
      </c>
      <c r="G12" s="159">
        <v>11</v>
      </c>
      <c r="H12" s="160">
        <v>35</v>
      </c>
      <c r="I12" s="161">
        <v>65</v>
      </c>
      <c r="J12" s="160" t="s">
        <v>36</v>
      </c>
      <c r="K12" s="161">
        <v>60</v>
      </c>
      <c r="L12" s="162" t="s">
        <v>851</v>
      </c>
      <c r="M12" s="163"/>
      <c r="N12" s="163"/>
      <c r="O12" s="158" t="s">
        <v>12</v>
      </c>
      <c r="P12" s="158" t="s">
        <v>2568</v>
      </c>
      <c r="Q12" s="164" t="str">
        <f t="shared" si="1"/>
        <v>(Scott Nos. 31, 32, 33, 34, 35, 43)</v>
      </c>
      <c r="R12" s="165" t="str">
        <f>IF(S12=6,CONCATENATE(T12,", ",U12,", ",V12,", ",W12,", ",X12,", ",Y12))</f>
        <v>31, 32, 33, 34, 35, 43</v>
      </c>
      <c r="S12" s="166">
        <f t="shared" si="0"/>
        <v>6</v>
      </c>
      <c r="T12" s="63">
        <v>31</v>
      </c>
      <c r="U12" s="63">
        <v>32</v>
      </c>
      <c r="V12" s="63">
        <v>33</v>
      </c>
      <c r="W12" s="63">
        <v>34</v>
      </c>
      <c r="X12" s="63">
        <v>35</v>
      </c>
      <c r="Y12" s="167">
        <v>43</v>
      </c>
      <c r="Z12" s="63"/>
      <c r="AA12" s="63"/>
      <c r="AB12" s="63"/>
      <c r="AC12" s="63"/>
      <c r="AD12" s="63"/>
      <c r="AE12" s="63"/>
      <c r="AF12" s="63"/>
      <c r="AG12" s="63"/>
      <c r="AH12" s="63"/>
      <c r="AI12" s="63"/>
      <c r="AJ12" s="63"/>
      <c r="AK12" s="63"/>
      <c r="AL12" s="63"/>
      <c r="AM12" s="63"/>
      <c r="AN12" s="63"/>
      <c r="AO12" s="63"/>
      <c r="AP12" s="63"/>
      <c r="AQ12" s="63"/>
      <c r="AR12" s="63"/>
      <c r="AS12" s="63"/>
      <c r="AT12" s="63"/>
      <c r="AU12" s="63"/>
      <c r="AV12" s="64"/>
      <c r="AW12" s="64"/>
      <c r="AX12" s="64"/>
      <c r="AY12" s="64"/>
      <c r="AZ12" s="64"/>
      <c r="BA12" s="64"/>
      <c r="BB12" s="64"/>
      <c r="BC12" s="64"/>
      <c r="BD12" s="64"/>
      <c r="BE12" s="64"/>
    </row>
    <row r="13" spans="1:57" s="32" customFormat="1" ht="14" x14ac:dyDescent="0.2">
      <c r="A13" s="32">
        <v>14</v>
      </c>
      <c r="B13" s="156" t="s">
        <v>573</v>
      </c>
      <c r="C13" s="157" t="s">
        <v>24</v>
      </c>
      <c r="D13" s="158" t="s">
        <v>23</v>
      </c>
      <c r="E13" s="158" t="s">
        <v>590</v>
      </c>
      <c r="F13" s="158" t="s">
        <v>3236</v>
      </c>
      <c r="G13" s="159">
        <v>12</v>
      </c>
      <c r="H13" s="160" t="s">
        <v>38</v>
      </c>
      <c r="I13" s="161">
        <v>275</v>
      </c>
      <c r="J13" s="160" t="s">
        <v>39</v>
      </c>
      <c r="K13" s="161">
        <v>60</v>
      </c>
      <c r="L13" s="162" t="s">
        <v>849</v>
      </c>
      <c r="M13" s="163"/>
      <c r="N13" s="163"/>
      <c r="O13" s="158" t="s">
        <v>23</v>
      </c>
      <c r="P13" s="158" t="s">
        <v>2569</v>
      </c>
      <c r="Q13" s="164" t="str">
        <f t="shared" si="1"/>
        <v>(Scott Nos. 36, 36B, 44)</v>
      </c>
      <c r="R13" s="165" t="str">
        <f>IF(S13=3,CONCATENATE(T13,", ",U13,", ",V13))</f>
        <v>36, 36B, 44</v>
      </c>
      <c r="S13" s="166">
        <f t="shared" si="0"/>
        <v>3</v>
      </c>
      <c r="T13" s="63">
        <v>36</v>
      </c>
      <c r="U13" s="63" t="s">
        <v>38</v>
      </c>
      <c r="V13" s="167">
        <v>44</v>
      </c>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4"/>
      <c r="AW13" s="64"/>
      <c r="AX13" s="64"/>
      <c r="AY13" s="64"/>
      <c r="AZ13" s="64"/>
      <c r="BA13" s="64"/>
      <c r="BB13" s="64"/>
      <c r="BC13" s="64"/>
      <c r="BD13" s="64"/>
      <c r="BE13" s="64"/>
    </row>
    <row r="14" spans="1:57" s="32" customFormat="1" ht="14" x14ac:dyDescent="0.2">
      <c r="A14" s="32">
        <v>15</v>
      </c>
      <c r="B14" s="156" t="s">
        <v>573</v>
      </c>
      <c r="C14" s="157" t="s">
        <v>24</v>
      </c>
      <c r="D14" s="158" t="s">
        <v>41</v>
      </c>
      <c r="E14" s="158" t="s">
        <v>590</v>
      </c>
      <c r="F14" s="158" t="s">
        <v>3237</v>
      </c>
      <c r="G14" s="159">
        <v>13</v>
      </c>
      <c r="H14" s="160">
        <v>37</v>
      </c>
      <c r="I14" s="161">
        <v>400</v>
      </c>
      <c r="J14" s="160" t="s">
        <v>42</v>
      </c>
      <c r="K14" s="161">
        <v>60</v>
      </c>
      <c r="L14" s="162" t="s">
        <v>852</v>
      </c>
      <c r="M14" s="163"/>
      <c r="N14" s="163"/>
      <c r="O14" s="158" t="s">
        <v>41</v>
      </c>
      <c r="P14" s="158" t="s">
        <v>2570</v>
      </c>
      <c r="Q14" s="164" t="str">
        <f t="shared" si="1"/>
        <v>(Scott Nos. 37, 45)</v>
      </c>
      <c r="R14" s="165" t="str">
        <f>IF(S14=2,CONCATENATE(T14,", ",U14))</f>
        <v>37, 45</v>
      </c>
      <c r="S14" s="166">
        <f t="shared" si="0"/>
        <v>2</v>
      </c>
      <c r="T14" s="63">
        <v>37</v>
      </c>
      <c r="U14" s="167">
        <v>45</v>
      </c>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4"/>
      <c r="AW14" s="64"/>
      <c r="AX14" s="64"/>
      <c r="AY14" s="64"/>
      <c r="AZ14" s="64"/>
      <c r="BA14" s="64"/>
      <c r="BB14" s="64"/>
      <c r="BC14" s="64"/>
      <c r="BD14" s="64"/>
      <c r="BE14" s="64"/>
    </row>
    <row r="15" spans="1:57" s="32" customFormat="1" ht="14" x14ac:dyDescent="0.2">
      <c r="A15" s="32">
        <v>16</v>
      </c>
      <c r="B15" s="156" t="s">
        <v>573</v>
      </c>
      <c r="C15" s="157" t="s">
        <v>24</v>
      </c>
      <c r="D15" s="158" t="s">
        <v>43</v>
      </c>
      <c r="E15" s="158" t="s">
        <v>590</v>
      </c>
      <c r="F15" s="158" t="s">
        <v>3238</v>
      </c>
      <c r="G15" s="159">
        <v>14</v>
      </c>
      <c r="H15" s="160">
        <v>38</v>
      </c>
      <c r="I15" s="161">
        <v>425</v>
      </c>
      <c r="J15" s="160" t="s">
        <v>44</v>
      </c>
      <c r="K15" s="161">
        <v>60</v>
      </c>
      <c r="L15" s="162" t="s">
        <v>853</v>
      </c>
      <c r="M15" s="163"/>
      <c r="N15" s="163"/>
      <c r="O15" s="158" t="s">
        <v>43</v>
      </c>
      <c r="P15" s="158" t="s">
        <v>2571</v>
      </c>
      <c r="Q15" s="164" t="str">
        <f t="shared" si="1"/>
        <v>(Scott Nos. 38, 46)</v>
      </c>
      <c r="R15" s="165" t="str">
        <f>IF(S15=2,CONCATENATE(T15,", ",U15))</f>
        <v>38, 46</v>
      </c>
      <c r="S15" s="166">
        <f t="shared" si="0"/>
        <v>2</v>
      </c>
      <c r="T15" s="63">
        <v>38</v>
      </c>
      <c r="U15" s="167">
        <v>46</v>
      </c>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4"/>
      <c r="AW15" s="64"/>
      <c r="AX15" s="64"/>
      <c r="AY15" s="64"/>
      <c r="AZ15" s="64"/>
      <c r="BA15" s="64"/>
      <c r="BB15" s="64"/>
      <c r="BC15" s="64"/>
      <c r="BD15" s="64"/>
      <c r="BE15" s="64"/>
    </row>
    <row r="16" spans="1:57" s="32" customFormat="1" ht="14" x14ac:dyDescent="0.2">
      <c r="A16" s="32">
        <v>17</v>
      </c>
      <c r="B16" s="156" t="s">
        <v>573</v>
      </c>
      <c r="C16" s="157" t="s">
        <v>24</v>
      </c>
      <c r="D16" s="158" t="s">
        <v>45</v>
      </c>
      <c r="E16" s="158" t="s">
        <v>590</v>
      </c>
      <c r="F16" s="158" t="s">
        <v>3239</v>
      </c>
      <c r="G16" s="159">
        <v>15</v>
      </c>
      <c r="H16" s="160">
        <v>39</v>
      </c>
      <c r="I16" s="161">
        <v>1000</v>
      </c>
      <c r="J16" s="160" t="s">
        <v>46</v>
      </c>
      <c r="K16" s="161">
        <v>85</v>
      </c>
      <c r="L16" s="162" t="s">
        <v>854</v>
      </c>
      <c r="M16" s="163"/>
      <c r="N16" s="163"/>
      <c r="O16" s="158" t="s">
        <v>45</v>
      </c>
      <c r="P16" s="158" t="s">
        <v>2572</v>
      </c>
      <c r="Q16" s="164" t="str">
        <f t="shared" si="1"/>
        <v>(Scott Nos. 39, 47)</v>
      </c>
      <c r="R16" s="165" t="str">
        <f>IF(S16=2,CONCATENATE(T16,", ",U16))</f>
        <v>39, 47</v>
      </c>
      <c r="S16" s="166">
        <f t="shared" si="0"/>
        <v>2</v>
      </c>
      <c r="T16" s="63">
        <v>39</v>
      </c>
      <c r="U16" s="167">
        <v>47</v>
      </c>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4"/>
      <c r="AW16" s="64"/>
      <c r="AX16" s="64"/>
      <c r="AY16" s="64"/>
      <c r="AZ16" s="64"/>
      <c r="BA16" s="64"/>
      <c r="BB16" s="64"/>
      <c r="BC16" s="64"/>
      <c r="BD16" s="64"/>
      <c r="BE16" s="64"/>
    </row>
    <row r="17" spans="1:57" s="32" customFormat="1" ht="14" x14ac:dyDescent="0.2">
      <c r="A17" s="32">
        <v>18</v>
      </c>
      <c r="B17" s="156" t="s">
        <v>574</v>
      </c>
      <c r="C17" s="157" t="s">
        <v>47</v>
      </c>
      <c r="D17" s="158" t="s">
        <v>15</v>
      </c>
      <c r="E17" s="158" t="s">
        <v>590</v>
      </c>
      <c r="F17" s="158" t="s">
        <v>3240</v>
      </c>
      <c r="G17" s="159">
        <v>16</v>
      </c>
      <c r="H17" s="160">
        <v>63</v>
      </c>
      <c r="I17" s="161">
        <v>50</v>
      </c>
      <c r="J17" s="160" t="s">
        <v>48</v>
      </c>
      <c r="K17" s="161">
        <v>40</v>
      </c>
      <c r="L17" s="162" t="s">
        <v>855</v>
      </c>
      <c r="M17" s="163"/>
      <c r="N17" s="163"/>
      <c r="O17" s="158" t="s">
        <v>15</v>
      </c>
      <c r="P17" s="158" t="s">
        <v>2573</v>
      </c>
      <c r="Q17" s="164" t="str">
        <f t="shared" si="1"/>
        <v>(Scott Nos. 63, 85A, 86, 92, 102)</v>
      </c>
      <c r="R17" s="165" t="str">
        <f>IF(S17=5,CONCATENATE(T17,", ",U17,", ",V17,", ",W17,", ",X17))</f>
        <v>63, 85A, 86, 92, 102</v>
      </c>
      <c r="S17" s="166">
        <f t="shared" si="0"/>
        <v>5</v>
      </c>
      <c r="T17" s="63">
        <v>63</v>
      </c>
      <c r="U17" s="63" t="s">
        <v>49</v>
      </c>
      <c r="V17" s="63">
        <v>86</v>
      </c>
      <c r="W17" s="63">
        <v>92</v>
      </c>
      <c r="X17" s="167">
        <v>102</v>
      </c>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4"/>
      <c r="AW17" s="64"/>
      <c r="AX17" s="64"/>
      <c r="AY17" s="64"/>
      <c r="AZ17" s="64"/>
      <c r="BA17" s="64"/>
      <c r="BB17" s="64"/>
      <c r="BC17" s="64"/>
      <c r="BD17" s="64"/>
      <c r="BE17" s="64"/>
    </row>
    <row r="18" spans="1:57" s="32" customFormat="1" ht="14" x14ac:dyDescent="0.2">
      <c r="A18" s="32">
        <v>19</v>
      </c>
      <c r="B18" s="156" t="s">
        <v>574</v>
      </c>
      <c r="C18" s="157" t="s">
        <v>47</v>
      </c>
      <c r="D18" s="158" t="s">
        <v>50</v>
      </c>
      <c r="E18" s="158" t="s">
        <v>590</v>
      </c>
      <c r="F18" s="158" t="s">
        <v>3241</v>
      </c>
      <c r="G18" s="159">
        <v>17</v>
      </c>
      <c r="H18" s="160">
        <v>73</v>
      </c>
      <c r="I18" s="161">
        <v>65</v>
      </c>
      <c r="J18" s="160" t="s">
        <v>51</v>
      </c>
      <c r="K18" s="161">
        <v>75</v>
      </c>
      <c r="L18" s="162" t="s">
        <v>865</v>
      </c>
      <c r="M18" s="163"/>
      <c r="N18" s="163"/>
      <c r="O18" s="158" t="s">
        <v>50</v>
      </c>
      <c r="P18" s="158" t="s">
        <v>2574</v>
      </c>
      <c r="Q18" s="164" t="str">
        <f t="shared" si="1"/>
        <v>(Scott Nos. 73, 84, 87, 93, 85B, 103)</v>
      </c>
      <c r="R18" s="165" t="str">
        <f>IF(S18=6,CONCATENATE(T18,", ",U18,", ",V18,", ",W18,", ",X18,", ",Y18))</f>
        <v>73, 84, 87, 93, 85B, 103</v>
      </c>
      <c r="S18" s="166">
        <f t="shared" si="0"/>
        <v>6</v>
      </c>
      <c r="T18" s="63">
        <v>73</v>
      </c>
      <c r="U18" s="63">
        <v>84</v>
      </c>
      <c r="V18" s="63">
        <v>87</v>
      </c>
      <c r="W18" s="63">
        <v>93</v>
      </c>
      <c r="X18" s="63" t="s">
        <v>52</v>
      </c>
      <c r="Y18" s="167">
        <v>103</v>
      </c>
      <c r="Z18" s="63"/>
      <c r="AA18" s="63"/>
      <c r="AB18" s="63"/>
      <c r="AC18" s="63"/>
      <c r="AD18" s="63"/>
      <c r="AE18" s="63"/>
      <c r="AF18" s="63"/>
      <c r="AG18" s="63"/>
      <c r="AH18" s="63"/>
      <c r="AI18" s="63"/>
      <c r="AJ18" s="63"/>
      <c r="AK18" s="63"/>
      <c r="AL18" s="63"/>
      <c r="AM18" s="63"/>
      <c r="AN18" s="63"/>
      <c r="AO18" s="63"/>
      <c r="AP18" s="63"/>
      <c r="AQ18" s="63"/>
      <c r="AR18" s="63"/>
      <c r="AS18" s="63"/>
      <c r="AT18" s="63"/>
      <c r="AU18" s="63"/>
      <c r="AV18" s="64"/>
      <c r="AW18" s="64"/>
      <c r="AX18" s="64"/>
      <c r="AY18" s="64"/>
      <c r="AZ18" s="64"/>
      <c r="BA18" s="64"/>
      <c r="BB18" s="64"/>
      <c r="BC18" s="64"/>
      <c r="BD18" s="64"/>
      <c r="BE18" s="64"/>
    </row>
    <row r="19" spans="1:57" s="32" customFormat="1" ht="14" x14ac:dyDescent="0.2">
      <c r="A19" s="32">
        <v>20</v>
      </c>
      <c r="B19" s="156" t="s">
        <v>574</v>
      </c>
      <c r="C19" s="157" t="s">
        <v>47</v>
      </c>
      <c r="D19" s="158" t="s">
        <v>19</v>
      </c>
      <c r="E19" s="158" t="s">
        <v>590</v>
      </c>
      <c r="F19" s="158" t="s">
        <v>3242</v>
      </c>
      <c r="G19" s="159">
        <v>18</v>
      </c>
      <c r="H19" s="160">
        <v>65</v>
      </c>
      <c r="I19" s="161">
        <v>3</v>
      </c>
      <c r="J19" s="160" t="s">
        <v>53</v>
      </c>
      <c r="K19" s="161">
        <v>150</v>
      </c>
      <c r="L19" s="162" t="s">
        <v>858</v>
      </c>
      <c r="M19" s="163"/>
      <c r="N19" s="163"/>
      <c r="O19" s="158" t="s">
        <v>19</v>
      </c>
      <c r="P19" s="158" t="s">
        <v>2575</v>
      </c>
      <c r="Q19" s="164" t="str">
        <f t="shared" si="1"/>
        <v>(Scott Nos. 64, 65, 79, 88, 94, 82, 83, 85, 85C, 104)</v>
      </c>
      <c r="R19" s="165" t="str">
        <f>IF(S19=10,CONCATENATE(T19,", ",U19,", ",V19,", ",W19,", ",X19,", ",Y19,", ",Z19,", ",AA19,", ",AB19,", ",AC19))</f>
        <v>64, 65, 79, 88, 94, 82, 83, 85, 85C, 104</v>
      </c>
      <c r="S19" s="166">
        <f t="shared" si="0"/>
        <v>10</v>
      </c>
      <c r="T19" s="63">
        <v>64</v>
      </c>
      <c r="U19" s="63">
        <v>65</v>
      </c>
      <c r="V19" s="63">
        <v>79</v>
      </c>
      <c r="W19" s="63">
        <v>88</v>
      </c>
      <c r="X19" s="63">
        <v>94</v>
      </c>
      <c r="Y19" s="63">
        <v>82</v>
      </c>
      <c r="Z19" s="63">
        <v>83</v>
      </c>
      <c r="AA19" s="63">
        <v>85</v>
      </c>
      <c r="AB19" s="63" t="s">
        <v>54</v>
      </c>
      <c r="AC19" s="167">
        <v>104</v>
      </c>
      <c r="AD19" s="63"/>
      <c r="AE19" s="63"/>
      <c r="AF19" s="63"/>
      <c r="AG19" s="63"/>
      <c r="AH19" s="63"/>
      <c r="AI19" s="63"/>
      <c r="AJ19" s="63"/>
      <c r="AK19" s="63"/>
      <c r="AL19" s="63"/>
      <c r="AM19" s="63"/>
      <c r="AN19" s="63"/>
      <c r="AO19" s="63"/>
      <c r="AP19" s="63"/>
      <c r="AQ19" s="63"/>
      <c r="AR19" s="63"/>
      <c r="AS19" s="63"/>
      <c r="AT19" s="63"/>
      <c r="AU19" s="63"/>
      <c r="AV19" s="64"/>
      <c r="AW19" s="64"/>
      <c r="AX19" s="64"/>
      <c r="AY19" s="64"/>
      <c r="AZ19" s="64"/>
      <c r="BA19" s="64"/>
      <c r="BB19" s="64"/>
      <c r="BC19" s="64"/>
      <c r="BD19" s="64"/>
      <c r="BE19" s="64"/>
    </row>
    <row r="20" spans="1:57" s="32" customFormat="1" ht="14" x14ac:dyDescent="0.2">
      <c r="A20" s="32">
        <v>21</v>
      </c>
      <c r="B20" s="156" t="s">
        <v>574</v>
      </c>
      <c r="C20" s="157" t="s">
        <v>47</v>
      </c>
      <c r="D20" s="158" t="s">
        <v>22</v>
      </c>
      <c r="E20" s="158" t="s">
        <v>590</v>
      </c>
      <c r="F20" s="158" t="s">
        <v>3243</v>
      </c>
      <c r="G20" s="159">
        <v>19</v>
      </c>
      <c r="H20" s="160">
        <v>76</v>
      </c>
      <c r="I20" s="161">
        <v>120</v>
      </c>
      <c r="J20" s="160" t="s">
        <v>55</v>
      </c>
      <c r="K20" s="161">
        <v>30</v>
      </c>
      <c r="L20" s="162" t="s">
        <v>859</v>
      </c>
      <c r="M20" s="163"/>
      <c r="N20" s="163"/>
      <c r="O20" s="158" t="s">
        <v>22</v>
      </c>
      <c r="P20" s="158" t="s">
        <v>2576</v>
      </c>
      <c r="Q20" s="164" t="str">
        <f t="shared" si="1"/>
        <v>(Scott Nos. 67, 75, 76, 80, 95, 105)</v>
      </c>
      <c r="R20" s="165" t="str">
        <f>IF(S20=6,CONCATENATE(T20,", ",U20,", ",V20,", ",W20,", ",X20,", ",Y20))</f>
        <v>67, 75, 76, 80, 95, 105</v>
      </c>
      <c r="S20" s="166">
        <f t="shared" si="0"/>
        <v>6</v>
      </c>
      <c r="T20" s="63">
        <v>67</v>
      </c>
      <c r="U20" s="63">
        <v>75</v>
      </c>
      <c r="V20" s="63">
        <v>76</v>
      </c>
      <c r="W20" s="63">
        <v>80</v>
      </c>
      <c r="X20" s="63">
        <v>95</v>
      </c>
      <c r="Y20" s="167">
        <v>105</v>
      </c>
      <c r="Z20" s="63"/>
      <c r="AA20" s="63"/>
      <c r="AB20" s="63"/>
      <c r="AC20" s="63"/>
      <c r="AD20" s="63"/>
      <c r="AE20" s="63"/>
      <c r="AF20" s="63"/>
      <c r="AG20" s="63"/>
      <c r="AH20" s="63"/>
      <c r="AI20" s="63"/>
      <c r="AJ20" s="63"/>
      <c r="AK20" s="63"/>
      <c r="AL20" s="63"/>
      <c r="AM20" s="63"/>
      <c r="AN20" s="63"/>
      <c r="AO20" s="63"/>
      <c r="AP20" s="63"/>
      <c r="AQ20" s="63"/>
      <c r="AR20" s="63"/>
      <c r="AS20" s="63"/>
      <c r="AT20" s="63"/>
      <c r="AU20" s="63"/>
      <c r="AV20" s="64"/>
      <c r="AW20" s="64"/>
      <c r="AX20" s="64"/>
      <c r="AY20" s="64"/>
      <c r="AZ20" s="64"/>
      <c r="BA20" s="64"/>
      <c r="BB20" s="64"/>
      <c r="BC20" s="64"/>
      <c r="BD20" s="64"/>
      <c r="BE20" s="64"/>
    </row>
    <row r="21" spans="1:57" s="32" customFormat="1" ht="14" x14ac:dyDescent="0.2">
      <c r="A21" s="32">
        <v>22</v>
      </c>
      <c r="B21" s="156" t="s">
        <v>574</v>
      </c>
      <c r="C21" s="157" t="s">
        <v>47</v>
      </c>
      <c r="D21" s="158" t="s">
        <v>12</v>
      </c>
      <c r="E21" s="158" t="s">
        <v>590</v>
      </c>
      <c r="F21" s="158" t="s">
        <v>3244</v>
      </c>
      <c r="G21" s="159">
        <v>20</v>
      </c>
      <c r="H21" s="160">
        <v>68</v>
      </c>
      <c r="I21" s="161">
        <v>60</v>
      </c>
      <c r="J21" s="160" t="s">
        <v>56</v>
      </c>
      <c r="K21" s="161">
        <v>30</v>
      </c>
      <c r="L21" s="162" t="s">
        <v>860</v>
      </c>
      <c r="M21" s="163"/>
      <c r="N21" s="163"/>
      <c r="O21" s="158" t="s">
        <v>12</v>
      </c>
      <c r="P21" s="158" t="s">
        <v>2577</v>
      </c>
      <c r="Q21" s="164" t="str">
        <f t="shared" si="1"/>
        <v>(Scott Nos. 62B, 68, 85D, 89, 96, 106)</v>
      </c>
      <c r="R21" s="165" t="str">
        <f>IF(S21=6,CONCATENATE(T21,", ",U21,", ",V21,", ",W21,", ",X21,", ",Y21))</f>
        <v>62B, 68, 85D, 89, 96, 106</v>
      </c>
      <c r="S21" s="166">
        <f t="shared" si="0"/>
        <v>6</v>
      </c>
      <c r="T21" s="63" t="s">
        <v>57</v>
      </c>
      <c r="U21" s="63">
        <v>68</v>
      </c>
      <c r="V21" s="63" t="s">
        <v>58</v>
      </c>
      <c r="W21" s="63">
        <v>89</v>
      </c>
      <c r="X21" s="63">
        <v>96</v>
      </c>
      <c r="Y21" s="167">
        <v>106</v>
      </c>
      <c r="Z21" s="63"/>
      <c r="AA21" s="63"/>
      <c r="AB21" s="63"/>
      <c r="AC21" s="63"/>
      <c r="AD21" s="63"/>
      <c r="AE21" s="63"/>
      <c r="AF21" s="63"/>
      <c r="AG21" s="63"/>
      <c r="AH21" s="63"/>
      <c r="AI21" s="63"/>
      <c r="AJ21" s="63"/>
      <c r="AK21" s="63"/>
      <c r="AL21" s="63"/>
      <c r="AM21" s="63"/>
      <c r="AN21" s="63"/>
      <c r="AO21" s="63"/>
      <c r="AP21" s="63"/>
      <c r="AQ21" s="63"/>
      <c r="AR21" s="63"/>
      <c r="AS21" s="63"/>
      <c r="AT21" s="63"/>
      <c r="AU21" s="63"/>
      <c r="AV21" s="64"/>
      <c r="AW21" s="64"/>
      <c r="AX21" s="64"/>
      <c r="AY21" s="64"/>
      <c r="AZ21" s="64"/>
      <c r="BA21" s="64"/>
      <c r="BB21" s="64"/>
      <c r="BC21" s="64"/>
      <c r="BD21" s="64"/>
      <c r="BE21" s="64"/>
    </row>
    <row r="22" spans="1:57" s="32" customFormat="1" ht="14" x14ac:dyDescent="0.2">
      <c r="A22" s="32">
        <v>23</v>
      </c>
      <c r="B22" s="156" t="s">
        <v>574</v>
      </c>
      <c r="C22" s="157" t="s">
        <v>47</v>
      </c>
      <c r="D22" s="158" t="s">
        <v>23</v>
      </c>
      <c r="E22" s="158" t="s">
        <v>590</v>
      </c>
      <c r="F22" s="158" t="s">
        <v>3245</v>
      </c>
      <c r="G22" s="159">
        <v>21</v>
      </c>
      <c r="H22" s="160">
        <v>69</v>
      </c>
      <c r="I22" s="161">
        <v>100</v>
      </c>
      <c r="J22" s="160" t="s">
        <v>59</v>
      </c>
      <c r="K22" s="161">
        <v>30</v>
      </c>
      <c r="L22" s="162" t="s">
        <v>861</v>
      </c>
      <c r="M22" s="163"/>
      <c r="N22" s="163"/>
      <c r="O22" s="158" t="s">
        <v>23</v>
      </c>
      <c r="P22" s="158" t="s">
        <v>2578</v>
      </c>
      <c r="Q22" s="164" t="str">
        <f t="shared" si="1"/>
        <v>(Scott Nos. 69, 85E, 90, 97, 107)</v>
      </c>
      <c r="R22" s="165" t="str">
        <f>IF(S22=5,CONCATENATE(T22,", ",U22,", ",V22,", ",W22,", ",X22))</f>
        <v>69, 85E, 90, 97, 107</v>
      </c>
      <c r="S22" s="166">
        <f t="shared" si="0"/>
        <v>5</v>
      </c>
      <c r="T22" s="63">
        <v>69</v>
      </c>
      <c r="U22" s="63" t="s">
        <v>60</v>
      </c>
      <c r="V22" s="63">
        <v>90</v>
      </c>
      <c r="W22" s="63">
        <v>97</v>
      </c>
      <c r="X22" s="167">
        <v>107</v>
      </c>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4"/>
      <c r="AW22" s="64"/>
      <c r="AX22" s="64"/>
      <c r="AY22" s="64"/>
      <c r="AZ22" s="64"/>
      <c r="BA22" s="64"/>
      <c r="BB22" s="64"/>
      <c r="BC22" s="64"/>
      <c r="BD22" s="64"/>
      <c r="BE22" s="64"/>
    </row>
    <row r="23" spans="1:57" s="32" customFormat="1" ht="14" x14ac:dyDescent="0.2">
      <c r="A23" s="32">
        <v>24</v>
      </c>
      <c r="B23" s="156" t="s">
        <v>574</v>
      </c>
      <c r="C23" s="157" t="s">
        <v>47</v>
      </c>
      <c r="D23" s="158" t="s">
        <v>61</v>
      </c>
      <c r="E23" s="158" t="s">
        <v>590</v>
      </c>
      <c r="F23" s="158" t="s">
        <v>3246</v>
      </c>
      <c r="G23" s="159">
        <v>22</v>
      </c>
      <c r="H23" s="160">
        <v>77</v>
      </c>
      <c r="I23" s="161">
        <v>180</v>
      </c>
      <c r="J23" s="160" t="s">
        <v>55</v>
      </c>
      <c r="K23" s="161">
        <v>45</v>
      </c>
      <c r="L23" s="162" t="s">
        <v>866</v>
      </c>
      <c r="M23" s="163"/>
      <c r="N23" s="163"/>
      <c r="O23" s="158" t="s">
        <v>61</v>
      </c>
      <c r="P23" s="158" t="s">
        <v>2579</v>
      </c>
      <c r="Q23" s="164" t="str">
        <f t="shared" si="1"/>
        <v>(Scott Nos. 77, 85F, 91, 98, 108)</v>
      </c>
      <c r="R23" s="165" t="str">
        <f>IF(S23=5,CONCATENATE(T23,", ",U23,", ",V23,", ",W23,", ",X23))</f>
        <v>77, 85F, 91, 98, 108</v>
      </c>
      <c r="S23" s="166">
        <f t="shared" si="0"/>
        <v>5</v>
      </c>
      <c r="T23" s="63">
        <v>77</v>
      </c>
      <c r="U23" s="63" t="s">
        <v>62</v>
      </c>
      <c r="V23" s="63">
        <v>91</v>
      </c>
      <c r="W23" s="63">
        <v>98</v>
      </c>
      <c r="X23" s="167">
        <v>108</v>
      </c>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4"/>
      <c r="AW23" s="64"/>
      <c r="AX23" s="64"/>
      <c r="AY23" s="64"/>
      <c r="AZ23" s="64"/>
      <c r="BA23" s="64"/>
      <c r="BB23" s="64"/>
      <c r="BC23" s="64"/>
      <c r="BD23" s="64"/>
      <c r="BE23" s="64"/>
    </row>
    <row r="24" spans="1:57" s="32" customFormat="1" ht="14" x14ac:dyDescent="0.2">
      <c r="A24" s="32">
        <v>25</v>
      </c>
      <c r="B24" s="156" t="s">
        <v>574</v>
      </c>
      <c r="C24" s="157" t="s">
        <v>47</v>
      </c>
      <c r="D24" s="158" t="s">
        <v>41</v>
      </c>
      <c r="E24" s="158" t="s">
        <v>590</v>
      </c>
      <c r="F24" s="158" t="s">
        <v>3247</v>
      </c>
      <c r="G24" s="159">
        <v>23</v>
      </c>
      <c r="H24" s="160">
        <v>78</v>
      </c>
      <c r="I24" s="161">
        <v>350</v>
      </c>
      <c r="J24" s="160" t="s">
        <v>63</v>
      </c>
      <c r="K24" s="161">
        <v>75</v>
      </c>
      <c r="L24" s="162" t="s">
        <v>862</v>
      </c>
      <c r="M24" s="163"/>
      <c r="N24" s="163"/>
      <c r="O24" s="158" t="s">
        <v>41</v>
      </c>
      <c r="P24" s="158" t="s">
        <v>2580</v>
      </c>
      <c r="Q24" s="164" t="str">
        <f t="shared" si="1"/>
        <v>(Scott Nos. 70, 78, 99, 109)</v>
      </c>
      <c r="R24" s="165" t="str">
        <f>IF(S24=4,CONCATENATE(T24,", ",U24,", ",V24,", ",W24))</f>
        <v>70, 78, 99, 109</v>
      </c>
      <c r="S24" s="166">
        <f t="shared" si="0"/>
        <v>4</v>
      </c>
      <c r="T24" s="63">
        <v>70</v>
      </c>
      <c r="U24" s="63">
        <v>78</v>
      </c>
      <c r="V24" s="63">
        <v>99</v>
      </c>
      <c r="W24" s="167">
        <v>109</v>
      </c>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4"/>
      <c r="AW24" s="64"/>
      <c r="AX24" s="64"/>
      <c r="AY24" s="64"/>
      <c r="AZ24" s="64"/>
      <c r="BA24" s="64"/>
      <c r="BB24" s="64"/>
      <c r="BC24" s="64"/>
      <c r="BD24" s="64"/>
      <c r="BE24" s="64"/>
    </row>
    <row r="25" spans="1:57" s="32" customFormat="1" ht="14" x14ac:dyDescent="0.2">
      <c r="A25" s="32">
        <v>26</v>
      </c>
      <c r="B25" s="156" t="s">
        <v>574</v>
      </c>
      <c r="C25" s="157" t="s">
        <v>47</v>
      </c>
      <c r="D25" s="158" t="s">
        <v>43</v>
      </c>
      <c r="E25" s="158" t="s">
        <v>590</v>
      </c>
      <c r="F25" s="158" t="s">
        <v>3248</v>
      </c>
      <c r="G25" s="159">
        <v>24</v>
      </c>
      <c r="H25" s="160">
        <v>71</v>
      </c>
      <c r="I25" s="161">
        <v>190</v>
      </c>
      <c r="J25" s="160" t="s">
        <v>64</v>
      </c>
      <c r="K25" s="161">
        <v>30</v>
      </c>
      <c r="L25" s="162" t="s">
        <v>863</v>
      </c>
      <c r="M25" s="163"/>
      <c r="N25" s="163"/>
      <c r="O25" s="158" t="s">
        <v>43</v>
      </c>
      <c r="P25" s="158" t="s">
        <v>2581</v>
      </c>
      <c r="Q25" s="164" t="str">
        <f t="shared" si="1"/>
        <v>(Scott Nos. 71, 81, 100, 110)</v>
      </c>
      <c r="R25" s="165" t="str">
        <f>IF(S25=4,CONCATENATE(T25,", ",U25,", ",V25,", ",W25))</f>
        <v>71, 81, 100, 110</v>
      </c>
      <c r="S25" s="166">
        <f t="shared" si="0"/>
        <v>4</v>
      </c>
      <c r="T25" s="63">
        <v>71</v>
      </c>
      <c r="U25" s="63">
        <v>81</v>
      </c>
      <c r="V25" s="63">
        <v>100</v>
      </c>
      <c r="W25" s="167">
        <v>110</v>
      </c>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4"/>
      <c r="AW25" s="64"/>
      <c r="AX25" s="64"/>
      <c r="AY25" s="64"/>
      <c r="AZ25" s="64"/>
      <c r="BA25" s="64"/>
      <c r="BB25" s="64"/>
      <c r="BC25" s="64"/>
      <c r="BD25" s="64"/>
      <c r="BE25" s="64"/>
    </row>
    <row r="26" spans="1:57" s="32" customFormat="1" ht="14" x14ac:dyDescent="0.2">
      <c r="A26" s="32">
        <v>27</v>
      </c>
      <c r="B26" s="156" t="s">
        <v>574</v>
      </c>
      <c r="C26" s="157" t="s">
        <v>47</v>
      </c>
      <c r="D26" s="158" t="s">
        <v>45</v>
      </c>
      <c r="E26" s="158" t="s">
        <v>590</v>
      </c>
      <c r="F26" s="158" t="s">
        <v>3249</v>
      </c>
      <c r="G26" s="159">
        <v>25</v>
      </c>
      <c r="H26" s="160">
        <v>72</v>
      </c>
      <c r="I26" s="161">
        <v>600</v>
      </c>
      <c r="J26" s="160" t="s">
        <v>65</v>
      </c>
      <c r="K26" s="161">
        <v>30</v>
      </c>
      <c r="L26" s="162" t="s">
        <v>864</v>
      </c>
      <c r="M26" s="163"/>
      <c r="N26" s="163"/>
      <c r="O26" s="158" t="s">
        <v>45</v>
      </c>
      <c r="P26" s="158" t="s">
        <v>2582</v>
      </c>
      <c r="Q26" s="164" t="str">
        <f t="shared" si="1"/>
        <v>(Scott Nos. 72, 101, 111)</v>
      </c>
      <c r="R26" s="165" t="str">
        <f>IF(S26=3,CONCATENATE(T26,", ",U26,", ",V26))</f>
        <v>72, 101, 111</v>
      </c>
      <c r="S26" s="166">
        <f t="shared" si="0"/>
        <v>3</v>
      </c>
      <c r="T26" s="63">
        <v>72</v>
      </c>
      <c r="U26" s="63">
        <v>101</v>
      </c>
      <c r="V26" s="167">
        <v>111</v>
      </c>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4"/>
      <c r="AW26" s="64"/>
      <c r="AX26" s="64"/>
      <c r="AY26" s="64"/>
      <c r="AZ26" s="64"/>
      <c r="BA26" s="64"/>
      <c r="BB26" s="64"/>
      <c r="BC26" s="64"/>
      <c r="BD26" s="64"/>
      <c r="BE26" s="64"/>
    </row>
    <row r="27" spans="1:57" s="32" customFormat="1" ht="14" x14ac:dyDescent="0.2">
      <c r="A27" s="32">
        <v>28</v>
      </c>
      <c r="B27" s="156">
        <v>1869</v>
      </c>
      <c r="C27" s="157" t="s">
        <v>66</v>
      </c>
      <c r="D27" s="158" t="s">
        <v>15</v>
      </c>
      <c r="E27" s="158" t="s">
        <v>590</v>
      </c>
      <c r="F27" s="158" t="s">
        <v>3250</v>
      </c>
      <c r="G27" s="159">
        <v>26</v>
      </c>
      <c r="H27" s="160">
        <v>112</v>
      </c>
      <c r="I27" s="161">
        <v>150</v>
      </c>
      <c r="J27" s="160" t="s">
        <v>67</v>
      </c>
      <c r="K27" s="161">
        <v>65</v>
      </c>
      <c r="L27" s="162" t="s">
        <v>867</v>
      </c>
      <c r="M27" s="163"/>
      <c r="N27" s="163"/>
      <c r="O27" s="158" t="s">
        <v>15</v>
      </c>
      <c r="P27" s="158" t="s">
        <v>2583</v>
      </c>
      <c r="Q27" s="164" t="str">
        <f t="shared" si="1"/>
        <v>(Scott Nos. 112, 123, 133)</v>
      </c>
      <c r="R27" s="165" t="str">
        <f>IF(S27=3,CONCATENATE(T27,", ",U27,", ",V27))</f>
        <v>112, 123, 133</v>
      </c>
      <c r="S27" s="166">
        <f t="shared" si="0"/>
        <v>3</v>
      </c>
      <c r="T27" s="63">
        <v>112</v>
      </c>
      <c r="U27" s="167">
        <v>123</v>
      </c>
      <c r="V27" s="167">
        <v>133</v>
      </c>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4"/>
      <c r="AW27" s="64"/>
      <c r="AX27" s="64"/>
      <c r="AY27" s="64"/>
      <c r="AZ27" s="64"/>
      <c r="BA27" s="64"/>
      <c r="BB27" s="64"/>
      <c r="BC27" s="64"/>
      <c r="BD27" s="64"/>
      <c r="BE27" s="64"/>
    </row>
    <row r="28" spans="1:57" s="32" customFormat="1" ht="14" x14ac:dyDescent="0.2">
      <c r="A28" s="32">
        <v>29</v>
      </c>
      <c r="B28" s="156">
        <v>1869</v>
      </c>
      <c r="C28" s="157" t="s">
        <v>66</v>
      </c>
      <c r="D28" s="158" t="s">
        <v>68</v>
      </c>
      <c r="E28" s="158" t="s">
        <v>590</v>
      </c>
      <c r="F28" s="158" t="s">
        <v>3251</v>
      </c>
      <c r="G28" s="159">
        <v>27</v>
      </c>
      <c r="H28" s="160">
        <v>113</v>
      </c>
      <c r="I28" s="161">
        <v>85</v>
      </c>
      <c r="J28" s="160" t="s">
        <v>69</v>
      </c>
      <c r="K28" s="161">
        <v>50</v>
      </c>
      <c r="L28" s="162" t="s">
        <v>868</v>
      </c>
      <c r="M28" s="163"/>
      <c r="N28" s="163"/>
      <c r="O28" s="158" t="s">
        <v>68</v>
      </c>
      <c r="P28" s="158" t="s">
        <v>2584</v>
      </c>
      <c r="Q28" s="164" t="str">
        <f t="shared" si="1"/>
        <v>(Scott Nos. 113, 124)</v>
      </c>
      <c r="R28" s="165" t="str">
        <f>IF(S28=2,CONCATENATE(T28,", ",U28))</f>
        <v>113, 124</v>
      </c>
      <c r="S28" s="166">
        <f t="shared" si="0"/>
        <v>2</v>
      </c>
      <c r="T28" s="63">
        <v>113</v>
      </c>
      <c r="U28" s="167">
        <v>124</v>
      </c>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4"/>
      <c r="AW28" s="64"/>
      <c r="AX28" s="64"/>
      <c r="AY28" s="64"/>
      <c r="AZ28" s="64"/>
      <c r="BA28" s="64"/>
      <c r="BB28" s="64"/>
      <c r="BC28" s="64"/>
      <c r="BD28" s="64"/>
      <c r="BE28" s="64"/>
    </row>
    <row r="29" spans="1:57" s="32" customFormat="1" ht="14" x14ac:dyDescent="0.2">
      <c r="A29" s="32">
        <v>30</v>
      </c>
      <c r="B29" s="156">
        <v>1869</v>
      </c>
      <c r="C29" s="157" t="s">
        <v>66</v>
      </c>
      <c r="D29" s="158" t="s">
        <v>70</v>
      </c>
      <c r="E29" s="158" t="s">
        <v>590</v>
      </c>
      <c r="F29" s="158" t="s">
        <v>3252</v>
      </c>
      <c r="G29" s="159">
        <v>28</v>
      </c>
      <c r="H29" s="160">
        <v>114</v>
      </c>
      <c r="I29" s="161">
        <v>17.5</v>
      </c>
      <c r="J29" s="160" t="s">
        <v>71</v>
      </c>
      <c r="K29" s="161">
        <v>85</v>
      </c>
      <c r="L29" s="162" t="s">
        <v>869</v>
      </c>
      <c r="M29" s="163"/>
      <c r="N29" s="163"/>
      <c r="O29" s="158" t="s">
        <v>70</v>
      </c>
      <c r="P29" s="158" t="s">
        <v>2585</v>
      </c>
      <c r="Q29" s="164" t="str">
        <f t="shared" si="1"/>
        <v>(Scott Nos. 114, 125)</v>
      </c>
      <c r="R29" s="165" t="str">
        <f>IF(S29=2,CONCATENATE(T29,", ",U29))</f>
        <v>114, 125</v>
      </c>
      <c r="S29" s="166">
        <f t="shared" si="0"/>
        <v>2</v>
      </c>
      <c r="T29" s="63">
        <v>114</v>
      </c>
      <c r="U29" s="167">
        <v>125</v>
      </c>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4"/>
      <c r="AW29" s="64"/>
      <c r="AX29" s="64"/>
      <c r="AY29" s="64"/>
      <c r="AZ29" s="64"/>
      <c r="BA29" s="64"/>
      <c r="BB29" s="64"/>
      <c r="BC29" s="64"/>
      <c r="BD29" s="64"/>
      <c r="BE29" s="64"/>
    </row>
    <row r="30" spans="1:57" s="32" customFormat="1" ht="14" x14ac:dyDescent="0.2">
      <c r="A30" s="32">
        <v>31</v>
      </c>
      <c r="B30" s="156">
        <v>1869</v>
      </c>
      <c r="C30" s="157" t="s">
        <v>66</v>
      </c>
      <c r="D30" s="158" t="s">
        <v>72</v>
      </c>
      <c r="E30" s="158" t="s">
        <v>590</v>
      </c>
      <c r="F30" s="158" t="s">
        <v>3253</v>
      </c>
      <c r="G30" s="159">
        <v>29</v>
      </c>
      <c r="H30" s="160">
        <v>115</v>
      </c>
      <c r="I30" s="161">
        <v>225</v>
      </c>
      <c r="J30" s="160" t="s">
        <v>73</v>
      </c>
      <c r="K30" s="161">
        <v>55</v>
      </c>
      <c r="L30" s="162" t="s">
        <v>870</v>
      </c>
      <c r="M30" s="163"/>
      <c r="N30" s="163"/>
      <c r="O30" s="158" t="s">
        <v>72</v>
      </c>
      <c r="P30" s="158" t="s">
        <v>2586</v>
      </c>
      <c r="Q30" s="164" t="str">
        <f t="shared" si="1"/>
        <v>(Scott Nos. 115, 126)</v>
      </c>
      <c r="R30" s="165" t="str">
        <f>IF(S30=2,CONCATENATE(T30,", ",U30))</f>
        <v>115, 126</v>
      </c>
      <c r="S30" s="166">
        <f t="shared" si="0"/>
        <v>2</v>
      </c>
      <c r="T30" s="63">
        <v>115</v>
      </c>
      <c r="U30" s="167">
        <v>126</v>
      </c>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4"/>
      <c r="AW30" s="64"/>
      <c r="AX30" s="64"/>
      <c r="AY30" s="64"/>
      <c r="AZ30" s="64"/>
      <c r="BA30" s="64"/>
      <c r="BB30" s="64"/>
      <c r="BC30" s="64"/>
      <c r="BD30" s="64"/>
      <c r="BE30" s="64"/>
    </row>
    <row r="31" spans="1:57" s="32" customFormat="1" ht="14" x14ac:dyDescent="0.2">
      <c r="A31" s="32">
        <v>32</v>
      </c>
      <c r="B31" s="156">
        <v>1869</v>
      </c>
      <c r="C31" s="157" t="s">
        <v>66</v>
      </c>
      <c r="D31" s="158" t="s">
        <v>74</v>
      </c>
      <c r="E31" s="158" t="s">
        <v>590</v>
      </c>
      <c r="F31" s="158" t="s">
        <v>3254</v>
      </c>
      <c r="G31" s="159">
        <v>30</v>
      </c>
      <c r="H31" s="160">
        <v>116</v>
      </c>
      <c r="I31" s="161">
        <v>125</v>
      </c>
      <c r="J31" s="160" t="s">
        <v>75</v>
      </c>
      <c r="K31" s="161">
        <v>55</v>
      </c>
      <c r="L31" s="162" t="s">
        <v>871</v>
      </c>
      <c r="M31" s="163"/>
      <c r="N31" s="163"/>
      <c r="O31" s="158" t="s">
        <v>74</v>
      </c>
      <c r="P31" s="158" t="s">
        <v>2587</v>
      </c>
      <c r="Q31" s="164" t="str">
        <f t="shared" si="1"/>
        <v>(Scott Nos. 116, 127)</v>
      </c>
      <c r="R31" s="165" t="str">
        <f>IF(S31=2,CONCATENATE(T31,", ",U31))</f>
        <v>116, 127</v>
      </c>
      <c r="S31" s="166">
        <f t="shared" si="0"/>
        <v>2</v>
      </c>
      <c r="T31" s="63">
        <v>116</v>
      </c>
      <c r="U31" s="167">
        <v>127</v>
      </c>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4"/>
      <c r="AW31" s="64"/>
      <c r="AX31" s="64"/>
      <c r="AY31" s="64"/>
      <c r="AZ31" s="64"/>
      <c r="BA31" s="64"/>
      <c r="BB31" s="64"/>
      <c r="BC31" s="64"/>
      <c r="BD31" s="64"/>
      <c r="BE31" s="64"/>
    </row>
    <row r="32" spans="1:57" s="32" customFormat="1" ht="14" x14ac:dyDescent="0.2">
      <c r="A32" s="32">
        <v>33</v>
      </c>
      <c r="B32" s="156">
        <v>1869</v>
      </c>
      <c r="C32" s="157" t="s">
        <v>66</v>
      </c>
      <c r="D32" s="158" t="s">
        <v>76</v>
      </c>
      <c r="E32" s="158" t="s">
        <v>590</v>
      </c>
      <c r="F32" s="158" t="s">
        <v>3255</v>
      </c>
      <c r="G32" s="159">
        <v>31</v>
      </c>
      <c r="H32" s="160">
        <v>117</v>
      </c>
      <c r="I32" s="161">
        <v>125</v>
      </c>
      <c r="J32" s="160" t="s">
        <v>77</v>
      </c>
      <c r="K32" s="161">
        <v>55</v>
      </c>
      <c r="L32" s="162" t="s">
        <v>872</v>
      </c>
      <c r="M32" s="163"/>
      <c r="N32" s="163"/>
      <c r="O32" s="158" t="s">
        <v>76</v>
      </c>
      <c r="P32" s="158" t="s">
        <v>2588</v>
      </c>
      <c r="Q32" s="164" t="str">
        <f t="shared" si="1"/>
        <v>(Scott Nos. 117, 128)</v>
      </c>
      <c r="R32" s="165" t="str">
        <f>IF(S32=2,CONCATENATE(T32,", ",U32))</f>
        <v>117, 128</v>
      </c>
      <c r="S32" s="166">
        <f t="shared" si="0"/>
        <v>2</v>
      </c>
      <c r="T32" s="63">
        <v>117</v>
      </c>
      <c r="U32" s="167">
        <v>128</v>
      </c>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4"/>
      <c r="AW32" s="64"/>
      <c r="AX32" s="64"/>
      <c r="AY32" s="64"/>
      <c r="AZ32" s="64"/>
      <c r="BA32" s="64"/>
      <c r="BB32" s="64"/>
      <c r="BC32" s="64"/>
      <c r="BD32" s="64"/>
      <c r="BE32" s="64"/>
    </row>
    <row r="33" spans="1:57" s="32" customFormat="1" ht="14" x14ac:dyDescent="0.2">
      <c r="A33" s="32">
        <v>34</v>
      </c>
      <c r="B33" s="156">
        <v>1869</v>
      </c>
      <c r="C33" s="157" t="s">
        <v>66</v>
      </c>
      <c r="D33" s="158" t="s">
        <v>78</v>
      </c>
      <c r="E33" s="158" t="s">
        <v>590</v>
      </c>
      <c r="F33" s="158" t="s">
        <v>3256</v>
      </c>
      <c r="G33" s="159">
        <v>32</v>
      </c>
      <c r="H33" s="160">
        <v>119</v>
      </c>
      <c r="I33" s="161">
        <v>210</v>
      </c>
      <c r="J33" s="160" t="s">
        <v>79</v>
      </c>
      <c r="K33" s="161">
        <v>140</v>
      </c>
      <c r="L33" s="162" t="s">
        <v>873</v>
      </c>
      <c r="M33" s="163"/>
      <c r="N33" s="163"/>
      <c r="O33" s="158" t="s">
        <v>78</v>
      </c>
      <c r="P33" s="158" t="s">
        <v>2589</v>
      </c>
      <c r="Q33" s="164" t="str">
        <f t="shared" si="1"/>
        <v>(Scott Nos. 119, 118, 129)</v>
      </c>
      <c r="R33" s="165" t="str">
        <f>IF(S33=3,CONCATENATE(T33,", ",U33,", ",V33))</f>
        <v>119, 118, 129</v>
      </c>
      <c r="S33" s="166">
        <f t="shared" si="0"/>
        <v>3</v>
      </c>
      <c r="T33" s="63">
        <v>119</v>
      </c>
      <c r="U33" s="63">
        <v>118</v>
      </c>
      <c r="V33" s="167">
        <v>129</v>
      </c>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4"/>
      <c r="AW33" s="64"/>
      <c r="AX33" s="64"/>
      <c r="AY33" s="64"/>
      <c r="AZ33" s="64"/>
      <c r="BA33" s="64"/>
      <c r="BB33" s="64"/>
      <c r="BC33" s="64"/>
      <c r="BD33" s="64"/>
      <c r="BE33" s="64"/>
    </row>
    <row r="34" spans="1:57" s="32" customFormat="1" ht="14" x14ac:dyDescent="0.2">
      <c r="A34" s="32">
        <v>35</v>
      </c>
      <c r="B34" s="156">
        <v>1869</v>
      </c>
      <c r="C34" s="157" t="s">
        <v>66</v>
      </c>
      <c r="D34" s="158" t="s">
        <v>80</v>
      </c>
      <c r="E34" s="158" t="s">
        <v>590</v>
      </c>
      <c r="F34" s="158" t="s">
        <v>3257</v>
      </c>
      <c r="G34" s="159">
        <v>33</v>
      </c>
      <c r="H34" s="160">
        <v>120</v>
      </c>
      <c r="I34" s="161">
        <v>650</v>
      </c>
      <c r="J34" s="160" t="s">
        <v>81</v>
      </c>
      <c r="K34" s="161">
        <v>170</v>
      </c>
      <c r="L34" s="162" t="s">
        <v>874</v>
      </c>
      <c r="M34" s="163"/>
      <c r="N34" s="163"/>
      <c r="O34" s="158" t="s">
        <v>80</v>
      </c>
      <c r="P34" s="158" t="s">
        <v>2590</v>
      </c>
      <c r="Q34" s="164" t="str">
        <f t="shared" si="1"/>
        <v>(Scott Nos. 120, 130)</v>
      </c>
      <c r="R34" s="165" t="str">
        <f>IF(S34=2,CONCATENATE(T34,", ",U34))</f>
        <v>120, 130</v>
      </c>
      <c r="S34" s="166">
        <f t="shared" si="0"/>
        <v>2</v>
      </c>
      <c r="T34" s="63">
        <v>120</v>
      </c>
      <c r="U34" s="167">
        <v>130</v>
      </c>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4"/>
      <c r="AW34" s="64"/>
      <c r="AX34" s="64"/>
      <c r="AY34" s="64"/>
      <c r="AZ34" s="64"/>
      <c r="BA34" s="64"/>
      <c r="BB34" s="64"/>
      <c r="BC34" s="64"/>
      <c r="BD34" s="64"/>
      <c r="BE34" s="64"/>
    </row>
    <row r="35" spans="1:57" s="32" customFormat="1" ht="14" x14ac:dyDescent="0.2">
      <c r="A35" s="32">
        <v>36</v>
      </c>
      <c r="B35" s="156">
        <v>1869</v>
      </c>
      <c r="C35" s="157" t="s">
        <v>66</v>
      </c>
      <c r="D35" s="158" t="s">
        <v>82</v>
      </c>
      <c r="E35" s="158" t="s">
        <v>590</v>
      </c>
      <c r="F35" s="158" t="s">
        <v>3258</v>
      </c>
      <c r="G35" s="159">
        <v>34</v>
      </c>
      <c r="H35" s="160">
        <v>121</v>
      </c>
      <c r="I35" s="161">
        <v>450</v>
      </c>
      <c r="J35" s="160" t="s">
        <v>83</v>
      </c>
      <c r="K35" s="161">
        <v>170</v>
      </c>
      <c r="L35" s="162" t="s">
        <v>875</v>
      </c>
      <c r="M35" s="163"/>
      <c r="N35" s="163"/>
      <c r="O35" s="158" t="s">
        <v>82</v>
      </c>
      <c r="P35" s="158" t="s">
        <v>2591</v>
      </c>
      <c r="Q35" s="164" t="str">
        <f t="shared" si="1"/>
        <v>(Scott Nos. 121, 131)</v>
      </c>
      <c r="R35" s="165" t="str">
        <f>IF(S35=2,CONCATENATE(T35,", ",U35))</f>
        <v>121, 131</v>
      </c>
      <c r="S35" s="166">
        <f t="shared" si="0"/>
        <v>2</v>
      </c>
      <c r="T35" s="63">
        <v>121</v>
      </c>
      <c r="U35" s="167">
        <v>131</v>
      </c>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4"/>
      <c r="AW35" s="64"/>
      <c r="AX35" s="64"/>
      <c r="AY35" s="64"/>
      <c r="AZ35" s="64"/>
      <c r="BA35" s="64"/>
      <c r="BB35" s="64"/>
      <c r="BC35" s="64"/>
      <c r="BD35" s="64"/>
      <c r="BE35" s="64"/>
    </row>
    <row r="36" spans="1:57" s="32" customFormat="1" ht="14" x14ac:dyDescent="0.2">
      <c r="A36" s="32">
        <v>37</v>
      </c>
      <c r="B36" s="156">
        <v>1869</v>
      </c>
      <c r="C36" s="157" t="s">
        <v>66</v>
      </c>
      <c r="D36" s="158" t="s">
        <v>84</v>
      </c>
      <c r="E36" s="158" t="s">
        <v>590</v>
      </c>
      <c r="F36" s="158" t="s">
        <v>3259</v>
      </c>
      <c r="G36" s="159">
        <v>35</v>
      </c>
      <c r="H36" s="160">
        <v>122</v>
      </c>
      <c r="I36" s="161">
        <v>1900</v>
      </c>
      <c r="J36" s="160" t="s">
        <v>85</v>
      </c>
      <c r="K36" s="161">
        <v>170</v>
      </c>
      <c r="L36" s="162" t="s">
        <v>876</v>
      </c>
      <c r="M36" s="163"/>
      <c r="N36" s="163"/>
      <c r="O36" s="158" t="s">
        <v>84</v>
      </c>
      <c r="P36" s="158" t="s">
        <v>2592</v>
      </c>
      <c r="Q36" s="164" t="str">
        <f t="shared" si="1"/>
        <v>(Scott Nos. 122, 132)</v>
      </c>
      <c r="R36" s="165" t="str">
        <f>IF(S36=2,CONCATENATE(T36,", ",U36))</f>
        <v>122, 132</v>
      </c>
      <c r="S36" s="166">
        <f t="shared" si="0"/>
        <v>2</v>
      </c>
      <c r="T36" s="63">
        <v>122</v>
      </c>
      <c r="U36" s="167">
        <v>132</v>
      </c>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4"/>
      <c r="AW36" s="64"/>
      <c r="AX36" s="64"/>
      <c r="AY36" s="64"/>
      <c r="AZ36" s="64"/>
      <c r="BA36" s="64"/>
      <c r="BB36" s="64"/>
      <c r="BC36" s="64"/>
      <c r="BD36" s="64"/>
      <c r="BE36" s="64"/>
    </row>
    <row r="37" spans="1:57" s="32" customFormat="1" ht="14" x14ac:dyDescent="0.2">
      <c r="A37" s="32">
        <v>38</v>
      </c>
      <c r="B37" s="156" t="s">
        <v>575</v>
      </c>
      <c r="C37" s="157" t="s">
        <v>86</v>
      </c>
      <c r="D37" s="158" t="s">
        <v>15</v>
      </c>
      <c r="E37" s="158" t="s">
        <v>590</v>
      </c>
      <c r="F37" s="158" t="s">
        <v>3260</v>
      </c>
      <c r="G37" s="159">
        <v>36</v>
      </c>
      <c r="H37" s="160">
        <v>145</v>
      </c>
      <c r="I37" s="161">
        <v>25</v>
      </c>
      <c r="J37" s="160">
        <v>145</v>
      </c>
      <c r="K37" s="161">
        <v>675</v>
      </c>
      <c r="L37" s="162" t="s">
        <v>877</v>
      </c>
      <c r="M37" s="163"/>
      <c r="N37" s="163"/>
      <c r="O37" s="158" t="s">
        <v>15</v>
      </c>
      <c r="P37" s="158" t="s">
        <v>2593</v>
      </c>
      <c r="Q37" s="164" t="str">
        <f t="shared" si="1"/>
        <v>(Scott Nos. 134, 145, 156, 167, 182, 192, 206)</v>
      </c>
      <c r="R37" s="165" t="str">
        <f>IF(S37=7,CONCATENATE(T37,", ",U37,", ",V37,", ",W37,", ",X37,", ",Y37,", ",Z37))</f>
        <v>134, 145, 156, 167, 182, 192, 206</v>
      </c>
      <c r="S37" s="166">
        <f t="shared" si="0"/>
        <v>7</v>
      </c>
      <c r="T37" s="63">
        <v>134</v>
      </c>
      <c r="U37" s="63">
        <v>145</v>
      </c>
      <c r="V37" s="63">
        <v>156</v>
      </c>
      <c r="W37" s="63">
        <v>167</v>
      </c>
      <c r="X37" s="63">
        <v>182</v>
      </c>
      <c r="Y37" s="63">
        <v>192</v>
      </c>
      <c r="Z37" s="63">
        <v>206</v>
      </c>
      <c r="AA37" s="63"/>
      <c r="AB37" s="63"/>
      <c r="AC37" s="63"/>
      <c r="AD37" s="63"/>
      <c r="AE37" s="63"/>
      <c r="AF37" s="63"/>
      <c r="AG37" s="63"/>
      <c r="AH37" s="63"/>
      <c r="AI37" s="63"/>
      <c r="AJ37" s="63"/>
      <c r="AK37" s="63"/>
      <c r="AL37" s="63"/>
      <c r="AM37" s="63"/>
      <c r="AN37" s="63"/>
      <c r="AO37" s="63"/>
      <c r="AP37" s="63"/>
      <c r="AQ37" s="63"/>
      <c r="AR37" s="63"/>
      <c r="AS37" s="63"/>
      <c r="AT37" s="63"/>
      <c r="AU37" s="63"/>
      <c r="AV37" s="64"/>
      <c r="AW37" s="64"/>
      <c r="AX37" s="64"/>
      <c r="AY37" s="64"/>
      <c r="AZ37" s="64"/>
      <c r="BA37" s="64"/>
      <c r="BB37" s="64"/>
      <c r="BC37" s="64"/>
      <c r="BD37" s="64"/>
      <c r="BE37" s="64"/>
    </row>
    <row r="38" spans="1:57" s="32" customFormat="1" ht="14" x14ac:dyDescent="0.2">
      <c r="A38" s="32">
        <v>39</v>
      </c>
      <c r="B38" s="156" t="s">
        <v>575</v>
      </c>
      <c r="C38" s="157" t="s">
        <v>86</v>
      </c>
      <c r="D38" s="158" t="s">
        <v>50</v>
      </c>
      <c r="E38" s="158" t="s">
        <v>590</v>
      </c>
      <c r="F38" s="158" t="s">
        <v>3261</v>
      </c>
      <c r="G38" s="159">
        <v>37</v>
      </c>
      <c r="H38" s="160">
        <v>157</v>
      </c>
      <c r="I38" s="161">
        <v>25</v>
      </c>
      <c r="J38" s="160" t="s">
        <v>87</v>
      </c>
      <c r="K38" s="161">
        <v>20</v>
      </c>
      <c r="L38" s="162" t="s">
        <v>997</v>
      </c>
      <c r="M38" s="163"/>
      <c r="N38" s="163"/>
      <c r="O38" s="158" t="s">
        <v>50</v>
      </c>
      <c r="P38" s="158" t="s">
        <v>2594</v>
      </c>
      <c r="Q38" s="164" t="str">
        <f t="shared" si="1"/>
        <v>(Scott Nos. 135, 146, 157, 168, 193)</v>
      </c>
      <c r="R38" s="165" t="str">
        <f>IF(S38=5,CONCATENATE(T38,", ",U38,", ",V38,", ",W38,", ",X38))</f>
        <v>135, 146, 157, 168, 193</v>
      </c>
      <c r="S38" s="166">
        <f t="shared" si="0"/>
        <v>5</v>
      </c>
      <c r="T38" s="63">
        <v>135</v>
      </c>
      <c r="U38" s="63">
        <v>146</v>
      </c>
      <c r="V38" s="63">
        <v>157</v>
      </c>
      <c r="W38" s="63">
        <v>168</v>
      </c>
      <c r="X38" s="63">
        <v>193</v>
      </c>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4"/>
      <c r="AW38" s="64"/>
      <c r="AX38" s="64"/>
      <c r="AY38" s="64"/>
      <c r="AZ38" s="64"/>
      <c r="BA38" s="64"/>
      <c r="BB38" s="64"/>
      <c r="BC38" s="64"/>
      <c r="BD38" s="64"/>
      <c r="BE38" s="64"/>
    </row>
    <row r="39" spans="1:57" s="32" customFormat="1" ht="14" x14ac:dyDescent="0.2">
      <c r="A39" s="32">
        <v>40</v>
      </c>
      <c r="B39" s="156" t="s">
        <v>575</v>
      </c>
      <c r="C39" s="157" t="s">
        <v>86</v>
      </c>
      <c r="D39" s="158" t="s">
        <v>19</v>
      </c>
      <c r="E39" s="158" t="s">
        <v>590</v>
      </c>
      <c r="F39" s="158" t="s">
        <v>3262</v>
      </c>
      <c r="G39" s="159">
        <v>38</v>
      </c>
      <c r="H39" s="160">
        <v>136</v>
      </c>
      <c r="I39" s="161">
        <v>32.5</v>
      </c>
      <c r="J39" s="160" t="s">
        <v>88</v>
      </c>
      <c r="K39" s="161">
        <v>150</v>
      </c>
      <c r="L39" s="162" t="s">
        <v>878</v>
      </c>
      <c r="M39" s="163"/>
      <c r="N39" s="163"/>
      <c r="O39" s="158" t="s">
        <v>19</v>
      </c>
      <c r="P39" s="158" t="s">
        <v>2595</v>
      </c>
      <c r="Q39" s="164" t="str">
        <f t="shared" si="1"/>
        <v>(Scott Nos. 136, 147, 158, 169, 184, 194, 207)</v>
      </c>
      <c r="R39" s="165" t="str">
        <f>IF(S39=7,CONCATENATE(T39,", ",U39,", ",V39,", ",W39,", ",X39,", ",Y39,", ",Z39))</f>
        <v>136, 147, 158, 169, 184, 194, 207</v>
      </c>
      <c r="S39" s="166">
        <f t="shared" si="0"/>
        <v>7</v>
      </c>
      <c r="T39" s="63">
        <v>136</v>
      </c>
      <c r="U39" s="63">
        <v>147</v>
      </c>
      <c r="V39" s="63">
        <v>158</v>
      </c>
      <c r="W39" s="63">
        <v>169</v>
      </c>
      <c r="X39" s="63">
        <v>184</v>
      </c>
      <c r="Y39" s="63">
        <v>194</v>
      </c>
      <c r="Z39" s="63">
        <v>207</v>
      </c>
      <c r="AA39" s="63"/>
      <c r="AB39" s="63"/>
      <c r="AC39" s="63"/>
      <c r="AD39" s="63"/>
      <c r="AE39" s="63"/>
      <c r="AF39" s="63"/>
      <c r="AG39" s="63"/>
      <c r="AH39" s="63"/>
      <c r="AI39" s="63"/>
      <c r="AJ39" s="63"/>
      <c r="AK39" s="63"/>
      <c r="AL39" s="63"/>
      <c r="AM39" s="63"/>
      <c r="AN39" s="63"/>
      <c r="AO39" s="63"/>
      <c r="AP39" s="63"/>
      <c r="AQ39" s="63"/>
      <c r="AR39" s="63"/>
      <c r="AS39" s="63"/>
      <c r="AT39" s="63"/>
      <c r="AU39" s="63"/>
      <c r="AV39" s="64"/>
      <c r="AW39" s="64"/>
      <c r="AX39" s="64"/>
      <c r="AY39" s="64"/>
      <c r="AZ39" s="64"/>
      <c r="BA39" s="64"/>
      <c r="BB39" s="64"/>
      <c r="BC39" s="64"/>
      <c r="BD39" s="64"/>
      <c r="BE39" s="64"/>
    </row>
    <row r="40" spans="1:57" s="32" customFormat="1" ht="14" x14ac:dyDescent="0.2">
      <c r="A40" s="32">
        <v>41</v>
      </c>
      <c r="B40" s="156" t="s">
        <v>575</v>
      </c>
      <c r="C40" s="157" t="s">
        <v>86</v>
      </c>
      <c r="D40" s="158" t="s">
        <v>89</v>
      </c>
      <c r="E40" s="158" t="s">
        <v>590</v>
      </c>
      <c r="F40" s="158" t="s">
        <v>3263</v>
      </c>
      <c r="G40" s="159">
        <v>39</v>
      </c>
      <c r="H40" s="160">
        <v>159</v>
      </c>
      <c r="I40" s="161">
        <v>20</v>
      </c>
      <c r="J40" s="160" t="s">
        <v>90</v>
      </c>
      <c r="K40" s="161">
        <v>300</v>
      </c>
      <c r="L40" s="162" t="s">
        <v>879</v>
      </c>
      <c r="M40" s="163"/>
      <c r="N40" s="163"/>
      <c r="O40" s="158" t="s">
        <v>89</v>
      </c>
      <c r="P40" s="158" t="s">
        <v>2596</v>
      </c>
      <c r="Q40" s="164" t="str">
        <f t="shared" si="1"/>
        <v>(Scott Nos. 137, 148, 159, 170, 186, 195, 208)</v>
      </c>
      <c r="R40" s="165" t="str">
        <f>IF(S40=7,CONCATENATE(T40,", ",U40,", ",V40,", ",W40,", ",X40,", ",Y40,", ",Z40))</f>
        <v>137, 148, 159, 170, 186, 195, 208</v>
      </c>
      <c r="S40" s="166">
        <f t="shared" si="0"/>
        <v>7</v>
      </c>
      <c r="T40" s="63">
        <v>137</v>
      </c>
      <c r="U40" s="63">
        <v>148</v>
      </c>
      <c r="V40" s="63">
        <v>159</v>
      </c>
      <c r="W40" s="63">
        <v>170</v>
      </c>
      <c r="X40" s="63">
        <v>186</v>
      </c>
      <c r="Y40" s="63">
        <v>195</v>
      </c>
      <c r="Z40" s="63">
        <v>208</v>
      </c>
      <c r="AA40" s="63"/>
      <c r="AB40" s="63"/>
      <c r="AC40" s="63"/>
      <c r="AD40" s="63"/>
      <c r="AE40" s="63"/>
      <c r="AF40" s="63"/>
      <c r="AG40" s="63"/>
      <c r="AH40" s="63"/>
      <c r="AI40" s="63"/>
      <c r="AJ40" s="63"/>
      <c r="AK40" s="63"/>
      <c r="AL40" s="63"/>
      <c r="AM40" s="63"/>
      <c r="AN40" s="63"/>
      <c r="AO40" s="63"/>
      <c r="AP40" s="63"/>
      <c r="AQ40" s="63"/>
      <c r="AR40" s="63"/>
      <c r="AS40" s="63"/>
      <c r="AT40" s="63"/>
      <c r="AU40" s="63"/>
      <c r="AV40" s="64"/>
      <c r="AW40" s="64"/>
      <c r="AX40" s="64"/>
      <c r="AY40" s="64"/>
      <c r="AZ40" s="64"/>
      <c r="BA40" s="64"/>
      <c r="BB40" s="64"/>
      <c r="BC40" s="64"/>
      <c r="BD40" s="64"/>
      <c r="BE40" s="64"/>
    </row>
    <row r="41" spans="1:57" s="32" customFormat="1" ht="14" x14ac:dyDescent="0.2">
      <c r="A41" s="32">
        <v>42</v>
      </c>
      <c r="B41" s="156" t="s">
        <v>575</v>
      </c>
      <c r="C41" s="157" t="s">
        <v>86</v>
      </c>
      <c r="D41" s="158" t="s">
        <v>91</v>
      </c>
      <c r="E41" s="158" t="s">
        <v>590</v>
      </c>
      <c r="F41" s="158" t="s">
        <v>3264</v>
      </c>
      <c r="G41" s="159">
        <v>40</v>
      </c>
      <c r="H41" s="160">
        <v>160</v>
      </c>
      <c r="I41" s="161">
        <v>90</v>
      </c>
      <c r="J41" s="160" t="s">
        <v>92</v>
      </c>
      <c r="K41" s="161">
        <v>20</v>
      </c>
      <c r="L41" s="162" t="s">
        <v>880</v>
      </c>
      <c r="M41" s="163"/>
      <c r="N41" s="163"/>
      <c r="O41" s="158" t="s">
        <v>91</v>
      </c>
      <c r="P41" s="158" t="s">
        <v>2597</v>
      </c>
      <c r="Q41" s="164" t="str">
        <f t="shared" si="1"/>
        <v>(Scott Nos. 138, 149, 160, 171, 196)</v>
      </c>
      <c r="R41" s="165" t="str">
        <f>IF(S41=5,CONCATENATE(T41,", ",U41,", ",V41,", ",W41,", ",X41))</f>
        <v>138, 149, 160, 171, 196</v>
      </c>
      <c r="S41" s="166">
        <f t="shared" si="0"/>
        <v>5</v>
      </c>
      <c r="T41" s="63">
        <v>138</v>
      </c>
      <c r="U41" s="63">
        <v>149</v>
      </c>
      <c r="V41" s="63">
        <v>160</v>
      </c>
      <c r="W41" s="63">
        <v>171</v>
      </c>
      <c r="X41" s="63">
        <v>196</v>
      </c>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4"/>
      <c r="AW41" s="64"/>
      <c r="AX41" s="64"/>
      <c r="AY41" s="64"/>
      <c r="AZ41" s="64"/>
      <c r="BA41" s="64"/>
      <c r="BB41" s="64"/>
      <c r="BC41" s="64"/>
      <c r="BD41" s="64"/>
      <c r="BE41" s="64"/>
    </row>
    <row r="42" spans="1:57" s="32" customFormat="1" ht="14" x14ac:dyDescent="0.2">
      <c r="A42" s="32">
        <v>43</v>
      </c>
      <c r="B42" s="156" t="s">
        <v>575</v>
      </c>
      <c r="C42" s="157" t="s">
        <v>86</v>
      </c>
      <c r="D42" s="158" t="s">
        <v>93</v>
      </c>
      <c r="E42" s="158" t="s">
        <v>590</v>
      </c>
      <c r="F42" s="158" t="s">
        <v>3265</v>
      </c>
      <c r="G42" s="159">
        <v>41</v>
      </c>
      <c r="H42" s="160">
        <v>161</v>
      </c>
      <c r="I42" s="161">
        <v>27.5</v>
      </c>
      <c r="J42" s="160" t="s">
        <v>94</v>
      </c>
      <c r="K42" s="161">
        <v>300</v>
      </c>
      <c r="L42" s="162" t="s">
        <v>881</v>
      </c>
      <c r="M42" s="163"/>
      <c r="N42" s="163"/>
      <c r="O42" s="158" t="s">
        <v>93</v>
      </c>
      <c r="P42" s="158" t="s">
        <v>2598</v>
      </c>
      <c r="Q42" s="164" t="str">
        <f t="shared" si="1"/>
        <v>(Scott Nos. 139, 150, 161, 172, 187, 188, 197, 209)</v>
      </c>
      <c r="R42" s="165" t="str">
        <f>IF(S42=8,CONCATENATE(T42,", ",U42,", ",V42,", ",W42,", ",X42,", ",Y42,", ",Z42,", ",AA42))</f>
        <v>139, 150, 161, 172, 187, 188, 197, 209</v>
      </c>
      <c r="S42" s="166">
        <f t="shared" si="0"/>
        <v>8</v>
      </c>
      <c r="T42" s="63">
        <v>139</v>
      </c>
      <c r="U42" s="63">
        <v>150</v>
      </c>
      <c r="V42" s="63">
        <v>161</v>
      </c>
      <c r="W42" s="63">
        <v>172</v>
      </c>
      <c r="X42" s="63">
        <v>187</v>
      </c>
      <c r="Y42" s="63">
        <v>188</v>
      </c>
      <c r="Z42" s="63">
        <v>197</v>
      </c>
      <c r="AA42" s="63">
        <v>209</v>
      </c>
      <c r="AB42" s="63"/>
      <c r="AC42" s="63"/>
      <c r="AD42" s="63"/>
      <c r="AE42" s="63"/>
      <c r="AF42" s="63"/>
      <c r="AG42" s="63"/>
      <c r="AH42" s="63"/>
      <c r="AI42" s="63"/>
      <c r="AJ42" s="63"/>
      <c r="AK42" s="63"/>
      <c r="AL42" s="63"/>
      <c r="AM42" s="63"/>
      <c r="AN42" s="63"/>
      <c r="AO42" s="63"/>
      <c r="AP42" s="63"/>
      <c r="AQ42" s="63"/>
      <c r="AR42" s="63"/>
      <c r="AS42" s="63"/>
      <c r="AT42" s="63"/>
      <c r="AU42" s="63"/>
      <c r="AV42" s="64"/>
      <c r="AW42" s="64"/>
      <c r="AX42" s="64"/>
      <c r="AY42" s="64"/>
      <c r="AZ42" s="64"/>
      <c r="BA42" s="64"/>
      <c r="BB42" s="64"/>
      <c r="BC42" s="64"/>
      <c r="BD42" s="64"/>
      <c r="BE42" s="64"/>
    </row>
    <row r="43" spans="1:57" s="32" customFormat="1" ht="14" x14ac:dyDescent="0.2">
      <c r="A43" s="32">
        <v>44</v>
      </c>
      <c r="B43" s="156" t="s">
        <v>575</v>
      </c>
      <c r="C43" s="157" t="s">
        <v>86</v>
      </c>
      <c r="D43" s="158" t="s">
        <v>95</v>
      </c>
      <c r="E43" s="158" t="s">
        <v>590</v>
      </c>
      <c r="F43" s="158" t="s">
        <v>3266</v>
      </c>
      <c r="G43" s="159">
        <v>42</v>
      </c>
      <c r="H43" s="160">
        <v>162</v>
      </c>
      <c r="I43" s="161">
        <v>145</v>
      </c>
      <c r="J43" s="160" t="s">
        <v>96</v>
      </c>
      <c r="K43" s="161">
        <v>20</v>
      </c>
      <c r="L43" s="162" t="s">
        <v>882</v>
      </c>
      <c r="M43" s="163"/>
      <c r="N43" s="163"/>
      <c r="O43" s="158" t="s">
        <v>95</v>
      </c>
      <c r="P43" s="158" t="s">
        <v>2599</v>
      </c>
      <c r="Q43" s="164" t="str">
        <f t="shared" si="1"/>
        <v>(Scott Nos. 140, 151, 162, 173, 198)</v>
      </c>
      <c r="R43" s="165" t="str">
        <f>IF(S43=5,CONCATENATE(T43,", ",U43,", ",V43,", ",W43,", ",X43))</f>
        <v>140, 151, 162, 173, 198</v>
      </c>
      <c r="S43" s="166">
        <f t="shared" si="0"/>
        <v>5</v>
      </c>
      <c r="T43" s="63">
        <v>140</v>
      </c>
      <c r="U43" s="63">
        <v>151</v>
      </c>
      <c r="V43" s="63">
        <v>162</v>
      </c>
      <c r="W43" s="63">
        <v>173</v>
      </c>
      <c r="X43" s="63">
        <v>198</v>
      </c>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4"/>
      <c r="AW43" s="64"/>
      <c r="AX43" s="64"/>
      <c r="AY43" s="64"/>
      <c r="AZ43" s="64"/>
      <c r="BA43" s="64"/>
      <c r="BB43" s="64"/>
      <c r="BC43" s="64"/>
      <c r="BD43" s="64"/>
      <c r="BE43" s="64"/>
    </row>
    <row r="44" spans="1:57" s="32" customFormat="1" ht="14" x14ac:dyDescent="0.2">
      <c r="A44" s="32">
        <v>45</v>
      </c>
      <c r="B44" s="156" t="s">
        <v>575</v>
      </c>
      <c r="C44" s="157" t="s">
        <v>86</v>
      </c>
      <c r="D44" s="158" t="s">
        <v>97</v>
      </c>
      <c r="E44" s="158" t="s">
        <v>590</v>
      </c>
      <c r="F44" s="158" t="s">
        <v>3267</v>
      </c>
      <c r="G44" s="159">
        <v>43</v>
      </c>
      <c r="H44" s="160">
        <v>189</v>
      </c>
      <c r="I44" s="161">
        <v>30</v>
      </c>
      <c r="J44" s="160" t="s">
        <v>98</v>
      </c>
      <c r="K44" s="161">
        <v>20</v>
      </c>
      <c r="L44" s="162" t="s">
        <v>883</v>
      </c>
      <c r="M44" s="163"/>
      <c r="N44" s="163"/>
      <c r="O44" s="158" t="s">
        <v>97</v>
      </c>
      <c r="P44" s="158" t="s">
        <v>2600</v>
      </c>
      <c r="Q44" s="164" t="str">
        <f t="shared" si="1"/>
        <v>(Scott Nos. 141, 152, 163, 174, 189, 199)</v>
      </c>
      <c r="R44" s="165" t="str">
        <f>IF(S44=6,CONCATENATE(T44,", ",U44,", ",V44,", ",W44,", ",X44,", ",Y44))</f>
        <v>141, 152, 163, 174, 189, 199</v>
      </c>
      <c r="S44" s="166">
        <f t="shared" si="0"/>
        <v>6</v>
      </c>
      <c r="T44" s="63">
        <v>141</v>
      </c>
      <c r="U44" s="63">
        <v>152</v>
      </c>
      <c r="V44" s="63">
        <v>163</v>
      </c>
      <c r="W44" s="63">
        <v>174</v>
      </c>
      <c r="X44" s="63">
        <v>189</v>
      </c>
      <c r="Y44" s="63">
        <v>199</v>
      </c>
      <c r="Z44" s="63"/>
      <c r="AA44" s="63"/>
      <c r="AB44" s="63"/>
      <c r="AC44" s="63"/>
      <c r="AD44" s="63"/>
      <c r="AE44" s="63"/>
      <c r="AF44" s="63"/>
      <c r="AG44" s="63"/>
      <c r="AH44" s="63"/>
      <c r="AI44" s="63"/>
      <c r="AJ44" s="63"/>
      <c r="AK44" s="63"/>
      <c r="AL44" s="63"/>
      <c r="AM44" s="63"/>
      <c r="AN44" s="63"/>
      <c r="AO44" s="63"/>
      <c r="AP44" s="63"/>
      <c r="AQ44" s="63"/>
      <c r="AR44" s="63"/>
      <c r="AS44" s="63"/>
      <c r="AT44" s="63"/>
      <c r="AU44" s="63"/>
      <c r="AV44" s="64"/>
      <c r="AW44" s="64"/>
      <c r="AX44" s="64"/>
      <c r="AY44" s="64"/>
      <c r="AZ44" s="64"/>
      <c r="BA44" s="64"/>
      <c r="BB44" s="64"/>
      <c r="BC44" s="64"/>
      <c r="BD44" s="64"/>
      <c r="BE44" s="64"/>
    </row>
    <row r="45" spans="1:57" s="32" customFormat="1" ht="14" x14ac:dyDescent="0.2">
      <c r="A45" s="32">
        <v>46</v>
      </c>
      <c r="B45" s="156" t="s">
        <v>575</v>
      </c>
      <c r="C45" s="157" t="s">
        <v>86</v>
      </c>
      <c r="D45" s="158" t="s">
        <v>99</v>
      </c>
      <c r="E45" s="158" t="s">
        <v>590</v>
      </c>
      <c r="F45" s="158" t="s">
        <v>3268</v>
      </c>
      <c r="G45" s="159">
        <v>44</v>
      </c>
      <c r="H45" s="160">
        <v>153</v>
      </c>
      <c r="I45" s="161">
        <v>230</v>
      </c>
      <c r="J45" s="160" t="s">
        <v>100</v>
      </c>
      <c r="K45" s="161">
        <v>20</v>
      </c>
      <c r="L45" s="162" t="s">
        <v>884</v>
      </c>
      <c r="M45" s="163"/>
      <c r="N45" s="163"/>
      <c r="O45" s="158" t="s">
        <v>99</v>
      </c>
      <c r="P45" s="158" t="s">
        <v>2601</v>
      </c>
      <c r="Q45" s="164" t="str">
        <f t="shared" si="1"/>
        <v>(Scott Nos. 142, 153, 164, 175, 200)</v>
      </c>
      <c r="R45" s="165" t="str">
        <f>IF(S45=5,CONCATENATE(T45,", ",U45,", ",V45,", ",W45,", ",X45))</f>
        <v>142, 153, 164, 175, 200</v>
      </c>
      <c r="S45" s="166">
        <f t="shared" si="0"/>
        <v>5</v>
      </c>
      <c r="T45" s="63">
        <v>142</v>
      </c>
      <c r="U45" s="63">
        <v>153</v>
      </c>
      <c r="V45" s="63">
        <v>164</v>
      </c>
      <c r="W45" s="63">
        <v>175</v>
      </c>
      <c r="X45" s="63">
        <v>200</v>
      </c>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4"/>
      <c r="AW45" s="64"/>
      <c r="AX45" s="64"/>
      <c r="AY45" s="64"/>
      <c r="AZ45" s="64"/>
      <c r="BA45" s="64"/>
      <c r="BB45" s="64"/>
      <c r="BC45" s="64"/>
      <c r="BD45" s="64"/>
      <c r="BE45" s="64"/>
    </row>
    <row r="46" spans="1:57" s="32" customFormat="1" ht="14" x14ac:dyDescent="0.2">
      <c r="A46" s="32">
        <v>47</v>
      </c>
      <c r="B46" s="156" t="s">
        <v>575</v>
      </c>
      <c r="C46" s="157" t="s">
        <v>86</v>
      </c>
      <c r="D46" s="158" t="s">
        <v>101</v>
      </c>
      <c r="E46" s="158" t="s">
        <v>590</v>
      </c>
      <c r="F46" s="158" t="s">
        <v>3269</v>
      </c>
      <c r="G46" s="159">
        <v>45</v>
      </c>
      <c r="H46" s="160">
        <v>165</v>
      </c>
      <c r="I46" s="161">
        <v>140</v>
      </c>
      <c r="J46" s="160" t="s">
        <v>102</v>
      </c>
      <c r="K46" s="161">
        <v>40</v>
      </c>
      <c r="L46" s="162" t="s">
        <v>885</v>
      </c>
      <c r="M46" s="163"/>
      <c r="N46" s="163"/>
      <c r="O46" s="158" t="s">
        <v>101</v>
      </c>
      <c r="P46" s="158" t="s">
        <v>2602</v>
      </c>
      <c r="Q46" s="164" t="str">
        <f t="shared" si="1"/>
        <v>(Scott Nos. 143, 154, 165, 176, 190, 201)</v>
      </c>
      <c r="R46" s="165" t="str">
        <f>IF(S46=6,CONCATENATE(T46,", ",U46,", ",V46,", ",W46,", ",X46,", ",Y46))</f>
        <v>143, 154, 165, 176, 190, 201</v>
      </c>
      <c r="S46" s="166">
        <f t="shared" si="0"/>
        <v>6</v>
      </c>
      <c r="T46" s="63">
        <v>143</v>
      </c>
      <c r="U46" s="63">
        <v>154</v>
      </c>
      <c r="V46" s="63">
        <v>165</v>
      </c>
      <c r="W46" s="63">
        <v>176</v>
      </c>
      <c r="X46" s="63">
        <v>190</v>
      </c>
      <c r="Y46" s="63">
        <v>201</v>
      </c>
      <c r="Z46" s="63"/>
      <c r="AA46" s="63"/>
      <c r="AB46" s="63"/>
      <c r="AC46" s="63"/>
      <c r="AD46" s="63"/>
      <c r="AE46" s="63"/>
      <c r="AF46" s="63"/>
      <c r="AG46" s="63"/>
      <c r="AH46" s="63"/>
      <c r="AI46" s="63"/>
      <c r="AJ46" s="63"/>
      <c r="AK46" s="63"/>
      <c r="AL46" s="63"/>
      <c r="AM46" s="63"/>
      <c r="AN46" s="63"/>
      <c r="AO46" s="63"/>
      <c r="AP46" s="63"/>
      <c r="AQ46" s="63"/>
      <c r="AR46" s="63"/>
      <c r="AS46" s="63"/>
      <c r="AT46" s="63"/>
      <c r="AU46" s="63"/>
      <c r="AV46" s="64"/>
      <c r="AW46" s="64"/>
      <c r="AX46" s="64"/>
      <c r="AY46" s="64"/>
      <c r="AZ46" s="64"/>
      <c r="BA46" s="64"/>
      <c r="BB46" s="64"/>
      <c r="BC46" s="64"/>
      <c r="BD46" s="64"/>
      <c r="BE46" s="64"/>
    </row>
    <row r="47" spans="1:57" s="32" customFormat="1" ht="14" x14ac:dyDescent="0.2">
      <c r="A47" s="32">
        <v>48</v>
      </c>
      <c r="B47" s="156" t="s">
        <v>575</v>
      </c>
      <c r="C47" s="157" t="s">
        <v>86</v>
      </c>
      <c r="D47" s="158" t="s">
        <v>103</v>
      </c>
      <c r="E47" s="158" t="s">
        <v>590</v>
      </c>
      <c r="F47" s="158" t="s">
        <v>3270</v>
      </c>
      <c r="G47" s="159">
        <v>46</v>
      </c>
      <c r="H47" s="160">
        <v>166</v>
      </c>
      <c r="I47" s="161">
        <v>300</v>
      </c>
      <c r="J47" s="160" t="s">
        <v>104</v>
      </c>
      <c r="K47" s="161">
        <v>25</v>
      </c>
      <c r="L47" s="162" t="s">
        <v>886</v>
      </c>
      <c r="M47" s="163"/>
      <c r="N47" s="163"/>
      <c r="O47" s="158" t="s">
        <v>103</v>
      </c>
      <c r="P47" s="158" t="s">
        <v>2603</v>
      </c>
      <c r="Q47" s="164" t="str">
        <f t="shared" si="1"/>
        <v>(Scott Nos. 144, 155, 166, 177, 191, 202)</v>
      </c>
      <c r="R47" s="165" t="str">
        <f>IF(S47=6,CONCATENATE(T47,", ",U47,", ",V47,", ",W47,", ",X47,", ",Y47))</f>
        <v>144, 155, 166, 177, 191, 202</v>
      </c>
      <c r="S47" s="166">
        <f t="shared" si="0"/>
        <v>6</v>
      </c>
      <c r="T47" s="63">
        <v>144</v>
      </c>
      <c r="U47" s="63">
        <v>155</v>
      </c>
      <c r="V47" s="63">
        <v>166</v>
      </c>
      <c r="W47" s="63">
        <v>177</v>
      </c>
      <c r="X47" s="63">
        <v>191</v>
      </c>
      <c r="Y47" s="63">
        <v>202</v>
      </c>
      <c r="Z47" s="63"/>
      <c r="AA47" s="63"/>
      <c r="AB47" s="63"/>
      <c r="AC47" s="63"/>
      <c r="AD47" s="63"/>
      <c r="AE47" s="63"/>
      <c r="AF47" s="63"/>
      <c r="AG47" s="63"/>
      <c r="AH47" s="63"/>
      <c r="AI47" s="63"/>
      <c r="AJ47" s="63"/>
      <c r="AK47" s="63"/>
      <c r="AL47" s="63"/>
      <c r="AM47" s="63"/>
      <c r="AN47" s="63"/>
      <c r="AO47" s="63"/>
      <c r="AP47" s="63"/>
      <c r="AQ47" s="63"/>
      <c r="AR47" s="63"/>
      <c r="AS47" s="63"/>
      <c r="AT47" s="63"/>
      <c r="AU47" s="63"/>
      <c r="AV47" s="64"/>
      <c r="AW47" s="64"/>
      <c r="AX47" s="64"/>
      <c r="AY47" s="64"/>
      <c r="AZ47" s="64"/>
      <c r="BA47" s="64"/>
      <c r="BB47" s="64"/>
      <c r="BC47" s="64"/>
      <c r="BD47" s="64"/>
      <c r="BE47" s="64"/>
    </row>
    <row r="48" spans="1:57" s="32" customFormat="1" ht="14" x14ac:dyDescent="0.2">
      <c r="A48" s="32">
        <v>49</v>
      </c>
      <c r="B48" s="156" t="s">
        <v>576</v>
      </c>
      <c r="C48" s="157" t="s">
        <v>105</v>
      </c>
      <c r="D48" s="158" t="s">
        <v>50</v>
      </c>
      <c r="E48" s="158" t="s">
        <v>590</v>
      </c>
      <c r="F48" s="158" t="s">
        <v>3271</v>
      </c>
      <c r="G48" s="159">
        <v>47</v>
      </c>
      <c r="H48" s="160">
        <v>178</v>
      </c>
      <c r="I48" s="161">
        <v>15</v>
      </c>
      <c r="J48" s="160" t="s">
        <v>106</v>
      </c>
      <c r="K48" s="161">
        <v>25</v>
      </c>
      <c r="L48" s="162" t="s">
        <v>998</v>
      </c>
      <c r="M48" s="163"/>
      <c r="N48" s="163"/>
      <c r="O48" s="158" t="s">
        <v>50</v>
      </c>
      <c r="P48" s="158" t="s">
        <v>2604</v>
      </c>
      <c r="Q48" s="164" t="str">
        <f t="shared" si="1"/>
        <v>(Scott Nos. 178, 183, 180, 203)</v>
      </c>
      <c r="R48" s="165" t="str">
        <f>IF(S48=4,CONCATENATE(T48,", ",U48,", ",V48,", ",W48))</f>
        <v>178, 183, 180, 203</v>
      </c>
      <c r="S48" s="166">
        <f t="shared" si="0"/>
        <v>4</v>
      </c>
      <c r="T48" s="63">
        <v>178</v>
      </c>
      <c r="U48" s="63">
        <v>183</v>
      </c>
      <c r="V48" s="63">
        <v>180</v>
      </c>
      <c r="W48" s="63">
        <v>203</v>
      </c>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4"/>
      <c r="AW48" s="64"/>
      <c r="AX48" s="64"/>
      <c r="AY48" s="64"/>
      <c r="AZ48" s="64"/>
      <c r="BA48" s="64"/>
      <c r="BB48" s="64"/>
      <c r="BC48" s="64"/>
      <c r="BD48" s="64"/>
      <c r="BE48" s="64"/>
    </row>
    <row r="49" spans="1:57" s="32" customFormat="1" ht="14" x14ac:dyDescent="0.2">
      <c r="A49" s="32">
        <v>50</v>
      </c>
      <c r="B49" s="156" t="s">
        <v>576</v>
      </c>
      <c r="C49" s="157" t="s">
        <v>105</v>
      </c>
      <c r="D49" s="158" t="s">
        <v>107</v>
      </c>
      <c r="E49" s="158" t="s">
        <v>590</v>
      </c>
      <c r="F49" s="158" t="s">
        <v>3272</v>
      </c>
      <c r="G49" s="159">
        <v>48</v>
      </c>
      <c r="H49" s="160">
        <v>179</v>
      </c>
      <c r="I49" s="161">
        <v>25</v>
      </c>
      <c r="J49" s="160" t="s">
        <v>108</v>
      </c>
      <c r="K49" s="161">
        <v>15</v>
      </c>
      <c r="L49" s="162" t="s">
        <v>887</v>
      </c>
      <c r="M49" s="163"/>
      <c r="N49" s="163"/>
      <c r="O49" s="158" t="s">
        <v>107</v>
      </c>
      <c r="P49" s="158" t="s">
        <v>2605</v>
      </c>
      <c r="Q49" s="164" t="str">
        <f t="shared" si="1"/>
        <v>(Scott Nos. 179, 185, 181, 204)</v>
      </c>
      <c r="R49" s="165" t="str">
        <f>IF(S49=4,CONCATENATE(T49,", ",U49,", ",V49,", ",W49))</f>
        <v>179, 185, 181, 204</v>
      </c>
      <c r="S49" s="166">
        <f t="shared" si="0"/>
        <v>4</v>
      </c>
      <c r="T49" s="63">
        <v>179</v>
      </c>
      <c r="U49" s="63">
        <v>185</v>
      </c>
      <c r="V49" s="63">
        <v>181</v>
      </c>
      <c r="W49" s="63">
        <v>204</v>
      </c>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4"/>
      <c r="AW49" s="64"/>
      <c r="AX49" s="64"/>
      <c r="AY49" s="64"/>
      <c r="AZ49" s="64"/>
      <c r="BA49" s="64"/>
      <c r="BB49" s="64"/>
      <c r="BC49" s="64"/>
      <c r="BD49" s="64"/>
      <c r="BE49" s="64"/>
    </row>
    <row r="50" spans="1:57" s="32" customFormat="1" ht="14" x14ac:dyDescent="0.2">
      <c r="A50" s="32">
        <v>51</v>
      </c>
      <c r="B50" s="156" t="s">
        <v>576</v>
      </c>
      <c r="C50" s="157" t="s">
        <v>105</v>
      </c>
      <c r="D50" s="158" t="s">
        <v>109</v>
      </c>
      <c r="E50" s="158" t="s">
        <v>590</v>
      </c>
      <c r="F50" s="158" t="s">
        <v>3273</v>
      </c>
      <c r="G50" s="159">
        <v>49</v>
      </c>
      <c r="H50" s="160">
        <v>205</v>
      </c>
      <c r="I50" s="161">
        <v>12</v>
      </c>
      <c r="J50" s="160" t="s">
        <v>110</v>
      </c>
      <c r="K50" s="161">
        <v>20</v>
      </c>
      <c r="L50" s="162" t="s">
        <v>888</v>
      </c>
      <c r="M50" s="163"/>
      <c r="N50" s="163"/>
      <c r="O50" s="158" t="s">
        <v>109</v>
      </c>
      <c r="P50" s="158" t="s">
        <v>2606</v>
      </c>
      <c r="Q50" s="164" t="str">
        <f t="shared" si="1"/>
        <v>(Scott Nos. 205, 205C)</v>
      </c>
      <c r="R50" s="165" t="str">
        <f>IF(S50=2,CONCATENATE(T50,", ",U50))</f>
        <v>205, 205C</v>
      </c>
      <c r="S50" s="166">
        <f t="shared" si="0"/>
        <v>2</v>
      </c>
      <c r="T50" s="63">
        <v>205</v>
      </c>
      <c r="U50" s="63" t="s">
        <v>1597</v>
      </c>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4"/>
      <c r="AW50" s="64"/>
      <c r="AX50" s="64"/>
      <c r="AY50" s="64"/>
      <c r="AZ50" s="64"/>
      <c r="BA50" s="64"/>
      <c r="BB50" s="64"/>
      <c r="BC50" s="64"/>
      <c r="BD50" s="64"/>
      <c r="BE50" s="64"/>
    </row>
    <row r="51" spans="1:57" s="32" customFormat="1" ht="14" x14ac:dyDescent="0.2">
      <c r="A51" s="32">
        <v>52</v>
      </c>
      <c r="B51" s="156" t="s">
        <v>576</v>
      </c>
      <c r="C51" s="157" t="s">
        <v>105</v>
      </c>
      <c r="D51" s="158" t="s">
        <v>111</v>
      </c>
      <c r="E51" s="158" t="s">
        <v>590</v>
      </c>
      <c r="F51" s="158" t="s">
        <v>3274</v>
      </c>
      <c r="G51" s="159">
        <v>50</v>
      </c>
      <c r="H51" s="160">
        <v>210</v>
      </c>
      <c r="I51" s="161">
        <v>0.75</v>
      </c>
      <c r="J51" s="160" t="s">
        <v>112</v>
      </c>
      <c r="K51" s="161">
        <v>20</v>
      </c>
      <c r="L51" s="162" t="s">
        <v>889</v>
      </c>
      <c r="M51" s="163"/>
      <c r="N51" s="163"/>
      <c r="O51" s="158" t="s">
        <v>111</v>
      </c>
      <c r="P51" s="158" t="s">
        <v>2607</v>
      </c>
      <c r="Q51" s="164" t="str">
        <f t="shared" si="1"/>
        <v>(Scott Nos. 210, 211B)</v>
      </c>
      <c r="R51" s="165" t="str">
        <f>IF(S51=2,CONCATENATE(T51,", ",U51))</f>
        <v>210, 211B</v>
      </c>
      <c r="S51" s="166">
        <f t="shared" si="0"/>
        <v>2</v>
      </c>
      <c r="T51" s="63">
        <v>210</v>
      </c>
      <c r="U51" s="63" t="s">
        <v>1598</v>
      </c>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4"/>
      <c r="AW51" s="64"/>
      <c r="AX51" s="64"/>
      <c r="AY51" s="64"/>
      <c r="AZ51" s="64"/>
      <c r="BA51" s="64"/>
      <c r="BB51" s="64"/>
      <c r="BC51" s="64"/>
      <c r="BD51" s="64"/>
      <c r="BE51" s="64"/>
    </row>
    <row r="52" spans="1:57" s="32" customFormat="1" ht="14" x14ac:dyDescent="0.2">
      <c r="A52" s="32">
        <v>53</v>
      </c>
      <c r="B52" s="156" t="s">
        <v>576</v>
      </c>
      <c r="C52" s="157" t="s">
        <v>105</v>
      </c>
      <c r="D52" s="158" t="s">
        <v>113</v>
      </c>
      <c r="E52" s="158" t="s">
        <v>590</v>
      </c>
      <c r="F52" s="158" t="s">
        <v>3275</v>
      </c>
      <c r="G52" s="159">
        <v>51</v>
      </c>
      <c r="H52" s="160">
        <v>211</v>
      </c>
      <c r="I52" s="161">
        <v>27.5</v>
      </c>
      <c r="J52" s="160" t="s">
        <v>114</v>
      </c>
      <c r="K52" s="161">
        <v>25</v>
      </c>
      <c r="L52" s="162" t="s">
        <v>890</v>
      </c>
      <c r="M52" s="163"/>
      <c r="N52" s="163"/>
      <c r="O52" s="158" t="s">
        <v>113</v>
      </c>
      <c r="P52" s="158" t="s">
        <v>2608</v>
      </c>
      <c r="Q52" s="164" t="str">
        <f t="shared" si="1"/>
        <v>(Scott Nos. 211, 211D)</v>
      </c>
      <c r="R52" s="165" t="str">
        <f>IF(S52=2,CONCATENATE(T52,", ",U52))</f>
        <v>211, 211D</v>
      </c>
      <c r="S52" s="166">
        <f t="shared" si="0"/>
        <v>2</v>
      </c>
      <c r="T52" s="63">
        <v>211</v>
      </c>
      <c r="U52" s="63" t="s">
        <v>1599</v>
      </c>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4"/>
      <c r="AW52" s="64"/>
      <c r="AX52" s="64"/>
      <c r="AY52" s="64"/>
      <c r="AZ52" s="64"/>
      <c r="BA52" s="64"/>
      <c r="BB52" s="64"/>
      <c r="BC52" s="64"/>
      <c r="BD52" s="64"/>
      <c r="BE52" s="64"/>
    </row>
    <row r="53" spans="1:57" s="32" customFormat="1" ht="14" x14ac:dyDescent="0.2">
      <c r="A53" s="32">
        <v>54</v>
      </c>
      <c r="B53" s="156" t="s">
        <v>577</v>
      </c>
      <c r="C53" s="157" t="s">
        <v>115</v>
      </c>
      <c r="D53" s="158" t="s">
        <v>15</v>
      </c>
      <c r="E53" s="158" t="s">
        <v>590</v>
      </c>
      <c r="F53" s="158" t="s">
        <v>3276</v>
      </c>
      <c r="G53" s="159">
        <v>52</v>
      </c>
      <c r="H53" s="160">
        <v>212</v>
      </c>
      <c r="I53" s="161">
        <v>2.5</v>
      </c>
      <c r="J53" s="160">
        <v>212</v>
      </c>
      <c r="K53" s="161">
        <v>90</v>
      </c>
      <c r="L53" s="162" t="s">
        <v>891</v>
      </c>
      <c r="M53" s="163"/>
      <c r="N53" s="163"/>
      <c r="O53" s="158" t="s">
        <v>15</v>
      </c>
      <c r="P53" s="158" t="s">
        <v>2609</v>
      </c>
      <c r="Q53" s="164" t="str">
        <f t="shared" ref="Q53:Q59" si="2">CONCATENATE("(Scott No. ",R53,")")</f>
        <v>(Scott No. 212)</v>
      </c>
      <c r="R53" s="165">
        <f t="shared" ref="R53:R59" si="3">+T53</f>
        <v>212</v>
      </c>
      <c r="S53" s="166">
        <f t="shared" si="0"/>
        <v>1</v>
      </c>
      <c r="T53" s="63">
        <v>212</v>
      </c>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4"/>
      <c r="AW53" s="64"/>
      <c r="AX53" s="64"/>
      <c r="AY53" s="64"/>
      <c r="AZ53" s="64"/>
      <c r="BA53" s="64"/>
      <c r="BB53" s="64"/>
      <c r="BC53" s="64"/>
      <c r="BD53" s="64"/>
      <c r="BE53" s="64"/>
    </row>
    <row r="54" spans="1:57" s="32" customFormat="1" ht="14" x14ac:dyDescent="0.2">
      <c r="A54" s="32">
        <v>55</v>
      </c>
      <c r="B54" s="156" t="s">
        <v>577</v>
      </c>
      <c r="C54" s="157" t="s">
        <v>115</v>
      </c>
      <c r="D54" s="158" t="s">
        <v>111</v>
      </c>
      <c r="E54" s="158" t="s">
        <v>590</v>
      </c>
      <c r="F54" s="158" t="s">
        <v>3277</v>
      </c>
      <c r="G54" s="159">
        <v>53</v>
      </c>
      <c r="H54" s="160">
        <v>213</v>
      </c>
      <c r="I54" s="161">
        <v>0.6</v>
      </c>
      <c r="J54" s="160" t="s">
        <v>116</v>
      </c>
      <c r="K54" s="161">
        <v>50</v>
      </c>
      <c r="L54" s="162" t="s">
        <v>889</v>
      </c>
      <c r="M54" s="163"/>
      <c r="N54" s="163"/>
      <c r="O54" s="158" t="s">
        <v>111</v>
      </c>
      <c r="P54" s="158" t="s">
        <v>2610</v>
      </c>
      <c r="Q54" s="164" t="str">
        <f t="shared" si="2"/>
        <v>(Scott No. 213)</v>
      </c>
      <c r="R54" s="165">
        <f t="shared" si="3"/>
        <v>213</v>
      </c>
      <c r="S54" s="166">
        <f t="shared" si="0"/>
        <v>1</v>
      </c>
      <c r="T54" s="63">
        <v>213</v>
      </c>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4"/>
      <c r="AW54" s="64"/>
      <c r="AX54" s="64"/>
      <c r="AY54" s="64"/>
      <c r="AZ54" s="64"/>
      <c r="BA54" s="64"/>
      <c r="BB54" s="64"/>
      <c r="BC54" s="64"/>
      <c r="BD54" s="64"/>
      <c r="BE54" s="64"/>
    </row>
    <row r="55" spans="1:57" s="32" customFormat="1" ht="14" x14ac:dyDescent="0.2">
      <c r="A55" s="32">
        <v>56</v>
      </c>
      <c r="B55" s="156" t="s">
        <v>577</v>
      </c>
      <c r="C55" s="157" t="s">
        <v>115</v>
      </c>
      <c r="D55" s="158" t="s">
        <v>19</v>
      </c>
      <c r="E55" s="158" t="s">
        <v>590</v>
      </c>
      <c r="F55" s="158" t="s">
        <v>3278</v>
      </c>
      <c r="G55" s="159">
        <v>54</v>
      </c>
      <c r="H55" s="160">
        <v>214</v>
      </c>
      <c r="I55" s="161">
        <v>55</v>
      </c>
      <c r="J55" s="160" t="s">
        <v>117</v>
      </c>
      <c r="K55" s="161">
        <v>50</v>
      </c>
      <c r="L55" s="162" t="s">
        <v>999</v>
      </c>
      <c r="M55" s="163"/>
      <c r="N55" s="163"/>
      <c r="O55" s="158" t="s">
        <v>19</v>
      </c>
      <c r="P55" s="158" t="s">
        <v>2611</v>
      </c>
      <c r="Q55" s="164" t="str">
        <f t="shared" si="2"/>
        <v>(Scott No. 214)</v>
      </c>
      <c r="R55" s="165">
        <f t="shared" si="3"/>
        <v>214</v>
      </c>
      <c r="S55" s="166">
        <f t="shared" si="0"/>
        <v>1</v>
      </c>
      <c r="T55" s="63">
        <v>214</v>
      </c>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4"/>
      <c r="AW55" s="64"/>
      <c r="AX55" s="64"/>
      <c r="AY55" s="64"/>
      <c r="AZ55" s="64"/>
      <c r="BA55" s="64"/>
      <c r="BB55" s="64"/>
      <c r="BC55" s="64"/>
      <c r="BD55" s="64"/>
      <c r="BE55" s="64"/>
    </row>
    <row r="56" spans="1:57" s="32" customFormat="1" ht="14" x14ac:dyDescent="0.2">
      <c r="A56" s="32">
        <v>57</v>
      </c>
      <c r="B56" s="156" t="s">
        <v>577</v>
      </c>
      <c r="C56" s="157" t="s">
        <v>115</v>
      </c>
      <c r="D56" s="158" t="s">
        <v>113</v>
      </c>
      <c r="E56" s="158" t="s">
        <v>590</v>
      </c>
      <c r="F56" s="158" t="s">
        <v>3279</v>
      </c>
      <c r="G56" s="159">
        <v>55</v>
      </c>
      <c r="H56" s="160">
        <v>215</v>
      </c>
      <c r="I56" s="161">
        <v>27.5</v>
      </c>
      <c r="J56" s="160" t="s">
        <v>118</v>
      </c>
      <c r="K56" s="161">
        <v>50</v>
      </c>
      <c r="L56" s="162" t="s">
        <v>890</v>
      </c>
      <c r="M56" s="163"/>
      <c r="N56" s="163"/>
      <c r="O56" s="158" t="s">
        <v>113</v>
      </c>
      <c r="P56" s="158" t="s">
        <v>2612</v>
      </c>
      <c r="Q56" s="164" t="str">
        <f t="shared" si="2"/>
        <v>(Scott No. 215)</v>
      </c>
      <c r="R56" s="165">
        <f t="shared" si="3"/>
        <v>215</v>
      </c>
      <c r="S56" s="166">
        <f t="shared" si="0"/>
        <v>1</v>
      </c>
      <c r="T56" s="63">
        <v>215</v>
      </c>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4"/>
      <c r="AW56" s="64"/>
      <c r="AX56" s="64"/>
      <c r="AY56" s="64"/>
      <c r="AZ56" s="64"/>
      <c r="BA56" s="64"/>
      <c r="BB56" s="64"/>
      <c r="BC56" s="64"/>
      <c r="BD56" s="64"/>
      <c r="BE56" s="64"/>
    </row>
    <row r="57" spans="1:57" s="32" customFormat="1" ht="14" x14ac:dyDescent="0.2">
      <c r="A57" s="32">
        <v>58</v>
      </c>
      <c r="B57" s="156" t="s">
        <v>577</v>
      </c>
      <c r="C57" s="157" t="s">
        <v>115</v>
      </c>
      <c r="D57" s="158" t="s">
        <v>109</v>
      </c>
      <c r="E57" s="158" t="s">
        <v>590</v>
      </c>
      <c r="F57" s="158" t="s">
        <v>3280</v>
      </c>
      <c r="G57" s="159">
        <v>56</v>
      </c>
      <c r="H57" s="160">
        <v>216</v>
      </c>
      <c r="I57" s="161">
        <v>17.5</v>
      </c>
      <c r="J57" s="160" t="s">
        <v>119</v>
      </c>
      <c r="K57" s="161">
        <v>50</v>
      </c>
      <c r="L57" s="162" t="s">
        <v>888</v>
      </c>
      <c r="M57" s="163"/>
      <c r="N57" s="163"/>
      <c r="O57" s="158" t="s">
        <v>109</v>
      </c>
      <c r="P57" s="158" t="s">
        <v>2613</v>
      </c>
      <c r="Q57" s="164" t="str">
        <f t="shared" si="2"/>
        <v>(Scott No. 216)</v>
      </c>
      <c r="R57" s="165">
        <f t="shared" si="3"/>
        <v>216</v>
      </c>
      <c r="S57" s="166">
        <f t="shared" si="0"/>
        <v>1</v>
      </c>
      <c r="T57" s="63">
        <v>216</v>
      </c>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4"/>
      <c r="AW57" s="64"/>
      <c r="AX57" s="64"/>
      <c r="AY57" s="64"/>
      <c r="AZ57" s="64"/>
      <c r="BA57" s="64"/>
      <c r="BB57" s="64"/>
      <c r="BC57" s="64"/>
      <c r="BD57" s="64"/>
      <c r="BE57" s="64"/>
    </row>
    <row r="58" spans="1:57" s="32" customFormat="1" ht="14" x14ac:dyDescent="0.2">
      <c r="A58" s="32">
        <v>59</v>
      </c>
      <c r="B58" s="156" t="s">
        <v>577</v>
      </c>
      <c r="C58" s="157" t="s">
        <v>115</v>
      </c>
      <c r="D58" s="158" t="s">
        <v>101</v>
      </c>
      <c r="E58" s="158" t="s">
        <v>590</v>
      </c>
      <c r="F58" s="158" t="s">
        <v>3281</v>
      </c>
      <c r="G58" s="159">
        <v>57</v>
      </c>
      <c r="H58" s="160">
        <v>217</v>
      </c>
      <c r="I58" s="161">
        <v>100</v>
      </c>
      <c r="J58" s="160" t="s">
        <v>120</v>
      </c>
      <c r="K58" s="161">
        <v>50</v>
      </c>
      <c r="L58" s="162" t="s">
        <v>1000</v>
      </c>
      <c r="M58" s="163"/>
      <c r="N58" s="163"/>
      <c r="O58" s="158" t="s">
        <v>101</v>
      </c>
      <c r="P58" s="158" t="s">
        <v>2614</v>
      </c>
      <c r="Q58" s="164" t="str">
        <f t="shared" si="2"/>
        <v>(Scott No. 217)</v>
      </c>
      <c r="R58" s="165">
        <f t="shared" si="3"/>
        <v>217</v>
      </c>
      <c r="S58" s="166">
        <f t="shared" si="0"/>
        <v>1</v>
      </c>
      <c r="T58" s="63">
        <v>217</v>
      </c>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4"/>
      <c r="AW58" s="64"/>
      <c r="AX58" s="64"/>
      <c r="AY58" s="64"/>
      <c r="AZ58" s="64"/>
      <c r="BA58" s="64"/>
      <c r="BB58" s="64"/>
      <c r="BC58" s="64"/>
      <c r="BD58" s="64"/>
      <c r="BE58" s="64"/>
    </row>
    <row r="59" spans="1:57" s="32" customFormat="1" ht="14" x14ac:dyDescent="0.2">
      <c r="A59" s="32">
        <v>60</v>
      </c>
      <c r="B59" s="156" t="s">
        <v>577</v>
      </c>
      <c r="C59" s="157" t="s">
        <v>115</v>
      </c>
      <c r="D59" s="158" t="s">
        <v>103</v>
      </c>
      <c r="E59" s="158" t="s">
        <v>590</v>
      </c>
      <c r="F59" s="158" t="s">
        <v>3282</v>
      </c>
      <c r="G59" s="159">
        <v>58</v>
      </c>
      <c r="H59" s="160">
        <v>218</v>
      </c>
      <c r="I59" s="161">
        <v>250</v>
      </c>
      <c r="J59" s="160" t="s">
        <v>121</v>
      </c>
      <c r="K59" s="161">
        <v>50</v>
      </c>
      <c r="L59" s="162" t="s">
        <v>886</v>
      </c>
      <c r="M59" s="163"/>
      <c r="N59" s="163"/>
      <c r="O59" s="158" t="s">
        <v>103</v>
      </c>
      <c r="P59" s="158" t="s">
        <v>2615</v>
      </c>
      <c r="Q59" s="164" t="str">
        <f t="shared" si="2"/>
        <v>(Scott No. 218)</v>
      </c>
      <c r="R59" s="165">
        <f t="shared" si="3"/>
        <v>218</v>
      </c>
      <c r="S59" s="166">
        <f t="shared" si="0"/>
        <v>1</v>
      </c>
      <c r="T59" s="63">
        <v>218</v>
      </c>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4"/>
      <c r="AW59" s="64"/>
      <c r="AX59" s="64"/>
      <c r="AY59" s="64"/>
      <c r="AZ59" s="64"/>
      <c r="BA59" s="64"/>
      <c r="BB59" s="64"/>
      <c r="BC59" s="64"/>
      <c r="BD59" s="64"/>
      <c r="BE59" s="64"/>
    </row>
    <row r="60" spans="1:57" s="32" customFormat="1" ht="14" x14ac:dyDescent="0.2">
      <c r="A60" s="32">
        <v>61</v>
      </c>
      <c r="B60" s="156">
        <v>1879</v>
      </c>
      <c r="C60" s="157" t="s">
        <v>1472</v>
      </c>
      <c r="D60" s="158" t="s">
        <v>1365</v>
      </c>
      <c r="E60" s="158" t="s">
        <v>1395</v>
      </c>
      <c r="F60" s="158" t="s">
        <v>3283</v>
      </c>
      <c r="G60" s="159" t="s">
        <v>1473</v>
      </c>
      <c r="H60" s="160" t="s">
        <v>1478</v>
      </c>
      <c r="I60" s="161">
        <v>14</v>
      </c>
      <c r="J60" s="160" t="s">
        <v>1478</v>
      </c>
      <c r="K60" s="161">
        <v>90</v>
      </c>
      <c r="L60" s="162" t="s">
        <v>1473</v>
      </c>
      <c r="M60" s="163"/>
      <c r="N60" s="163"/>
      <c r="O60" s="158" t="s">
        <v>1365</v>
      </c>
      <c r="P60" s="158" t="s">
        <v>2616</v>
      </c>
      <c r="Q60" s="164" t="str">
        <f t="shared" ref="Q60:Q66" si="4">CONCATENATE("(Scott Nos. ",R60,")")</f>
        <v>(Scott Nos. J1, J8, J15, J22)</v>
      </c>
      <c r="R60" s="165" t="str">
        <f t="shared" ref="R60:R66" si="5">IF(S60=4,CONCATENATE(T60,", ",U60,", ",V60,", ",W60))</f>
        <v>J1, J8, J15, J22</v>
      </c>
      <c r="S60" s="166">
        <f t="shared" si="0"/>
        <v>4</v>
      </c>
      <c r="T60" s="63" t="s">
        <v>1478</v>
      </c>
      <c r="U60" s="63" t="s">
        <v>1485</v>
      </c>
      <c r="V60" s="63" t="s">
        <v>1492</v>
      </c>
      <c r="W60" s="63" t="s">
        <v>1499</v>
      </c>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4"/>
      <c r="AW60" s="64"/>
      <c r="AX60" s="64"/>
      <c r="AY60" s="64"/>
      <c r="AZ60" s="64"/>
      <c r="BA60" s="64"/>
      <c r="BB60" s="64"/>
      <c r="BC60" s="64"/>
      <c r="BD60" s="64"/>
      <c r="BE60" s="64"/>
    </row>
    <row r="61" spans="1:57" s="32" customFormat="1" ht="14" x14ac:dyDescent="0.2">
      <c r="A61" s="32">
        <v>62</v>
      </c>
      <c r="B61" s="156">
        <v>1879</v>
      </c>
      <c r="C61" s="157" t="s">
        <v>1472</v>
      </c>
      <c r="D61" s="158" t="s">
        <v>1366</v>
      </c>
      <c r="E61" s="158" t="s">
        <v>1395</v>
      </c>
      <c r="F61" s="158" t="s">
        <v>3284</v>
      </c>
      <c r="G61" s="159" t="s">
        <v>1566</v>
      </c>
      <c r="H61" s="160" t="s">
        <v>1479</v>
      </c>
      <c r="I61" s="161">
        <v>25</v>
      </c>
      <c r="J61" s="160" t="s">
        <v>1479</v>
      </c>
      <c r="K61" s="161">
        <v>400</v>
      </c>
      <c r="L61" s="162" t="s">
        <v>1566</v>
      </c>
      <c r="M61" s="163"/>
      <c r="N61" s="163"/>
      <c r="O61" s="158" t="s">
        <v>1366</v>
      </c>
      <c r="P61" s="158" t="s">
        <v>2617</v>
      </c>
      <c r="Q61" s="164" t="str">
        <f t="shared" si="4"/>
        <v>(Scott Nos. J2, J9, J16, J23)</v>
      </c>
      <c r="R61" s="165" t="str">
        <f t="shared" si="5"/>
        <v>J2, J9, J16, J23</v>
      </c>
      <c r="S61" s="166">
        <f t="shared" si="0"/>
        <v>4</v>
      </c>
      <c r="T61" s="63" t="s">
        <v>1479</v>
      </c>
      <c r="U61" s="63" t="s">
        <v>1486</v>
      </c>
      <c r="V61" s="63" t="s">
        <v>1493</v>
      </c>
      <c r="W61" s="63" t="s">
        <v>1500</v>
      </c>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4"/>
      <c r="AW61" s="64"/>
      <c r="AX61" s="64"/>
      <c r="AY61" s="64"/>
      <c r="AZ61" s="64"/>
      <c r="BA61" s="64"/>
      <c r="BB61" s="64"/>
      <c r="BC61" s="64"/>
      <c r="BD61" s="64"/>
      <c r="BE61" s="64"/>
    </row>
    <row r="62" spans="1:57" s="32" customFormat="1" ht="14" x14ac:dyDescent="0.2">
      <c r="A62" s="32">
        <v>63</v>
      </c>
      <c r="B62" s="156">
        <v>1879</v>
      </c>
      <c r="C62" s="157" t="s">
        <v>1472</v>
      </c>
      <c r="D62" s="158" t="s">
        <v>1474</v>
      </c>
      <c r="E62" s="158" t="s">
        <v>1395</v>
      </c>
      <c r="F62" s="158" t="s">
        <v>3285</v>
      </c>
      <c r="G62" s="159" t="s">
        <v>1567</v>
      </c>
      <c r="H62" s="160" t="s">
        <v>1480</v>
      </c>
      <c r="I62" s="161">
        <v>6</v>
      </c>
      <c r="J62" s="160" t="s">
        <v>1480</v>
      </c>
      <c r="K62" s="161">
        <v>100</v>
      </c>
      <c r="L62" s="162" t="s">
        <v>1567</v>
      </c>
      <c r="M62" s="163"/>
      <c r="N62" s="163"/>
      <c r="O62" s="158" t="s">
        <v>1474</v>
      </c>
      <c r="P62" s="158" t="s">
        <v>2618</v>
      </c>
      <c r="Q62" s="164" t="str">
        <f t="shared" si="4"/>
        <v>(Scott Nos. J3, J10, J17, J24)</v>
      </c>
      <c r="R62" s="165" t="str">
        <f t="shared" si="5"/>
        <v>J3, J10, J17, J24</v>
      </c>
      <c r="S62" s="166">
        <f t="shared" si="0"/>
        <v>4</v>
      </c>
      <c r="T62" s="63" t="s">
        <v>1480</v>
      </c>
      <c r="U62" s="63" t="s">
        <v>1487</v>
      </c>
      <c r="V62" s="63" t="s">
        <v>1494</v>
      </c>
      <c r="W62" s="63" t="s">
        <v>1501</v>
      </c>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4"/>
      <c r="AW62" s="64"/>
      <c r="AX62" s="64"/>
      <c r="AY62" s="64"/>
      <c r="AZ62" s="64"/>
      <c r="BA62" s="64"/>
      <c r="BB62" s="64"/>
      <c r="BC62" s="64"/>
      <c r="BD62" s="64"/>
      <c r="BE62" s="64"/>
    </row>
    <row r="63" spans="1:57" s="32" customFormat="1" ht="14" x14ac:dyDescent="0.2">
      <c r="A63" s="32">
        <v>64</v>
      </c>
      <c r="B63" s="156">
        <v>1879</v>
      </c>
      <c r="C63" s="157" t="s">
        <v>1472</v>
      </c>
      <c r="D63" s="158" t="s">
        <v>1367</v>
      </c>
      <c r="E63" s="158" t="s">
        <v>1395</v>
      </c>
      <c r="F63" s="158" t="s">
        <v>3286</v>
      </c>
      <c r="G63" s="159" t="s">
        <v>1568</v>
      </c>
      <c r="H63" s="160" t="s">
        <v>1481</v>
      </c>
      <c r="I63" s="161">
        <v>70</v>
      </c>
      <c r="J63" s="160" t="s">
        <v>1481</v>
      </c>
      <c r="K63" s="161">
        <v>775</v>
      </c>
      <c r="L63" s="162" t="s">
        <v>1568</v>
      </c>
      <c r="M63" s="163"/>
      <c r="N63" s="163"/>
      <c r="O63" s="158" t="s">
        <v>1367</v>
      </c>
      <c r="P63" s="158" t="s">
        <v>2619</v>
      </c>
      <c r="Q63" s="164" t="str">
        <f t="shared" si="4"/>
        <v>(Scott Nos. J4, J11, J18, J25)</v>
      </c>
      <c r="R63" s="165" t="str">
        <f t="shared" si="5"/>
        <v>J4, J11, J18, J25</v>
      </c>
      <c r="S63" s="166">
        <f t="shared" si="0"/>
        <v>4</v>
      </c>
      <c r="T63" s="63" t="s">
        <v>1481</v>
      </c>
      <c r="U63" s="63" t="s">
        <v>1488</v>
      </c>
      <c r="V63" s="63" t="s">
        <v>1495</v>
      </c>
      <c r="W63" s="63" t="s">
        <v>1502</v>
      </c>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4"/>
      <c r="AW63" s="64"/>
      <c r="AX63" s="64"/>
      <c r="AY63" s="64"/>
      <c r="AZ63" s="64"/>
      <c r="BA63" s="64"/>
      <c r="BB63" s="64"/>
      <c r="BC63" s="64"/>
      <c r="BD63" s="64"/>
      <c r="BE63" s="64"/>
    </row>
    <row r="64" spans="1:57" s="32" customFormat="1" ht="14" x14ac:dyDescent="0.2">
      <c r="A64" s="32">
        <v>65</v>
      </c>
      <c r="B64" s="156">
        <v>1879</v>
      </c>
      <c r="C64" s="157" t="s">
        <v>1472</v>
      </c>
      <c r="D64" s="158" t="s">
        <v>1368</v>
      </c>
      <c r="E64" s="158" t="s">
        <v>1395</v>
      </c>
      <c r="F64" s="158" t="s">
        <v>3287</v>
      </c>
      <c r="G64" s="159" t="s">
        <v>1569</v>
      </c>
      <c r="H64" s="160" t="s">
        <v>1482</v>
      </c>
      <c r="I64" s="161">
        <v>70</v>
      </c>
      <c r="J64" s="160" t="s">
        <v>1482</v>
      </c>
      <c r="K64" s="161">
        <v>900</v>
      </c>
      <c r="L64" s="162" t="s">
        <v>1569</v>
      </c>
      <c r="M64" s="163"/>
      <c r="N64" s="163"/>
      <c r="O64" s="158" t="s">
        <v>1368</v>
      </c>
      <c r="P64" s="158" t="s">
        <v>2620</v>
      </c>
      <c r="Q64" s="164" t="str">
        <f t="shared" si="4"/>
        <v>(Scott Nos. J5, J12, J19, J26)</v>
      </c>
      <c r="R64" s="165" t="str">
        <f t="shared" si="5"/>
        <v>J5, J12, J19, J26</v>
      </c>
      <c r="S64" s="166">
        <f t="shared" si="0"/>
        <v>4</v>
      </c>
      <c r="T64" s="63" t="s">
        <v>1482</v>
      </c>
      <c r="U64" s="63" t="s">
        <v>1489</v>
      </c>
      <c r="V64" s="63" t="s">
        <v>1496</v>
      </c>
      <c r="W64" s="63" t="s">
        <v>1503</v>
      </c>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4"/>
      <c r="AW64" s="64"/>
      <c r="AX64" s="64"/>
      <c r="AY64" s="64"/>
      <c r="AZ64" s="64"/>
      <c r="BA64" s="64"/>
      <c r="BB64" s="64"/>
      <c r="BC64" s="64"/>
      <c r="BD64" s="64"/>
      <c r="BE64" s="64"/>
    </row>
    <row r="65" spans="1:57" s="32" customFormat="1" ht="14" x14ac:dyDescent="0.2">
      <c r="A65" s="32">
        <v>66</v>
      </c>
      <c r="B65" s="156">
        <v>1879</v>
      </c>
      <c r="C65" s="157" t="s">
        <v>1472</v>
      </c>
      <c r="D65" s="158" t="s">
        <v>1475</v>
      </c>
      <c r="E65" s="158" t="s">
        <v>1395</v>
      </c>
      <c r="F65" s="158" t="s">
        <v>3288</v>
      </c>
      <c r="G65" s="159" t="s">
        <v>1570</v>
      </c>
      <c r="H65" s="160" t="s">
        <v>1483</v>
      </c>
      <c r="I65" s="161">
        <v>65</v>
      </c>
      <c r="J65" s="160" t="s">
        <v>1483</v>
      </c>
      <c r="K65" s="161">
        <v>350</v>
      </c>
      <c r="L65" s="162" t="s">
        <v>1570</v>
      </c>
      <c r="M65" s="163"/>
      <c r="N65" s="163"/>
      <c r="O65" s="158" t="s">
        <v>1475</v>
      </c>
      <c r="P65" s="158" t="s">
        <v>2621</v>
      </c>
      <c r="Q65" s="164" t="str">
        <f t="shared" si="4"/>
        <v>(Scott Nos. J6, J13, J20, J27)</v>
      </c>
      <c r="R65" s="165" t="str">
        <f t="shared" si="5"/>
        <v>J6, J13, J20, J27</v>
      </c>
      <c r="S65" s="166">
        <f t="shared" si="0"/>
        <v>4</v>
      </c>
      <c r="T65" s="63" t="s">
        <v>1483</v>
      </c>
      <c r="U65" s="63" t="s">
        <v>1490</v>
      </c>
      <c r="V65" s="63" t="s">
        <v>1497</v>
      </c>
      <c r="W65" s="63" t="s">
        <v>1504</v>
      </c>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4"/>
      <c r="AW65" s="64"/>
      <c r="AX65" s="64"/>
      <c r="AY65" s="64"/>
      <c r="AZ65" s="64"/>
      <c r="BA65" s="64"/>
      <c r="BB65" s="64"/>
      <c r="BC65" s="64"/>
      <c r="BD65" s="64"/>
      <c r="BE65" s="64"/>
    </row>
    <row r="66" spans="1:57" s="32" customFormat="1" ht="14" x14ac:dyDescent="0.2">
      <c r="A66" s="32">
        <v>67</v>
      </c>
      <c r="B66" s="156">
        <v>1879</v>
      </c>
      <c r="C66" s="157" t="s">
        <v>1472</v>
      </c>
      <c r="D66" s="158" t="s">
        <v>1476</v>
      </c>
      <c r="E66" s="158" t="s">
        <v>1395</v>
      </c>
      <c r="F66" s="158" t="s">
        <v>3289</v>
      </c>
      <c r="G66" s="159" t="s">
        <v>1571</v>
      </c>
      <c r="H66" s="160" t="s">
        <v>1484</v>
      </c>
      <c r="I66" s="161">
        <v>90</v>
      </c>
      <c r="J66" s="160" t="s">
        <v>1484</v>
      </c>
      <c r="K66" s="161">
        <v>600</v>
      </c>
      <c r="L66" s="162" t="s">
        <v>1571</v>
      </c>
      <c r="M66" s="163"/>
      <c r="N66" s="163"/>
      <c r="O66" s="158" t="s">
        <v>1476</v>
      </c>
      <c r="P66" s="158" t="s">
        <v>2622</v>
      </c>
      <c r="Q66" s="164" t="str">
        <f t="shared" si="4"/>
        <v>(Scott Nos. J7, J14, J21, J28)</v>
      </c>
      <c r="R66" s="165" t="str">
        <f t="shared" si="5"/>
        <v>J7, J14, J21, J28</v>
      </c>
      <c r="S66" s="166">
        <f t="shared" ref="S66:S129" si="6">COUNTA(T66:BE66)</f>
        <v>4</v>
      </c>
      <c r="T66" s="63" t="s">
        <v>1484</v>
      </c>
      <c r="U66" s="63" t="s">
        <v>1491</v>
      </c>
      <c r="V66" s="63" t="s">
        <v>1498</v>
      </c>
      <c r="W66" s="63" t="s">
        <v>1505</v>
      </c>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4"/>
      <c r="AW66" s="64"/>
      <c r="AX66" s="64"/>
      <c r="AY66" s="64"/>
      <c r="AZ66" s="64"/>
      <c r="BA66" s="64"/>
      <c r="BB66" s="64"/>
      <c r="BC66" s="64"/>
      <c r="BD66" s="64"/>
      <c r="BE66" s="64"/>
    </row>
    <row r="67" spans="1:57" s="32" customFormat="1" ht="14" x14ac:dyDescent="0.2">
      <c r="A67" s="32">
        <v>68</v>
      </c>
      <c r="B67" s="156">
        <v>1885</v>
      </c>
      <c r="C67" s="168" t="s">
        <v>1439</v>
      </c>
      <c r="D67" s="158" t="s">
        <v>1426</v>
      </c>
      <c r="E67" s="158" t="s">
        <v>1305</v>
      </c>
      <c r="F67" s="158" t="s">
        <v>3290</v>
      </c>
      <c r="G67" s="159" t="s">
        <v>1414</v>
      </c>
      <c r="H67" s="160" t="s">
        <v>1396</v>
      </c>
      <c r="I67" s="161">
        <v>80</v>
      </c>
      <c r="J67" s="160" t="s">
        <v>1396</v>
      </c>
      <c r="K67" s="161">
        <v>550</v>
      </c>
      <c r="L67" s="162" t="s">
        <v>1424</v>
      </c>
      <c r="M67" s="163"/>
      <c r="N67" s="163"/>
      <c r="O67" s="158" t="s">
        <v>1426</v>
      </c>
      <c r="P67" s="158" t="s">
        <v>2623</v>
      </c>
      <c r="Q67" s="164" t="str">
        <f>CONCATENATE("(Scott No. ",R67,")")</f>
        <v>(Scott No. E1)</v>
      </c>
      <c r="R67" s="165" t="str">
        <f>+T67</f>
        <v>E1</v>
      </c>
      <c r="S67" s="166">
        <f t="shared" si="6"/>
        <v>1</v>
      </c>
      <c r="T67" s="63" t="s">
        <v>1396</v>
      </c>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4"/>
      <c r="AW67" s="64"/>
      <c r="AX67" s="64"/>
      <c r="AY67" s="64"/>
      <c r="AZ67" s="64"/>
      <c r="BA67" s="64"/>
      <c r="BB67" s="64"/>
      <c r="BC67" s="64"/>
      <c r="BD67" s="64"/>
      <c r="BE67" s="64"/>
    </row>
    <row r="68" spans="1:57" s="32" customFormat="1" ht="14" x14ac:dyDescent="0.2">
      <c r="A68" s="32">
        <v>69</v>
      </c>
      <c r="B68" s="156">
        <v>1888</v>
      </c>
      <c r="C68" s="168" t="s">
        <v>1439</v>
      </c>
      <c r="D68" s="158" t="s">
        <v>1426</v>
      </c>
      <c r="E68" s="158" t="s">
        <v>1305</v>
      </c>
      <c r="F68" s="158" t="s">
        <v>3291</v>
      </c>
      <c r="G68" s="159" t="s">
        <v>1415</v>
      </c>
      <c r="H68" s="160" t="s">
        <v>1400</v>
      </c>
      <c r="I68" s="161">
        <v>12.5</v>
      </c>
      <c r="J68" s="160" t="s">
        <v>1400</v>
      </c>
      <c r="K68" s="161">
        <v>210</v>
      </c>
      <c r="L68" s="162" t="s">
        <v>1440</v>
      </c>
      <c r="M68" s="163"/>
      <c r="N68" s="163"/>
      <c r="O68" s="158" t="s">
        <v>1426</v>
      </c>
      <c r="P68" s="158" t="s">
        <v>2624</v>
      </c>
      <c r="Q68" s="164" t="str">
        <f>CONCATENATE("(Scott Nos. ",R68,")")</f>
        <v>(Scott Nos. E5, E2, E4)</v>
      </c>
      <c r="R68" s="165" t="str">
        <f>IF(S68=3,CONCATENATE(T68,", ",U68,", ",V68))</f>
        <v>E5, E2, E4</v>
      </c>
      <c r="S68" s="166">
        <f t="shared" si="6"/>
        <v>3</v>
      </c>
      <c r="T68" s="63" t="s">
        <v>1400</v>
      </c>
      <c r="U68" s="63" t="s">
        <v>1397</v>
      </c>
      <c r="V68" s="63" t="s">
        <v>1399</v>
      </c>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4"/>
      <c r="AW68" s="64"/>
      <c r="AX68" s="64"/>
      <c r="AY68" s="64"/>
      <c r="AZ68" s="64"/>
      <c r="BA68" s="64"/>
      <c r="BB68" s="64"/>
      <c r="BC68" s="64"/>
      <c r="BD68" s="64"/>
      <c r="BE68" s="64"/>
    </row>
    <row r="69" spans="1:57" s="32" customFormat="1" ht="14" x14ac:dyDescent="0.2">
      <c r="A69" s="32">
        <v>70</v>
      </c>
      <c r="B69" s="156">
        <v>1893</v>
      </c>
      <c r="C69" s="168" t="s">
        <v>1439</v>
      </c>
      <c r="D69" s="158" t="s">
        <v>1427</v>
      </c>
      <c r="E69" s="158" t="s">
        <v>1305</v>
      </c>
      <c r="F69" s="158" t="s">
        <v>3292</v>
      </c>
      <c r="G69" s="159" t="s">
        <v>1416</v>
      </c>
      <c r="H69" s="160" t="s">
        <v>1398</v>
      </c>
      <c r="I69" s="161">
        <v>50</v>
      </c>
      <c r="J69" s="160" t="s">
        <v>1398</v>
      </c>
      <c r="K69" s="161">
        <v>300</v>
      </c>
      <c r="L69" s="162" t="s">
        <v>1425</v>
      </c>
      <c r="M69" s="163"/>
      <c r="N69" s="163"/>
      <c r="O69" s="158" t="s">
        <v>1427</v>
      </c>
      <c r="P69" s="158" t="s">
        <v>2625</v>
      </c>
      <c r="Q69" s="164" t="str">
        <f t="shared" ref="Q69:Q98" si="7">CONCATENATE("(Scott No. ",R69,")")</f>
        <v>(Scott No. E3)</v>
      </c>
      <c r="R69" s="165" t="str">
        <f t="shared" ref="R69:R98" si="8">+T69</f>
        <v>E3</v>
      </c>
      <c r="S69" s="166">
        <f t="shared" si="6"/>
        <v>1</v>
      </c>
      <c r="T69" s="63" t="s">
        <v>1398</v>
      </c>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4"/>
      <c r="AW69" s="64"/>
      <c r="AX69" s="64"/>
      <c r="AY69" s="64"/>
      <c r="AZ69" s="64"/>
      <c r="BA69" s="64"/>
      <c r="BB69" s="64"/>
      <c r="BC69" s="64"/>
      <c r="BD69" s="64"/>
      <c r="BE69" s="64"/>
    </row>
    <row r="70" spans="1:57" s="32" customFormat="1" ht="14" x14ac:dyDescent="0.2">
      <c r="A70" s="32">
        <v>71</v>
      </c>
      <c r="B70" s="156" t="s">
        <v>578</v>
      </c>
      <c r="C70" s="157" t="s">
        <v>122</v>
      </c>
      <c r="D70" s="158" t="s">
        <v>15</v>
      </c>
      <c r="E70" s="158" t="s">
        <v>590</v>
      </c>
      <c r="F70" s="158" t="s">
        <v>3293</v>
      </c>
      <c r="G70" s="159">
        <v>59</v>
      </c>
      <c r="H70" s="160">
        <v>219</v>
      </c>
      <c r="I70" s="161">
        <v>0.75</v>
      </c>
      <c r="J70" s="160" t="s">
        <v>123</v>
      </c>
      <c r="K70" s="161">
        <v>40</v>
      </c>
      <c r="L70" s="162" t="s">
        <v>892</v>
      </c>
      <c r="M70" s="163"/>
      <c r="N70" s="163"/>
      <c r="O70" s="158" t="s">
        <v>15</v>
      </c>
      <c r="P70" s="158" t="s">
        <v>2626</v>
      </c>
      <c r="Q70" s="164" t="str">
        <f t="shared" si="7"/>
        <v>(Scott No. 219)</v>
      </c>
      <c r="R70" s="165">
        <f t="shared" si="8"/>
        <v>219</v>
      </c>
      <c r="S70" s="166">
        <f t="shared" si="6"/>
        <v>1</v>
      </c>
      <c r="T70" s="63">
        <v>219</v>
      </c>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4"/>
      <c r="AW70" s="64"/>
      <c r="AX70" s="64"/>
      <c r="AY70" s="64"/>
      <c r="AZ70" s="64"/>
      <c r="BA70" s="64"/>
      <c r="BB70" s="64"/>
      <c r="BC70" s="64"/>
      <c r="BD70" s="64"/>
      <c r="BE70" s="64"/>
    </row>
    <row r="71" spans="1:57" s="32" customFormat="1" ht="14" x14ac:dyDescent="0.2">
      <c r="A71" s="32">
        <v>72</v>
      </c>
      <c r="B71" s="156" t="s">
        <v>578</v>
      </c>
      <c r="C71" s="157" t="s">
        <v>122</v>
      </c>
      <c r="D71" s="158" t="s">
        <v>111</v>
      </c>
      <c r="E71" s="158" t="s">
        <v>590</v>
      </c>
      <c r="F71" s="158" t="s">
        <v>3294</v>
      </c>
      <c r="G71" s="159">
        <v>60</v>
      </c>
      <c r="H71" s="160" t="s">
        <v>124</v>
      </c>
      <c r="I71" s="161">
        <v>5.5</v>
      </c>
      <c r="J71" s="160" t="s">
        <v>125</v>
      </c>
      <c r="K71" s="161">
        <v>200</v>
      </c>
      <c r="L71" s="162" t="s">
        <v>893</v>
      </c>
      <c r="M71" s="163"/>
      <c r="N71" s="163"/>
      <c r="O71" s="158" t="s">
        <v>111</v>
      </c>
      <c r="P71" s="158" t="s">
        <v>2627</v>
      </c>
      <c r="Q71" s="164" t="str">
        <f t="shared" si="7"/>
        <v>(Scott No. 219D)</v>
      </c>
      <c r="R71" s="165" t="str">
        <f t="shared" si="8"/>
        <v>219D</v>
      </c>
      <c r="S71" s="166">
        <f t="shared" si="6"/>
        <v>1</v>
      </c>
      <c r="T71" s="63" t="s">
        <v>124</v>
      </c>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4"/>
      <c r="AW71" s="64"/>
      <c r="AX71" s="64"/>
      <c r="AY71" s="64"/>
      <c r="AZ71" s="64"/>
      <c r="BA71" s="64"/>
      <c r="BB71" s="64"/>
      <c r="BC71" s="64"/>
      <c r="BD71" s="64"/>
      <c r="BE71" s="64"/>
    </row>
    <row r="72" spans="1:57" s="32" customFormat="1" ht="14" x14ac:dyDescent="0.2">
      <c r="A72" s="32">
        <v>73</v>
      </c>
      <c r="B72" s="156" t="s">
        <v>578</v>
      </c>
      <c r="C72" s="157" t="s">
        <v>122</v>
      </c>
      <c r="D72" s="158" t="s">
        <v>111</v>
      </c>
      <c r="E72" s="158" t="s">
        <v>590</v>
      </c>
      <c r="F72" s="158" t="s">
        <v>3295</v>
      </c>
      <c r="G72" s="159">
        <v>61</v>
      </c>
      <c r="H72" s="160">
        <v>220</v>
      </c>
      <c r="I72" s="161">
        <v>5.5</v>
      </c>
      <c r="J72" s="160" t="s">
        <v>125</v>
      </c>
      <c r="K72" s="161">
        <v>200</v>
      </c>
      <c r="L72" s="162" t="s">
        <v>893</v>
      </c>
      <c r="M72" s="163"/>
      <c r="N72" s="163"/>
      <c r="O72" s="158" t="s">
        <v>111</v>
      </c>
      <c r="P72" s="158" t="s">
        <v>2628</v>
      </c>
      <c r="Q72" s="164" t="str">
        <f t="shared" si="7"/>
        <v>(Scott No. 220)</v>
      </c>
      <c r="R72" s="165">
        <f t="shared" si="8"/>
        <v>220</v>
      </c>
      <c r="S72" s="166">
        <f t="shared" si="6"/>
        <v>1</v>
      </c>
      <c r="T72" s="63">
        <v>220</v>
      </c>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4"/>
      <c r="AW72" s="64"/>
      <c r="AX72" s="64"/>
      <c r="AY72" s="64"/>
      <c r="AZ72" s="64"/>
      <c r="BA72" s="64"/>
      <c r="BB72" s="64"/>
      <c r="BC72" s="64"/>
      <c r="BD72" s="64"/>
      <c r="BE72" s="64"/>
    </row>
    <row r="73" spans="1:57" s="32" customFormat="1" ht="14" x14ac:dyDescent="0.2">
      <c r="A73" s="32">
        <v>74</v>
      </c>
      <c r="B73" s="156" t="s">
        <v>578</v>
      </c>
      <c r="C73" s="157" t="s">
        <v>122</v>
      </c>
      <c r="D73" s="158" t="s">
        <v>126</v>
      </c>
      <c r="E73" s="158" t="s">
        <v>590</v>
      </c>
      <c r="F73" s="158" t="s">
        <v>3296</v>
      </c>
      <c r="G73" s="159">
        <v>62</v>
      </c>
      <c r="H73" s="160">
        <v>221</v>
      </c>
      <c r="I73" s="161">
        <v>9</v>
      </c>
      <c r="J73" s="160" t="s">
        <v>127</v>
      </c>
      <c r="K73" s="161">
        <v>25</v>
      </c>
      <c r="L73" s="162" t="s">
        <v>894</v>
      </c>
      <c r="M73" s="163"/>
      <c r="N73" s="163"/>
      <c r="O73" s="158" t="s">
        <v>126</v>
      </c>
      <c r="P73" s="158" t="s">
        <v>2629</v>
      </c>
      <c r="Q73" s="164" t="str">
        <f t="shared" si="7"/>
        <v>(Scott No. 221)</v>
      </c>
      <c r="R73" s="165">
        <f t="shared" si="8"/>
        <v>221</v>
      </c>
      <c r="S73" s="166">
        <f t="shared" si="6"/>
        <v>1</v>
      </c>
      <c r="T73" s="63">
        <v>221</v>
      </c>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4"/>
      <c r="AW73" s="64"/>
      <c r="AX73" s="64"/>
      <c r="AY73" s="64"/>
      <c r="AZ73" s="64"/>
      <c r="BA73" s="64"/>
      <c r="BB73" s="64"/>
      <c r="BC73" s="64"/>
      <c r="BD73" s="64"/>
      <c r="BE73" s="64"/>
    </row>
    <row r="74" spans="1:57" s="32" customFormat="1" ht="14" x14ac:dyDescent="0.2">
      <c r="A74" s="32">
        <v>75</v>
      </c>
      <c r="B74" s="156" t="s">
        <v>578</v>
      </c>
      <c r="C74" s="157" t="s">
        <v>122</v>
      </c>
      <c r="D74" s="158" t="s">
        <v>128</v>
      </c>
      <c r="E74" s="158" t="s">
        <v>590</v>
      </c>
      <c r="F74" s="158" t="s">
        <v>3297</v>
      </c>
      <c r="G74" s="159">
        <v>63</v>
      </c>
      <c r="H74" s="160">
        <v>222</v>
      </c>
      <c r="I74" s="161">
        <v>4.75</v>
      </c>
      <c r="J74" s="160" t="s">
        <v>129</v>
      </c>
      <c r="K74" s="161">
        <v>25</v>
      </c>
      <c r="L74" s="162" t="s">
        <v>895</v>
      </c>
      <c r="M74" s="163"/>
      <c r="N74" s="163"/>
      <c r="O74" s="158" t="s">
        <v>128</v>
      </c>
      <c r="P74" s="158" t="s">
        <v>2630</v>
      </c>
      <c r="Q74" s="164" t="str">
        <f t="shared" si="7"/>
        <v>(Scott No. 222)</v>
      </c>
      <c r="R74" s="165">
        <f t="shared" si="8"/>
        <v>222</v>
      </c>
      <c r="S74" s="166">
        <f t="shared" si="6"/>
        <v>1</v>
      </c>
      <c r="T74" s="63">
        <v>222</v>
      </c>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4"/>
      <c r="AW74" s="64"/>
      <c r="AX74" s="64"/>
      <c r="AY74" s="64"/>
      <c r="AZ74" s="64"/>
      <c r="BA74" s="64"/>
      <c r="BB74" s="64"/>
      <c r="BC74" s="64"/>
      <c r="BD74" s="64"/>
      <c r="BE74" s="64"/>
    </row>
    <row r="75" spans="1:57" s="32" customFormat="1" ht="14" x14ac:dyDescent="0.2">
      <c r="A75" s="32">
        <v>76</v>
      </c>
      <c r="B75" s="156" t="s">
        <v>578</v>
      </c>
      <c r="C75" s="157" t="s">
        <v>122</v>
      </c>
      <c r="D75" s="158" t="s">
        <v>130</v>
      </c>
      <c r="E75" s="158" t="s">
        <v>590</v>
      </c>
      <c r="F75" s="158" t="s">
        <v>3298</v>
      </c>
      <c r="G75" s="159">
        <v>64</v>
      </c>
      <c r="H75" s="160">
        <v>223</v>
      </c>
      <c r="I75" s="161">
        <v>4.75</v>
      </c>
      <c r="J75" s="160" t="s">
        <v>131</v>
      </c>
      <c r="K75" s="161">
        <v>25</v>
      </c>
      <c r="L75" s="162" t="s">
        <v>896</v>
      </c>
      <c r="M75" s="163"/>
      <c r="N75" s="163"/>
      <c r="O75" s="158" t="s">
        <v>130</v>
      </c>
      <c r="P75" s="158" t="s">
        <v>2631</v>
      </c>
      <c r="Q75" s="164" t="str">
        <f t="shared" si="7"/>
        <v>(Scott No. 223)</v>
      </c>
      <c r="R75" s="165">
        <f t="shared" si="8"/>
        <v>223</v>
      </c>
      <c r="S75" s="166">
        <f t="shared" si="6"/>
        <v>1</v>
      </c>
      <c r="T75" s="63">
        <v>223</v>
      </c>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4"/>
      <c r="AW75" s="64"/>
      <c r="AX75" s="64"/>
      <c r="AY75" s="64"/>
      <c r="AZ75" s="64"/>
      <c r="BA75" s="64"/>
      <c r="BB75" s="64"/>
      <c r="BC75" s="64"/>
      <c r="BD75" s="64"/>
      <c r="BE75" s="64"/>
    </row>
    <row r="76" spans="1:57" s="32" customFormat="1" ht="14" x14ac:dyDescent="0.2">
      <c r="A76" s="32">
        <v>77</v>
      </c>
      <c r="B76" s="156" t="s">
        <v>578</v>
      </c>
      <c r="C76" s="157" t="s">
        <v>122</v>
      </c>
      <c r="D76" s="158" t="s">
        <v>132</v>
      </c>
      <c r="E76" s="158" t="s">
        <v>590</v>
      </c>
      <c r="F76" s="158" t="s">
        <v>3299</v>
      </c>
      <c r="G76" s="159">
        <v>65</v>
      </c>
      <c r="H76" s="160">
        <v>224</v>
      </c>
      <c r="I76" s="161">
        <v>25</v>
      </c>
      <c r="J76" s="160" t="s">
        <v>133</v>
      </c>
      <c r="K76" s="161">
        <v>110</v>
      </c>
      <c r="L76" s="162" t="s">
        <v>897</v>
      </c>
      <c r="M76" s="163"/>
      <c r="N76" s="163"/>
      <c r="O76" s="158" t="s">
        <v>132</v>
      </c>
      <c r="P76" s="158" t="s">
        <v>2632</v>
      </c>
      <c r="Q76" s="164" t="str">
        <f t="shared" si="7"/>
        <v>(Scott No. 224)</v>
      </c>
      <c r="R76" s="165">
        <f t="shared" si="8"/>
        <v>224</v>
      </c>
      <c r="S76" s="166">
        <f t="shared" si="6"/>
        <v>1</v>
      </c>
      <c r="T76" s="63">
        <v>224</v>
      </c>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4"/>
      <c r="AW76" s="64"/>
      <c r="AX76" s="64"/>
      <c r="AY76" s="64"/>
      <c r="AZ76" s="64"/>
      <c r="BA76" s="64"/>
      <c r="BB76" s="64"/>
      <c r="BC76" s="64"/>
      <c r="BD76" s="64"/>
      <c r="BE76" s="64"/>
    </row>
    <row r="77" spans="1:57" s="32" customFormat="1" ht="14" x14ac:dyDescent="0.2">
      <c r="A77" s="32">
        <v>78</v>
      </c>
      <c r="B77" s="156" t="s">
        <v>578</v>
      </c>
      <c r="C77" s="157" t="s">
        <v>122</v>
      </c>
      <c r="D77" s="158" t="s">
        <v>134</v>
      </c>
      <c r="E77" s="158" t="s">
        <v>590</v>
      </c>
      <c r="F77" s="158" t="s">
        <v>3300</v>
      </c>
      <c r="G77" s="159">
        <v>66</v>
      </c>
      <c r="H77" s="160">
        <v>225</v>
      </c>
      <c r="I77" s="161">
        <v>17</v>
      </c>
      <c r="J77" s="160" t="s">
        <v>135</v>
      </c>
      <c r="K77" s="161">
        <v>40</v>
      </c>
      <c r="L77" s="162" t="s">
        <v>898</v>
      </c>
      <c r="M77" s="163"/>
      <c r="N77" s="163"/>
      <c r="O77" s="158" t="s">
        <v>134</v>
      </c>
      <c r="P77" s="158" t="s">
        <v>2633</v>
      </c>
      <c r="Q77" s="164" t="str">
        <f t="shared" si="7"/>
        <v>(Scott No. 225)</v>
      </c>
      <c r="R77" s="165">
        <f t="shared" si="8"/>
        <v>225</v>
      </c>
      <c r="S77" s="166">
        <f t="shared" si="6"/>
        <v>1</v>
      </c>
      <c r="T77" s="63">
        <v>225</v>
      </c>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4"/>
      <c r="AW77" s="64"/>
      <c r="AX77" s="64"/>
      <c r="AY77" s="64"/>
      <c r="AZ77" s="64"/>
      <c r="BA77" s="64"/>
      <c r="BB77" s="64"/>
      <c r="BC77" s="64"/>
      <c r="BD77" s="64"/>
      <c r="BE77" s="64"/>
    </row>
    <row r="78" spans="1:57" s="32" customFormat="1" ht="14" x14ac:dyDescent="0.2">
      <c r="A78" s="32">
        <v>79</v>
      </c>
      <c r="B78" s="156" t="s">
        <v>578</v>
      </c>
      <c r="C78" s="157" t="s">
        <v>122</v>
      </c>
      <c r="D78" s="158" t="s">
        <v>136</v>
      </c>
      <c r="E78" s="158" t="s">
        <v>590</v>
      </c>
      <c r="F78" s="158" t="s">
        <v>3301</v>
      </c>
      <c r="G78" s="159">
        <v>67</v>
      </c>
      <c r="H78" s="160">
        <v>226</v>
      </c>
      <c r="I78" s="161">
        <v>5</v>
      </c>
      <c r="J78" s="160" t="s">
        <v>137</v>
      </c>
      <c r="K78" s="161">
        <v>40</v>
      </c>
      <c r="L78" s="162" t="s">
        <v>899</v>
      </c>
      <c r="M78" s="163"/>
      <c r="N78" s="163"/>
      <c r="O78" s="158" t="s">
        <v>136</v>
      </c>
      <c r="P78" s="158" t="s">
        <v>2634</v>
      </c>
      <c r="Q78" s="164" t="str">
        <f t="shared" si="7"/>
        <v>(Scott No. 226)</v>
      </c>
      <c r="R78" s="165">
        <f t="shared" si="8"/>
        <v>226</v>
      </c>
      <c r="S78" s="166">
        <f t="shared" si="6"/>
        <v>1</v>
      </c>
      <c r="T78" s="63">
        <v>226</v>
      </c>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4"/>
      <c r="AW78" s="64"/>
      <c r="AX78" s="64"/>
      <c r="AY78" s="64"/>
      <c r="AZ78" s="64"/>
      <c r="BA78" s="64"/>
      <c r="BB78" s="64"/>
      <c r="BC78" s="64"/>
      <c r="BD78" s="64"/>
      <c r="BE78" s="64"/>
    </row>
    <row r="79" spans="1:57" s="32" customFormat="1" ht="14" x14ac:dyDescent="0.2">
      <c r="A79" s="32">
        <v>80</v>
      </c>
      <c r="B79" s="156" t="s">
        <v>578</v>
      </c>
      <c r="C79" s="157" t="s">
        <v>122</v>
      </c>
      <c r="D79" s="158" t="s">
        <v>138</v>
      </c>
      <c r="E79" s="158" t="s">
        <v>590</v>
      </c>
      <c r="F79" s="158" t="s">
        <v>3302</v>
      </c>
      <c r="G79" s="159">
        <v>68</v>
      </c>
      <c r="H79" s="160">
        <v>227</v>
      </c>
      <c r="I79" s="161">
        <v>27.5</v>
      </c>
      <c r="J79" s="160" t="s">
        <v>139</v>
      </c>
      <c r="K79" s="161">
        <v>40</v>
      </c>
      <c r="L79" s="162" t="s">
        <v>900</v>
      </c>
      <c r="M79" s="163"/>
      <c r="N79" s="163"/>
      <c r="O79" s="158" t="s">
        <v>138</v>
      </c>
      <c r="P79" s="158" t="s">
        <v>2635</v>
      </c>
      <c r="Q79" s="164" t="str">
        <f t="shared" si="7"/>
        <v>(Scott No. 227)</v>
      </c>
      <c r="R79" s="165">
        <f t="shared" si="8"/>
        <v>227</v>
      </c>
      <c r="S79" s="166">
        <f t="shared" si="6"/>
        <v>1</v>
      </c>
      <c r="T79" s="63">
        <v>227</v>
      </c>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4"/>
      <c r="AW79" s="64"/>
      <c r="AX79" s="64"/>
      <c r="AY79" s="64"/>
      <c r="AZ79" s="64"/>
      <c r="BA79" s="64"/>
      <c r="BB79" s="64"/>
      <c r="BC79" s="64"/>
      <c r="BD79" s="64"/>
      <c r="BE79" s="64"/>
    </row>
    <row r="80" spans="1:57" s="32" customFormat="1" ht="14" x14ac:dyDescent="0.2">
      <c r="A80" s="32">
        <v>81</v>
      </c>
      <c r="B80" s="156" t="s">
        <v>578</v>
      </c>
      <c r="C80" s="157" t="s">
        <v>122</v>
      </c>
      <c r="D80" s="158" t="s">
        <v>140</v>
      </c>
      <c r="E80" s="158" t="s">
        <v>590</v>
      </c>
      <c r="F80" s="158" t="s">
        <v>3303</v>
      </c>
      <c r="G80" s="159">
        <v>69</v>
      </c>
      <c r="H80" s="160">
        <v>228</v>
      </c>
      <c r="I80" s="161">
        <v>35</v>
      </c>
      <c r="J80" s="160" t="s">
        <v>141</v>
      </c>
      <c r="K80" s="161">
        <v>45</v>
      </c>
      <c r="L80" s="162" t="s">
        <v>901</v>
      </c>
      <c r="M80" s="163"/>
      <c r="N80" s="163"/>
      <c r="O80" s="158" t="s">
        <v>140</v>
      </c>
      <c r="P80" s="158" t="s">
        <v>2636</v>
      </c>
      <c r="Q80" s="164" t="str">
        <f t="shared" si="7"/>
        <v>(Scott No. 228)</v>
      </c>
      <c r="R80" s="165">
        <f t="shared" si="8"/>
        <v>228</v>
      </c>
      <c r="S80" s="166">
        <f t="shared" si="6"/>
        <v>1</v>
      </c>
      <c r="T80" s="63">
        <v>228</v>
      </c>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4"/>
      <c r="AW80" s="64"/>
      <c r="AX80" s="64"/>
      <c r="AY80" s="64"/>
      <c r="AZ80" s="64"/>
      <c r="BA80" s="64"/>
      <c r="BB80" s="64"/>
      <c r="BC80" s="64"/>
      <c r="BD80" s="64"/>
      <c r="BE80" s="64"/>
    </row>
    <row r="81" spans="1:57" s="32" customFormat="1" ht="14" x14ac:dyDescent="0.2">
      <c r="A81" s="32">
        <v>82</v>
      </c>
      <c r="B81" s="156" t="s">
        <v>578</v>
      </c>
      <c r="C81" s="157" t="s">
        <v>122</v>
      </c>
      <c r="D81" s="158" t="s">
        <v>103</v>
      </c>
      <c r="E81" s="158" t="s">
        <v>590</v>
      </c>
      <c r="F81" s="158" t="s">
        <v>3304</v>
      </c>
      <c r="G81" s="159">
        <v>70</v>
      </c>
      <c r="H81" s="160">
        <v>229</v>
      </c>
      <c r="I81" s="161">
        <v>150</v>
      </c>
      <c r="J81" s="160" t="s">
        <v>142</v>
      </c>
      <c r="K81" s="161">
        <v>50</v>
      </c>
      <c r="L81" s="162" t="s">
        <v>902</v>
      </c>
      <c r="M81" s="163"/>
      <c r="N81" s="163"/>
      <c r="O81" s="158" t="s">
        <v>103</v>
      </c>
      <c r="P81" s="158" t="s">
        <v>2637</v>
      </c>
      <c r="Q81" s="164" t="str">
        <f t="shared" si="7"/>
        <v>(Scott No. 229)</v>
      </c>
      <c r="R81" s="165">
        <f t="shared" si="8"/>
        <v>229</v>
      </c>
      <c r="S81" s="166">
        <f t="shared" si="6"/>
        <v>1</v>
      </c>
      <c r="T81" s="63">
        <v>229</v>
      </c>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4"/>
      <c r="AW81" s="64"/>
      <c r="AX81" s="64"/>
      <c r="AY81" s="64"/>
      <c r="AZ81" s="64"/>
      <c r="BA81" s="64"/>
      <c r="BB81" s="64"/>
      <c r="BC81" s="64"/>
      <c r="BD81" s="64"/>
      <c r="BE81" s="64"/>
    </row>
    <row r="82" spans="1:57" s="32" customFormat="1" ht="14" x14ac:dyDescent="0.2">
      <c r="A82" s="32">
        <v>83</v>
      </c>
      <c r="B82" s="156">
        <v>1893</v>
      </c>
      <c r="C82" s="157" t="s">
        <v>143</v>
      </c>
      <c r="D82" s="158" t="s">
        <v>144</v>
      </c>
      <c r="E82" s="158" t="s">
        <v>591</v>
      </c>
      <c r="F82" s="158" t="s">
        <v>3305</v>
      </c>
      <c r="G82" s="159" t="s">
        <v>594</v>
      </c>
      <c r="H82" s="160">
        <v>230</v>
      </c>
      <c r="I82" s="161">
        <v>0.4</v>
      </c>
      <c r="J82" s="160" t="s">
        <v>145</v>
      </c>
      <c r="K82" s="161">
        <v>20</v>
      </c>
      <c r="L82" s="162" t="s">
        <v>1001</v>
      </c>
      <c r="M82" s="163"/>
      <c r="N82" s="163"/>
      <c r="O82" s="158" t="s">
        <v>144</v>
      </c>
      <c r="P82" s="158" t="s">
        <v>2638</v>
      </c>
      <c r="Q82" s="164" t="str">
        <f t="shared" si="7"/>
        <v>(Scott No. 230)</v>
      </c>
      <c r="R82" s="165">
        <f t="shared" si="8"/>
        <v>230</v>
      </c>
      <c r="S82" s="166">
        <f t="shared" si="6"/>
        <v>1</v>
      </c>
      <c r="T82" s="63">
        <v>230</v>
      </c>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4"/>
      <c r="AW82" s="64"/>
      <c r="AX82" s="64"/>
      <c r="AY82" s="64"/>
      <c r="AZ82" s="64"/>
      <c r="BA82" s="64"/>
      <c r="BB82" s="64"/>
      <c r="BC82" s="64"/>
      <c r="BD82" s="64"/>
      <c r="BE82" s="64"/>
    </row>
    <row r="83" spans="1:57" s="32" customFormat="1" ht="14" x14ac:dyDescent="0.2">
      <c r="A83" s="32">
        <v>84</v>
      </c>
      <c r="B83" s="156">
        <v>1893</v>
      </c>
      <c r="C83" s="157" t="s">
        <v>143</v>
      </c>
      <c r="D83" s="158" t="s">
        <v>146</v>
      </c>
      <c r="E83" s="158" t="s">
        <v>591</v>
      </c>
      <c r="F83" s="158" t="s">
        <v>3306</v>
      </c>
      <c r="G83" s="159" t="s">
        <v>595</v>
      </c>
      <c r="H83" s="160">
        <v>231</v>
      </c>
      <c r="I83" s="161">
        <v>0.3</v>
      </c>
      <c r="J83" s="160" t="s">
        <v>147</v>
      </c>
      <c r="K83" s="161">
        <v>45</v>
      </c>
      <c r="L83" s="162" t="s">
        <v>1002</v>
      </c>
      <c r="M83" s="163"/>
      <c r="N83" s="163"/>
      <c r="O83" s="158" t="s">
        <v>146</v>
      </c>
      <c r="P83" s="158" t="s">
        <v>2639</v>
      </c>
      <c r="Q83" s="164" t="str">
        <f t="shared" si="7"/>
        <v>(Scott No. 231)</v>
      </c>
      <c r="R83" s="165">
        <f t="shared" si="8"/>
        <v>231</v>
      </c>
      <c r="S83" s="166">
        <f t="shared" si="6"/>
        <v>1</v>
      </c>
      <c r="T83" s="63">
        <v>231</v>
      </c>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4"/>
      <c r="AW83" s="64"/>
      <c r="AX83" s="64"/>
      <c r="AY83" s="64"/>
      <c r="AZ83" s="64"/>
      <c r="BA83" s="64"/>
      <c r="BB83" s="64"/>
      <c r="BC83" s="64"/>
      <c r="BD83" s="64"/>
      <c r="BE83" s="64"/>
    </row>
    <row r="84" spans="1:57" s="32" customFormat="1" ht="14" x14ac:dyDescent="0.2">
      <c r="A84" s="32">
        <v>85</v>
      </c>
      <c r="B84" s="156">
        <v>1893</v>
      </c>
      <c r="C84" s="157" t="s">
        <v>143</v>
      </c>
      <c r="D84" s="158" t="s">
        <v>148</v>
      </c>
      <c r="E84" s="158" t="s">
        <v>591</v>
      </c>
      <c r="F84" s="158" t="s">
        <v>3307</v>
      </c>
      <c r="G84" s="159" t="s">
        <v>596</v>
      </c>
      <c r="H84" s="160">
        <v>232</v>
      </c>
      <c r="I84" s="161">
        <v>17.5</v>
      </c>
      <c r="J84" s="160" t="s">
        <v>149</v>
      </c>
      <c r="K84" s="161">
        <v>70</v>
      </c>
      <c r="L84" s="162" t="s">
        <v>1003</v>
      </c>
      <c r="M84" s="163"/>
      <c r="N84" s="163"/>
      <c r="O84" s="158" t="s">
        <v>148</v>
      </c>
      <c r="P84" s="158" t="s">
        <v>2640</v>
      </c>
      <c r="Q84" s="164" t="str">
        <f t="shared" si="7"/>
        <v>(Scott No. 232)</v>
      </c>
      <c r="R84" s="165">
        <f t="shared" si="8"/>
        <v>232</v>
      </c>
      <c r="S84" s="166">
        <f t="shared" si="6"/>
        <v>1</v>
      </c>
      <c r="T84" s="63">
        <v>232</v>
      </c>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4"/>
      <c r="AW84" s="64"/>
      <c r="AX84" s="64"/>
      <c r="AY84" s="64"/>
      <c r="AZ84" s="64"/>
      <c r="BA84" s="64"/>
      <c r="BB84" s="64"/>
      <c r="BC84" s="64"/>
      <c r="BD84" s="64"/>
      <c r="BE84" s="64"/>
    </row>
    <row r="85" spans="1:57" s="32" customFormat="1" ht="14" x14ac:dyDescent="0.2">
      <c r="A85" s="32">
        <v>86</v>
      </c>
      <c r="B85" s="156">
        <v>1893</v>
      </c>
      <c r="C85" s="157" t="s">
        <v>143</v>
      </c>
      <c r="D85" s="158" t="s">
        <v>150</v>
      </c>
      <c r="E85" s="158" t="s">
        <v>591</v>
      </c>
      <c r="F85" s="158" t="s">
        <v>3308</v>
      </c>
      <c r="G85" s="159" t="s">
        <v>597</v>
      </c>
      <c r="H85" s="160">
        <v>233</v>
      </c>
      <c r="I85" s="161">
        <v>9</v>
      </c>
      <c r="J85" s="160" t="s">
        <v>151</v>
      </c>
      <c r="K85" s="161">
        <v>70</v>
      </c>
      <c r="L85" s="162" t="s">
        <v>1004</v>
      </c>
      <c r="M85" s="163"/>
      <c r="N85" s="163"/>
      <c r="O85" s="158" t="s">
        <v>150</v>
      </c>
      <c r="P85" s="158" t="s">
        <v>2641</v>
      </c>
      <c r="Q85" s="164" t="str">
        <f t="shared" si="7"/>
        <v>(Scott No. 233)</v>
      </c>
      <c r="R85" s="165">
        <f t="shared" si="8"/>
        <v>233</v>
      </c>
      <c r="S85" s="166">
        <f t="shared" si="6"/>
        <v>1</v>
      </c>
      <c r="T85" s="63">
        <v>233</v>
      </c>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4"/>
      <c r="AW85" s="64"/>
      <c r="AX85" s="64"/>
      <c r="AY85" s="64"/>
      <c r="AZ85" s="64"/>
      <c r="BA85" s="64"/>
      <c r="BB85" s="64"/>
      <c r="BC85" s="64"/>
      <c r="BD85" s="64"/>
      <c r="BE85" s="64"/>
    </row>
    <row r="86" spans="1:57" s="32" customFormat="1" ht="14" x14ac:dyDescent="0.2">
      <c r="A86" s="32">
        <v>87</v>
      </c>
      <c r="B86" s="156">
        <v>1893</v>
      </c>
      <c r="C86" s="157" t="s">
        <v>143</v>
      </c>
      <c r="D86" s="158" t="s">
        <v>152</v>
      </c>
      <c r="E86" s="158" t="s">
        <v>591</v>
      </c>
      <c r="F86" s="158" t="s">
        <v>3309</v>
      </c>
      <c r="G86" s="159" t="s">
        <v>598</v>
      </c>
      <c r="H86" s="160">
        <v>234</v>
      </c>
      <c r="I86" s="161">
        <v>9.5</v>
      </c>
      <c r="J86" s="160" t="s">
        <v>153</v>
      </c>
      <c r="K86" s="161">
        <v>65</v>
      </c>
      <c r="L86" s="162" t="s">
        <v>1005</v>
      </c>
      <c r="M86" s="163"/>
      <c r="N86" s="163"/>
      <c r="O86" s="158" t="s">
        <v>152</v>
      </c>
      <c r="P86" s="158" t="s">
        <v>2642</v>
      </c>
      <c r="Q86" s="164" t="str">
        <f t="shared" si="7"/>
        <v>(Scott No. 234)</v>
      </c>
      <c r="R86" s="165">
        <f t="shared" si="8"/>
        <v>234</v>
      </c>
      <c r="S86" s="166">
        <f t="shared" si="6"/>
        <v>1</v>
      </c>
      <c r="T86" s="63">
        <v>234</v>
      </c>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4"/>
      <c r="AW86" s="64"/>
      <c r="AX86" s="64"/>
      <c r="AY86" s="64"/>
      <c r="AZ86" s="64"/>
      <c r="BA86" s="64"/>
      <c r="BB86" s="64"/>
      <c r="BC86" s="64"/>
      <c r="BD86" s="64"/>
      <c r="BE86" s="64"/>
    </row>
    <row r="87" spans="1:57" s="32" customFormat="1" ht="14" x14ac:dyDescent="0.2">
      <c r="A87" s="32">
        <v>88</v>
      </c>
      <c r="B87" s="156">
        <v>1893</v>
      </c>
      <c r="C87" s="157" t="s">
        <v>143</v>
      </c>
      <c r="D87" s="158" t="s">
        <v>154</v>
      </c>
      <c r="E87" s="158" t="s">
        <v>591</v>
      </c>
      <c r="F87" s="158" t="s">
        <v>3310</v>
      </c>
      <c r="G87" s="159" t="s">
        <v>599</v>
      </c>
      <c r="H87" s="160">
        <v>235</v>
      </c>
      <c r="I87" s="161">
        <v>25</v>
      </c>
      <c r="J87" s="160" t="s">
        <v>155</v>
      </c>
      <c r="K87" s="161">
        <v>70</v>
      </c>
      <c r="L87" s="162" t="s">
        <v>1006</v>
      </c>
      <c r="M87" s="163"/>
      <c r="N87" s="163"/>
      <c r="O87" s="158" t="s">
        <v>154</v>
      </c>
      <c r="P87" s="158" t="s">
        <v>2643</v>
      </c>
      <c r="Q87" s="164" t="str">
        <f t="shared" si="7"/>
        <v>(Scott No. 235)</v>
      </c>
      <c r="R87" s="165">
        <f t="shared" si="8"/>
        <v>235</v>
      </c>
      <c r="S87" s="166">
        <f t="shared" si="6"/>
        <v>1</v>
      </c>
      <c r="T87" s="63">
        <v>235</v>
      </c>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4"/>
      <c r="AW87" s="64"/>
      <c r="AX87" s="64"/>
      <c r="AY87" s="64"/>
      <c r="AZ87" s="64"/>
      <c r="BA87" s="64"/>
      <c r="BB87" s="64"/>
      <c r="BC87" s="64"/>
      <c r="BD87" s="64"/>
      <c r="BE87" s="64"/>
    </row>
    <row r="88" spans="1:57" s="32" customFormat="1" ht="14" x14ac:dyDescent="0.2">
      <c r="A88" s="32">
        <v>89</v>
      </c>
      <c r="B88" s="156">
        <v>1893</v>
      </c>
      <c r="C88" s="157" t="s">
        <v>143</v>
      </c>
      <c r="D88" s="158" t="s">
        <v>156</v>
      </c>
      <c r="E88" s="158" t="s">
        <v>591</v>
      </c>
      <c r="F88" s="158" t="s">
        <v>3311</v>
      </c>
      <c r="G88" s="159" t="s">
        <v>600</v>
      </c>
      <c r="H88" s="160">
        <v>236</v>
      </c>
      <c r="I88" s="161">
        <v>12</v>
      </c>
      <c r="J88" s="160" t="s">
        <v>157</v>
      </c>
      <c r="K88" s="161">
        <v>150</v>
      </c>
      <c r="L88" s="162" t="s">
        <v>1007</v>
      </c>
      <c r="M88" s="163"/>
      <c r="N88" s="163"/>
      <c r="O88" s="158" t="s">
        <v>2644</v>
      </c>
      <c r="P88" s="158" t="s">
        <v>2645</v>
      </c>
      <c r="Q88" s="164" t="str">
        <f t="shared" si="7"/>
        <v>(Scott No. 236)</v>
      </c>
      <c r="R88" s="165">
        <f t="shared" si="8"/>
        <v>236</v>
      </c>
      <c r="S88" s="166">
        <f t="shared" si="6"/>
        <v>1</v>
      </c>
      <c r="T88" s="63">
        <v>236</v>
      </c>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4"/>
      <c r="AW88" s="64"/>
      <c r="AX88" s="64"/>
      <c r="AY88" s="64"/>
      <c r="AZ88" s="64"/>
      <c r="BA88" s="64"/>
      <c r="BB88" s="64"/>
      <c r="BC88" s="64"/>
      <c r="BD88" s="64"/>
      <c r="BE88" s="64"/>
    </row>
    <row r="89" spans="1:57" s="32" customFormat="1" ht="14" x14ac:dyDescent="0.2">
      <c r="A89" s="32">
        <v>90</v>
      </c>
      <c r="B89" s="156">
        <v>1893</v>
      </c>
      <c r="C89" s="157" t="s">
        <v>143</v>
      </c>
      <c r="D89" s="158" t="s">
        <v>158</v>
      </c>
      <c r="E89" s="158" t="s">
        <v>591</v>
      </c>
      <c r="F89" s="158" t="s">
        <v>3312</v>
      </c>
      <c r="G89" s="159" t="s">
        <v>601</v>
      </c>
      <c r="H89" s="160">
        <v>237</v>
      </c>
      <c r="I89" s="161">
        <v>9</v>
      </c>
      <c r="J89" s="160" t="s">
        <v>159</v>
      </c>
      <c r="K89" s="161">
        <v>70</v>
      </c>
      <c r="L89" s="162" t="s">
        <v>1008</v>
      </c>
      <c r="M89" s="163"/>
      <c r="N89" s="163"/>
      <c r="O89" s="158" t="s">
        <v>158</v>
      </c>
      <c r="P89" s="158" t="s">
        <v>2646</v>
      </c>
      <c r="Q89" s="164" t="str">
        <f t="shared" si="7"/>
        <v>(Scott No. 237)</v>
      </c>
      <c r="R89" s="165">
        <f t="shared" si="8"/>
        <v>237</v>
      </c>
      <c r="S89" s="166">
        <f t="shared" si="6"/>
        <v>1</v>
      </c>
      <c r="T89" s="63">
        <v>237</v>
      </c>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4"/>
      <c r="AW89" s="64"/>
      <c r="AX89" s="64"/>
      <c r="AY89" s="64"/>
      <c r="AZ89" s="64"/>
      <c r="BA89" s="64"/>
      <c r="BB89" s="64"/>
      <c r="BC89" s="64"/>
      <c r="BD89" s="64"/>
      <c r="BE89" s="64"/>
    </row>
    <row r="90" spans="1:57" s="32" customFormat="1" ht="14" x14ac:dyDescent="0.2">
      <c r="A90" s="32">
        <v>91</v>
      </c>
      <c r="B90" s="156">
        <v>1893</v>
      </c>
      <c r="C90" s="157" t="s">
        <v>143</v>
      </c>
      <c r="D90" s="158" t="s">
        <v>160</v>
      </c>
      <c r="E90" s="158" t="s">
        <v>591</v>
      </c>
      <c r="F90" s="158" t="s">
        <v>3313</v>
      </c>
      <c r="G90" s="159" t="s">
        <v>602</v>
      </c>
      <c r="H90" s="160">
        <v>238</v>
      </c>
      <c r="I90" s="161">
        <v>82.5</v>
      </c>
      <c r="J90" s="160" t="s">
        <v>161</v>
      </c>
      <c r="K90" s="161">
        <v>80</v>
      </c>
      <c r="L90" s="162" t="s">
        <v>1009</v>
      </c>
      <c r="M90" s="163"/>
      <c r="N90" s="163"/>
      <c r="O90" s="158" t="s">
        <v>160</v>
      </c>
      <c r="P90" s="158" t="s">
        <v>2647</v>
      </c>
      <c r="Q90" s="164" t="str">
        <f t="shared" si="7"/>
        <v>(Scott No. 238)</v>
      </c>
      <c r="R90" s="165">
        <f t="shared" si="8"/>
        <v>238</v>
      </c>
      <c r="S90" s="166">
        <f t="shared" si="6"/>
        <v>1</v>
      </c>
      <c r="T90" s="63">
        <v>238</v>
      </c>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4"/>
      <c r="AW90" s="64"/>
      <c r="AX90" s="64"/>
      <c r="AY90" s="64"/>
      <c r="AZ90" s="64"/>
      <c r="BA90" s="64"/>
      <c r="BB90" s="64"/>
      <c r="BC90" s="64"/>
      <c r="BD90" s="64"/>
      <c r="BE90" s="64"/>
    </row>
    <row r="91" spans="1:57" s="32" customFormat="1" ht="14" x14ac:dyDescent="0.2">
      <c r="A91" s="32">
        <v>92</v>
      </c>
      <c r="B91" s="156">
        <v>1893</v>
      </c>
      <c r="C91" s="157" t="s">
        <v>143</v>
      </c>
      <c r="D91" s="158" t="s">
        <v>162</v>
      </c>
      <c r="E91" s="158" t="s">
        <v>591</v>
      </c>
      <c r="F91" s="158" t="s">
        <v>3314</v>
      </c>
      <c r="G91" s="159" t="s">
        <v>603</v>
      </c>
      <c r="H91" s="160">
        <v>239</v>
      </c>
      <c r="I91" s="161">
        <v>100</v>
      </c>
      <c r="J91" s="160" t="s">
        <v>163</v>
      </c>
      <c r="K91" s="161">
        <v>100</v>
      </c>
      <c r="L91" s="162" t="s">
        <v>1010</v>
      </c>
      <c r="M91" s="163"/>
      <c r="N91" s="163"/>
      <c r="O91" s="158" t="s">
        <v>162</v>
      </c>
      <c r="P91" s="158" t="s">
        <v>2648</v>
      </c>
      <c r="Q91" s="164" t="str">
        <f t="shared" si="7"/>
        <v>(Scott No. 239)</v>
      </c>
      <c r="R91" s="165">
        <f t="shared" si="8"/>
        <v>239</v>
      </c>
      <c r="S91" s="166">
        <f t="shared" si="6"/>
        <v>1</v>
      </c>
      <c r="T91" s="63">
        <v>239</v>
      </c>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4"/>
      <c r="AW91" s="64"/>
      <c r="AX91" s="64"/>
      <c r="AY91" s="64"/>
      <c r="AZ91" s="64"/>
      <c r="BA91" s="64"/>
      <c r="BB91" s="64"/>
      <c r="BC91" s="64"/>
      <c r="BD91" s="64"/>
      <c r="BE91" s="64"/>
    </row>
    <row r="92" spans="1:57" s="32" customFormat="1" ht="14" x14ac:dyDescent="0.2">
      <c r="A92" s="32">
        <v>93</v>
      </c>
      <c r="B92" s="156">
        <v>1893</v>
      </c>
      <c r="C92" s="157" t="s">
        <v>143</v>
      </c>
      <c r="D92" s="158" t="s">
        <v>164</v>
      </c>
      <c r="E92" s="158" t="s">
        <v>591</v>
      </c>
      <c r="F92" s="158" t="s">
        <v>3315</v>
      </c>
      <c r="G92" s="159" t="s">
        <v>604</v>
      </c>
      <c r="H92" s="160">
        <v>240</v>
      </c>
      <c r="I92" s="161">
        <v>200</v>
      </c>
      <c r="J92" s="160" t="s">
        <v>165</v>
      </c>
      <c r="K92" s="161">
        <v>120</v>
      </c>
      <c r="L92" s="162" t="s">
        <v>1011</v>
      </c>
      <c r="M92" s="163"/>
      <c r="N92" s="163"/>
      <c r="O92" s="158" t="s">
        <v>164</v>
      </c>
      <c r="P92" s="158" t="s">
        <v>2649</v>
      </c>
      <c r="Q92" s="164" t="str">
        <f t="shared" si="7"/>
        <v>(Scott No. 240)</v>
      </c>
      <c r="R92" s="165">
        <f t="shared" si="8"/>
        <v>240</v>
      </c>
      <c r="S92" s="166">
        <f t="shared" si="6"/>
        <v>1</v>
      </c>
      <c r="T92" s="63">
        <v>240</v>
      </c>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4"/>
      <c r="AW92" s="64"/>
      <c r="AX92" s="64"/>
      <c r="AY92" s="64"/>
      <c r="AZ92" s="64"/>
      <c r="BA92" s="64"/>
      <c r="BB92" s="64"/>
      <c r="BC92" s="64"/>
      <c r="BD92" s="64"/>
      <c r="BE92" s="64"/>
    </row>
    <row r="93" spans="1:57" s="32" customFormat="1" ht="14" x14ac:dyDescent="0.2">
      <c r="A93" s="32">
        <v>94</v>
      </c>
      <c r="B93" s="156">
        <v>1893</v>
      </c>
      <c r="C93" s="157" t="s">
        <v>143</v>
      </c>
      <c r="D93" s="158" t="s">
        <v>166</v>
      </c>
      <c r="E93" s="158" t="s">
        <v>591</v>
      </c>
      <c r="F93" s="158" t="s">
        <v>3316</v>
      </c>
      <c r="G93" s="159" t="s">
        <v>605</v>
      </c>
      <c r="H93" s="160">
        <v>241</v>
      </c>
      <c r="I93" s="161">
        <v>600</v>
      </c>
      <c r="J93" s="160" t="s">
        <v>167</v>
      </c>
      <c r="K93" s="161">
        <v>200</v>
      </c>
      <c r="L93" s="162" t="s">
        <v>1012</v>
      </c>
      <c r="M93" s="163"/>
      <c r="N93" s="163"/>
      <c r="O93" s="158" t="s">
        <v>166</v>
      </c>
      <c r="P93" s="158" t="s">
        <v>2650</v>
      </c>
      <c r="Q93" s="164" t="str">
        <f t="shared" si="7"/>
        <v>(Scott No. 241)</v>
      </c>
      <c r="R93" s="165">
        <f t="shared" si="8"/>
        <v>241</v>
      </c>
      <c r="S93" s="166">
        <f t="shared" si="6"/>
        <v>1</v>
      </c>
      <c r="T93" s="63">
        <v>241</v>
      </c>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4"/>
      <c r="AW93" s="64"/>
      <c r="AX93" s="64"/>
      <c r="AY93" s="64"/>
      <c r="AZ93" s="64"/>
      <c r="BA93" s="64"/>
      <c r="BB93" s="64"/>
      <c r="BC93" s="64"/>
      <c r="BD93" s="64"/>
      <c r="BE93" s="64"/>
    </row>
    <row r="94" spans="1:57" s="32" customFormat="1" ht="14" x14ac:dyDescent="0.2">
      <c r="A94" s="32">
        <v>95</v>
      </c>
      <c r="B94" s="156">
        <v>1893</v>
      </c>
      <c r="C94" s="157" t="s">
        <v>143</v>
      </c>
      <c r="D94" s="158" t="s">
        <v>168</v>
      </c>
      <c r="E94" s="158" t="s">
        <v>591</v>
      </c>
      <c r="F94" s="158" t="s">
        <v>3317</v>
      </c>
      <c r="G94" s="159" t="s">
        <v>606</v>
      </c>
      <c r="H94" s="160">
        <v>242</v>
      </c>
      <c r="I94" s="161">
        <v>600</v>
      </c>
      <c r="J94" s="160" t="s">
        <v>169</v>
      </c>
      <c r="K94" s="161">
        <v>175</v>
      </c>
      <c r="L94" s="162" t="s">
        <v>1013</v>
      </c>
      <c r="M94" s="163"/>
      <c r="N94" s="163"/>
      <c r="O94" s="158" t="s">
        <v>168</v>
      </c>
      <c r="P94" s="158" t="s">
        <v>2651</v>
      </c>
      <c r="Q94" s="164" t="str">
        <f t="shared" si="7"/>
        <v>(Scott No. 242)</v>
      </c>
      <c r="R94" s="165">
        <f t="shared" si="8"/>
        <v>242</v>
      </c>
      <c r="S94" s="166">
        <f t="shared" si="6"/>
        <v>1</v>
      </c>
      <c r="T94" s="63">
        <v>242</v>
      </c>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4"/>
      <c r="AW94" s="64"/>
      <c r="AX94" s="64"/>
      <c r="AY94" s="64"/>
      <c r="AZ94" s="64"/>
      <c r="BA94" s="64"/>
      <c r="BB94" s="64"/>
      <c r="BC94" s="64"/>
      <c r="BD94" s="64"/>
      <c r="BE94" s="64"/>
    </row>
    <row r="95" spans="1:57" s="32" customFormat="1" ht="14" x14ac:dyDescent="0.2">
      <c r="A95" s="32">
        <v>96</v>
      </c>
      <c r="B95" s="156">
        <v>1893</v>
      </c>
      <c r="C95" s="157" t="s">
        <v>143</v>
      </c>
      <c r="D95" s="158" t="s">
        <v>170</v>
      </c>
      <c r="E95" s="158" t="s">
        <v>591</v>
      </c>
      <c r="F95" s="158" t="s">
        <v>3318</v>
      </c>
      <c r="G95" s="159" t="s">
        <v>607</v>
      </c>
      <c r="H95" s="160">
        <v>243</v>
      </c>
      <c r="I95" s="161">
        <v>825</v>
      </c>
      <c r="J95" s="160" t="s">
        <v>171</v>
      </c>
      <c r="K95" s="161">
        <v>225</v>
      </c>
      <c r="L95" s="162" t="s">
        <v>1014</v>
      </c>
      <c r="M95" s="163"/>
      <c r="N95" s="163"/>
      <c r="O95" s="158" t="s">
        <v>170</v>
      </c>
      <c r="P95" s="158" t="s">
        <v>2652</v>
      </c>
      <c r="Q95" s="164" t="str">
        <f t="shared" si="7"/>
        <v>(Scott No. 243)</v>
      </c>
      <c r="R95" s="165">
        <f t="shared" si="8"/>
        <v>243</v>
      </c>
      <c r="S95" s="166">
        <f t="shared" si="6"/>
        <v>1</v>
      </c>
      <c r="T95" s="63">
        <v>243</v>
      </c>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4"/>
      <c r="AW95" s="64"/>
      <c r="AX95" s="64"/>
      <c r="AY95" s="64"/>
      <c r="AZ95" s="64"/>
      <c r="BA95" s="64"/>
      <c r="BB95" s="64"/>
      <c r="BC95" s="64"/>
      <c r="BD95" s="64"/>
      <c r="BE95" s="64"/>
    </row>
    <row r="96" spans="1:57" s="32" customFormat="1" ht="14" x14ac:dyDescent="0.2">
      <c r="A96" s="32">
        <v>97</v>
      </c>
      <c r="B96" s="156">
        <v>1893</v>
      </c>
      <c r="C96" s="157" t="s">
        <v>143</v>
      </c>
      <c r="D96" s="158" t="s">
        <v>172</v>
      </c>
      <c r="E96" s="158" t="s">
        <v>591</v>
      </c>
      <c r="F96" s="158" t="s">
        <v>3319</v>
      </c>
      <c r="G96" s="159" t="s">
        <v>608</v>
      </c>
      <c r="H96" s="160">
        <v>244</v>
      </c>
      <c r="I96" s="161">
        <v>2100</v>
      </c>
      <c r="J96" s="160" t="s">
        <v>173</v>
      </c>
      <c r="K96" s="161">
        <v>275</v>
      </c>
      <c r="L96" s="162" t="s">
        <v>1015</v>
      </c>
      <c r="M96" s="163"/>
      <c r="N96" s="163"/>
      <c r="O96" s="158" t="s">
        <v>172</v>
      </c>
      <c r="P96" s="158" t="s">
        <v>2653</v>
      </c>
      <c r="Q96" s="164" t="str">
        <f t="shared" si="7"/>
        <v>(Scott No. 244)</v>
      </c>
      <c r="R96" s="165">
        <f t="shared" si="8"/>
        <v>244</v>
      </c>
      <c r="S96" s="166">
        <f t="shared" si="6"/>
        <v>1</v>
      </c>
      <c r="T96" s="63">
        <v>244</v>
      </c>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4"/>
      <c r="AW96" s="64"/>
      <c r="AX96" s="64"/>
      <c r="AY96" s="64"/>
      <c r="AZ96" s="64"/>
      <c r="BA96" s="64"/>
      <c r="BB96" s="64"/>
      <c r="BC96" s="64"/>
      <c r="BD96" s="64"/>
      <c r="BE96" s="64"/>
    </row>
    <row r="97" spans="1:57" s="32" customFormat="1" ht="14" x14ac:dyDescent="0.2">
      <c r="A97" s="32">
        <v>98</v>
      </c>
      <c r="B97" s="156">
        <v>1893</v>
      </c>
      <c r="C97" s="157" t="s">
        <v>143</v>
      </c>
      <c r="D97" s="158" t="s">
        <v>174</v>
      </c>
      <c r="E97" s="158" t="s">
        <v>591</v>
      </c>
      <c r="F97" s="158" t="s">
        <v>3320</v>
      </c>
      <c r="G97" s="159" t="s">
        <v>609</v>
      </c>
      <c r="H97" s="160">
        <v>245</v>
      </c>
      <c r="I97" s="161">
        <v>2400</v>
      </c>
      <c r="J97" s="160" t="s">
        <v>175</v>
      </c>
      <c r="K97" s="161">
        <v>375</v>
      </c>
      <c r="L97" s="162" t="s">
        <v>1016</v>
      </c>
      <c r="M97" s="163"/>
      <c r="N97" s="163"/>
      <c r="O97" s="158" t="s">
        <v>174</v>
      </c>
      <c r="P97" s="158" t="s">
        <v>2654</v>
      </c>
      <c r="Q97" s="164" t="str">
        <f t="shared" si="7"/>
        <v>(Scott No. 245)</v>
      </c>
      <c r="R97" s="165">
        <f t="shared" si="8"/>
        <v>245</v>
      </c>
      <c r="S97" s="166">
        <f t="shared" si="6"/>
        <v>1</v>
      </c>
      <c r="T97" s="63">
        <v>245</v>
      </c>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4"/>
      <c r="AW97" s="64"/>
      <c r="AX97" s="64"/>
      <c r="AY97" s="64"/>
      <c r="AZ97" s="64"/>
      <c r="BA97" s="64"/>
      <c r="BB97" s="64"/>
      <c r="BC97" s="64"/>
      <c r="BD97" s="64"/>
      <c r="BE97" s="64"/>
    </row>
    <row r="98" spans="1:57" s="32" customFormat="1" ht="14" x14ac:dyDescent="0.2">
      <c r="A98" s="32">
        <v>99</v>
      </c>
      <c r="B98" s="156">
        <v>1894</v>
      </c>
      <c r="C98" s="157" t="s">
        <v>1477</v>
      </c>
      <c r="D98" s="158" t="s">
        <v>1522</v>
      </c>
      <c r="E98" s="158" t="s">
        <v>1395</v>
      </c>
      <c r="F98" s="158" t="s">
        <v>3321</v>
      </c>
      <c r="G98" s="159" t="s">
        <v>1572</v>
      </c>
      <c r="H98" s="160" t="s">
        <v>1546</v>
      </c>
      <c r="I98" s="161">
        <v>0.25</v>
      </c>
      <c r="J98" s="160" t="s">
        <v>1546</v>
      </c>
      <c r="K98" s="161">
        <v>1</v>
      </c>
      <c r="L98" s="162" t="s">
        <v>1572</v>
      </c>
      <c r="M98" s="163"/>
      <c r="N98" s="163"/>
      <c r="O98" s="158" t="s">
        <v>1522</v>
      </c>
      <c r="P98" s="158" t="s">
        <v>2655</v>
      </c>
      <c r="Q98" s="164" t="str">
        <f t="shared" si="7"/>
        <v>(Scott No. J68)</v>
      </c>
      <c r="R98" s="165" t="str">
        <f t="shared" si="8"/>
        <v>J68</v>
      </c>
      <c r="S98" s="166">
        <f t="shared" si="6"/>
        <v>1</v>
      </c>
      <c r="T98" s="63" t="s">
        <v>1546</v>
      </c>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4"/>
      <c r="AW98" s="64"/>
      <c r="AX98" s="64"/>
      <c r="AY98" s="64"/>
      <c r="AZ98" s="64"/>
      <c r="BA98" s="64"/>
      <c r="BB98" s="64"/>
      <c r="BC98" s="64"/>
      <c r="BD98" s="64"/>
      <c r="BE98" s="64"/>
    </row>
    <row r="99" spans="1:57" s="32" customFormat="1" ht="14" x14ac:dyDescent="0.2">
      <c r="A99" s="32">
        <v>100</v>
      </c>
      <c r="B99" s="156">
        <v>1894</v>
      </c>
      <c r="C99" s="157" t="s">
        <v>1477</v>
      </c>
      <c r="D99" s="158" t="s">
        <v>1365</v>
      </c>
      <c r="E99" s="158" t="s">
        <v>1395</v>
      </c>
      <c r="F99" s="158" t="s">
        <v>3322</v>
      </c>
      <c r="G99" s="159" t="s">
        <v>1573</v>
      </c>
      <c r="H99" s="160" t="s">
        <v>1517</v>
      </c>
      <c r="I99" s="161">
        <v>0.25</v>
      </c>
      <c r="J99" s="160" t="s">
        <v>1517</v>
      </c>
      <c r="K99" s="161">
        <v>2.75</v>
      </c>
      <c r="L99" s="162" t="s">
        <v>1573</v>
      </c>
      <c r="M99" s="163"/>
      <c r="N99" s="163"/>
      <c r="O99" s="158" t="s">
        <v>1365</v>
      </c>
      <c r="P99" s="158" t="s">
        <v>2656</v>
      </c>
      <c r="Q99" s="164" t="str">
        <f t="shared" ref="Q99:Q118" si="9">CONCATENATE("(Scott Nos. ",R99,")")</f>
        <v>(Scott Nos. J61, J29, J31, J38, J45, J52, J59)</v>
      </c>
      <c r="R99" s="165" t="str">
        <f>IF(S99=7,CONCATENATE(T99,", ",U99,", ",V99,", ",W99,", ",X99,", ",Y99,", ",Z99))</f>
        <v>J61, J29, J31, J38, J45, J52, J59</v>
      </c>
      <c r="S99" s="166">
        <f t="shared" si="6"/>
        <v>7</v>
      </c>
      <c r="T99" s="63" t="s">
        <v>1517</v>
      </c>
      <c r="U99" s="63" t="s">
        <v>1506</v>
      </c>
      <c r="V99" s="63" t="s">
        <v>1508</v>
      </c>
      <c r="W99" s="63" t="s">
        <v>1524</v>
      </c>
      <c r="X99" s="63" t="s">
        <v>1531</v>
      </c>
      <c r="Y99" s="63" t="s">
        <v>1537</v>
      </c>
      <c r="Z99" s="63" t="s">
        <v>1515</v>
      </c>
      <c r="AA99" s="63"/>
      <c r="AB99" s="63"/>
      <c r="AC99" s="63"/>
      <c r="AD99" s="63"/>
      <c r="AE99" s="63"/>
      <c r="AF99" s="63"/>
      <c r="AG99" s="63"/>
      <c r="AH99" s="63"/>
      <c r="AI99" s="63"/>
      <c r="AJ99" s="63"/>
      <c r="AK99" s="63"/>
      <c r="AL99" s="63"/>
      <c r="AM99" s="63"/>
      <c r="AN99" s="63"/>
      <c r="AO99" s="63"/>
      <c r="AP99" s="63"/>
      <c r="AQ99" s="63"/>
      <c r="AR99" s="63"/>
      <c r="AS99" s="63"/>
      <c r="AT99" s="63"/>
      <c r="AU99" s="63"/>
      <c r="AV99" s="64"/>
      <c r="AW99" s="64"/>
      <c r="AX99" s="64"/>
      <c r="AY99" s="64"/>
      <c r="AZ99" s="64"/>
      <c r="BA99" s="64"/>
      <c r="BB99" s="64"/>
      <c r="BC99" s="64"/>
      <c r="BD99" s="64"/>
      <c r="BE99" s="64"/>
    </row>
    <row r="100" spans="1:57" s="32" customFormat="1" ht="14" x14ac:dyDescent="0.2">
      <c r="A100" s="32">
        <v>101</v>
      </c>
      <c r="B100" s="156">
        <v>1894</v>
      </c>
      <c r="C100" s="157" t="s">
        <v>1477</v>
      </c>
      <c r="D100" s="158" t="s">
        <v>1366</v>
      </c>
      <c r="E100" s="158" t="s">
        <v>1395</v>
      </c>
      <c r="F100" s="158" t="s">
        <v>3323</v>
      </c>
      <c r="G100" s="159" t="s">
        <v>1574</v>
      </c>
      <c r="H100" s="160" t="s">
        <v>1518</v>
      </c>
      <c r="I100" s="161">
        <v>0.25</v>
      </c>
      <c r="J100" s="160" t="s">
        <v>1518</v>
      </c>
      <c r="K100" s="161">
        <v>2.75</v>
      </c>
      <c r="L100" s="162" t="s">
        <v>1574</v>
      </c>
      <c r="M100" s="163"/>
      <c r="N100" s="163"/>
      <c r="O100" s="158" t="s">
        <v>1366</v>
      </c>
      <c r="P100" s="158" t="s">
        <v>2657</v>
      </c>
      <c r="Q100" s="164" t="str">
        <f t="shared" si="9"/>
        <v>(Scott Nos. J62, J30, J32, J39, J46, J53, J60)</v>
      </c>
      <c r="R100" s="165" t="str">
        <f>IF(S100=7,CONCATENATE(T100,", ",U100,", ",V100,", ",W100,", ",X100,", ",Y100,", ",Z100))</f>
        <v>J62, J30, J32, J39, J46, J53, J60</v>
      </c>
      <c r="S100" s="166">
        <f t="shared" si="6"/>
        <v>7</v>
      </c>
      <c r="T100" s="63" t="s">
        <v>1518</v>
      </c>
      <c r="U100" s="63" t="s">
        <v>1507</v>
      </c>
      <c r="V100" s="63" t="s">
        <v>1509</v>
      </c>
      <c r="W100" s="63" t="s">
        <v>1525</v>
      </c>
      <c r="X100" s="63" t="s">
        <v>1532</v>
      </c>
      <c r="Y100" s="63" t="s">
        <v>1538</v>
      </c>
      <c r="Z100" s="63" t="s">
        <v>1516</v>
      </c>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4"/>
      <c r="AW100" s="64"/>
      <c r="AX100" s="64"/>
      <c r="AY100" s="64"/>
      <c r="AZ100" s="64"/>
      <c r="BA100" s="64"/>
      <c r="BB100" s="64"/>
      <c r="BC100" s="64"/>
      <c r="BD100" s="64"/>
      <c r="BE100" s="64"/>
    </row>
    <row r="101" spans="1:57" s="32" customFormat="1" ht="14" x14ac:dyDescent="0.2">
      <c r="A101" s="32">
        <v>102</v>
      </c>
      <c r="B101" s="156">
        <v>1894</v>
      </c>
      <c r="C101" s="157" t="s">
        <v>1477</v>
      </c>
      <c r="D101" s="158" t="s">
        <v>1474</v>
      </c>
      <c r="E101" s="158" t="s">
        <v>1395</v>
      </c>
      <c r="F101" s="158" t="s">
        <v>3324</v>
      </c>
      <c r="G101" s="159" t="s">
        <v>1575</v>
      </c>
      <c r="H101" s="160" t="s">
        <v>1519</v>
      </c>
      <c r="I101" s="161">
        <v>0.8</v>
      </c>
      <c r="J101" s="160" t="s">
        <v>1519</v>
      </c>
      <c r="K101" s="161">
        <v>13.5</v>
      </c>
      <c r="L101" s="162" t="s">
        <v>1575</v>
      </c>
      <c r="M101" s="163"/>
      <c r="N101" s="163"/>
      <c r="O101" s="158" t="s">
        <v>1474</v>
      </c>
      <c r="P101" s="158" t="s">
        <v>2658</v>
      </c>
      <c r="Q101" s="164" t="str">
        <f t="shared" si="9"/>
        <v>(Scott Nos. J63, J33, J40, J47, J54)</v>
      </c>
      <c r="R101" s="165" t="str">
        <f>IF(S101=5,CONCATENATE(T101,", ",U101,", ",V101,", ",W101,", ",X101))</f>
        <v>J63, J33, J40, J47, J54</v>
      </c>
      <c r="S101" s="166">
        <f t="shared" si="6"/>
        <v>5</v>
      </c>
      <c r="T101" s="63" t="s">
        <v>1519</v>
      </c>
      <c r="U101" s="63" t="s">
        <v>1510</v>
      </c>
      <c r="V101" s="63" t="s">
        <v>1526</v>
      </c>
      <c r="W101" s="63" t="s">
        <v>1533</v>
      </c>
      <c r="X101" s="63" t="s">
        <v>1539</v>
      </c>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4"/>
      <c r="AW101" s="64"/>
      <c r="AX101" s="64"/>
      <c r="AY101" s="64"/>
      <c r="AZ101" s="64"/>
      <c r="BA101" s="64"/>
      <c r="BB101" s="64"/>
      <c r="BC101" s="64"/>
      <c r="BD101" s="64"/>
      <c r="BE101" s="64"/>
    </row>
    <row r="102" spans="1:57" s="32" customFormat="1" ht="14" x14ac:dyDescent="0.2">
      <c r="A102" s="32">
        <v>103</v>
      </c>
      <c r="B102" s="156">
        <v>1894</v>
      </c>
      <c r="C102" s="157" t="s">
        <v>1477</v>
      </c>
      <c r="D102" s="158" t="s">
        <v>1367</v>
      </c>
      <c r="E102" s="158" t="s">
        <v>1395</v>
      </c>
      <c r="F102" s="158" t="s">
        <v>3325</v>
      </c>
      <c r="G102" s="159" t="s">
        <v>1576</v>
      </c>
      <c r="H102" s="160" t="s">
        <v>1520</v>
      </c>
      <c r="I102" s="161">
        <v>0.8</v>
      </c>
      <c r="J102" s="160" t="s">
        <v>1520</v>
      </c>
      <c r="K102" s="161">
        <v>11</v>
      </c>
      <c r="L102" s="162" t="s">
        <v>1576</v>
      </c>
      <c r="M102" s="163"/>
      <c r="N102" s="163"/>
      <c r="O102" s="158" t="s">
        <v>1367</v>
      </c>
      <c r="P102" s="158" t="s">
        <v>2659</v>
      </c>
      <c r="Q102" s="164" t="str">
        <f t="shared" si="9"/>
        <v>(Scott Nos. J64, J34, J41, J48, J55)</v>
      </c>
      <c r="R102" s="165" t="str">
        <f>IF(S102=5,CONCATENATE(T102,", ",U102,", ",V102,", ",W102,", ",X102))</f>
        <v>J64, J34, J41, J48, J55</v>
      </c>
      <c r="S102" s="166">
        <f t="shared" si="6"/>
        <v>5</v>
      </c>
      <c r="T102" s="63" t="s">
        <v>1520</v>
      </c>
      <c r="U102" s="63" t="s">
        <v>1511</v>
      </c>
      <c r="V102" s="63" t="s">
        <v>1527</v>
      </c>
      <c r="W102" s="63" t="s">
        <v>1534</v>
      </c>
      <c r="X102" s="63" t="s">
        <v>1540</v>
      </c>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4"/>
      <c r="AW102" s="64"/>
      <c r="AX102" s="64"/>
      <c r="AY102" s="64"/>
      <c r="AZ102" s="64"/>
      <c r="BA102" s="64"/>
      <c r="BB102" s="64"/>
      <c r="BC102" s="64"/>
      <c r="BD102" s="64"/>
      <c r="BE102" s="64"/>
    </row>
    <row r="103" spans="1:57" s="32" customFormat="1" ht="14" x14ac:dyDescent="0.2">
      <c r="A103" s="32">
        <v>104</v>
      </c>
      <c r="B103" s="156">
        <v>1894</v>
      </c>
      <c r="C103" s="157" t="s">
        <v>1477</v>
      </c>
      <c r="D103" s="158" t="s">
        <v>1368</v>
      </c>
      <c r="E103" s="158" t="s">
        <v>1395</v>
      </c>
      <c r="F103" s="158" t="s">
        <v>3326</v>
      </c>
      <c r="G103" s="159" t="s">
        <v>1577</v>
      </c>
      <c r="H103" s="160" t="s">
        <v>1521</v>
      </c>
      <c r="I103" s="161">
        <v>1</v>
      </c>
      <c r="J103" s="160" t="s">
        <v>1521</v>
      </c>
      <c r="K103" s="161">
        <v>22.5</v>
      </c>
      <c r="L103" s="162" t="s">
        <v>1577</v>
      </c>
      <c r="M103" s="163"/>
      <c r="N103" s="163"/>
      <c r="O103" s="158" t="s">
        <v>1368</v>
      </c>
      <c r="P103" s="158" t="s">
        <v>2660</v>
      </c>
      <c r="Q103" s="164" t="str">
        <f t="shared" si="9"/>
        <v>(Scott Nos. J65, J35, J42, J49, J56)</v>
      </c>
      <c r="R103" s="165" t="str">
        <f>IF(S103=5,CONCATENATE(T103,", ",U103,", ",V103,", ",W103,", ",X103))</f>
        <v>J65, J35, J42, J49, J56</v>
      </c>
      <c r="S103" s="166">
        <f t="shared" si="6"/>
        <v>5</v>
      </c>
      <c r="T103" s="63" t="s">
        <v>1521</v>
      </c>
      <c r="U103" s="63" t="s">
        <v>1512</v>
      </c>
      <c r="V103" s="63" t="s">
        <v>1528</v>
      </c>
      <c r="W103" s="63" t="s">
        <v>1535</v>
      </c>
      <c r="X103" s="63" t="s">
        <v>1541</v>
      </c>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4"/>
      <c r="AW103" s="64"/>
      <c r="AX103" s="64"/>
      <c r="AY103" s="64"/>
      <c r="AZ103" s="64"/>
      <c r="BA103" s="64"/>
      <c r="BB103" s="64"/>
      <c r="BC103" s="64"/>
      <c r="BD103" s="64"/>
      <c r="BE103" s="64"/>
    </row>
    <row r="104" spans="1:57" s="32" customFormat="1" ht="14" x14ac:dyDescent="0.2">
      <c r="A104" s="32">
        <v>105</v>
      </c>
      <c r="B104" s="156">
        <v>1894</v>
      </c>
      <c r="C104" s="157" t="s">
        <v>1477</v>
      </c>
      <c r="D104" s="158" t="s">
        <v>1475</v>
      </c>
      <c r="E104" s="158" t="s">
        <v>1395</v>
      </c>
      <c r="F104" s="158" t="s">
        <v>3327</v>
      </c>
      <c r="G104" s="159" t="s">
        <v>1578</v>
      </c>
      <c r="H104" s="160" t="s">
        <v>1544</v>
      </c>
      <c r="I104" s="161">
        <v>2</v>
      </c>
      <c r="J104" s="160" t="s">
        <v>1544</v>
      </c>
      <c r="K104" s="161">
        <v>80</v>
      </c>
      <c r="L104" s="162" t="s">
        <v>1578</v>
      </c>
      <c r="M104" s="163"/>
      <c r="N104" s="163"/>
      <c r="O104" s="158" t="s">
        <v>1475</v>
      </c>
      <c r="P104" s="158" t="s">
        <v>2661</v>
      </c>
      <c r="Q104" s="164" t="str">
        <f t="shared" si="9"/>
        <v>(Scott Nos. J66, J36, J43, J57)</v>
      </c>
      <c r="R104" s="165" t="str">
        <f>IF(S104=4,CONCATENATE(T104,", ",U104,", ",V104,", ",W104))</f>
        <v>J66, J36, J43, J57</v>
      </c>
      <c r="S104" s="166">
        <f t="shared" si="6"/>
        <v>4</v>
      </c>
      <c r="T104" s="63" t="s">
        <v>1544</v>
      </c>
      <c r="U104" s="63" t="s">
        <v>1513</v>
      </c>
      <c r="V104" s="63" t="s">
        <v>1529</v>
      </c>
      <c r="W104" s="63" t="s">
        <v>1542</v>
      </c>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4"/>
      <c r="AW104" s="64"/>
      <c r="AX104" s="64"/>
      <c r="AY104" s="64"/>
      <c r="AZ104" s="64"/>
      <c r="BA104" s="64"/>
      <c r="BB104" s="64"/>
      <c r="BC104" s="64"/>
      <c r="BD104" s="64"/>
      <c r="BE104" s="64"/>
    </row>
    <row r="105" spans="1:57" s="32" customFormat="1" ht="14" x14ac:dyDescent="0.2">
      <c r="A105" s="32">
        <v>106</v>
      </c>
      <c r="B105" s="156">
        <v>1894</v>
      </c>
      <c r="C105" s="157" t="s">
        <v>1477</v>
      </c>
      <c r="D105" s="158" t="s">
        <v>1476</v>
      </c>
      <c r="E105" s="158" t="s">
        <v>1395</v>
      </c>
      <c r="F105" s="158" t="s">
        <v>3328</v>
      </c>
      <c r="G105" s="159" t="s">
        <v>1579</v>
      </c>
      <c r="H105" s="160" t="s">
        <v>1545</v>
      </c>
      <c r="I105" s="161">
        <v>1</v>
      </c>
      <c r="J105" s="160" t="s">
        <v>1545</v>
      </c>
      <c r="K105" s="161">
        <v>140</v>
      </c>
      <c r="L105" s="162" t="s">
        <v>1579</v>
      </c>
      <c r="M105" s="163"/>
      <c r="N105" s="163"/>
      <c r="O105" s="158" t="s">
        <v>1476</v>
      </c>
      <c r="P105" s="158" t="s">
        <v>2662</v>
      </c>
      <c r="Q105" s="164" t="str">
        <f t="shared" si="9"/>
        <v>(Scott Nos. J67, J37, J44, J50, J58)</v>
      </c>
      <c r="R105" s="165" t="str">
        <f>IF(S105=5,CONCATENATE(T105,", ",U105,", ",V105,", ",W105,", ",X105))</f>
        <v>J67, J37, J44, J50, J58</v>
      </c>
      <c r="S105" s="166">
        <f t="shared" si="6"/>
        <v>5</v>
      </c>
      <c r="T105" s="63" t="s">
        <v>1545</v>
      </c>
      <c r="U105" s="63" t="s">
        <v>1514</v>
      </c>
      <c r="V105" s="63" t="s">
        <v>1530</v>
      </c>
      <c r="W105" s="63" t="s">
        <v>1536</v>
      </c>
      <c r="X105" s="63" t="s">
        <v>1543</v>
      </c>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4"/>
      <c r="AW105" s="64"/>
      <c r="AX105" s="64"/>
      <c r="AY105" s="64"/>
      <c r="AZ105" s="64"/>
      <c r="BA105" s="64"/>
      <c r="BB105" s="64"/>
      <c r="BC105" s="64"/>
      <c r="BD105" s="64"/>
      <c r="BE105" s="64"/>
    </row>
    <row r="106" spans="1:57" s="32" customFormat="1" ht="14" x14ac:dyDescent="0.2">
      <c r="A106" s="32">
        <v>107</v>
      </c>
      <c r="B106" s="156" t="s">
        <v>579</v>
      </c>
      <c r="C106" s="157" t="s">
        <v>176</v>
      </c>
      <c r="D106" s="158" t="s">
        <v>15</v>
      </c>
      <c r="E106" s="158" t="s">
        <v>590</v>
      </c>
      <c r="F106" s="158" t="s">
        <v>3329</v>
      </c>
      <c r="G106" s="159">
        <v>71</v>
      </c>
      <c r="H106" s="160">
        <v>246</v>
      </c>
      <c r="I106" s="161">
        <v>7</v>
      </c>
      <c r="J106" s="160">
        <v>246</v>
      </c>
      <c r="K106" s="161">
        <v>65</v>
      </c>
      <c r="L106" s="162" t="s">
        <v>903</v>
      </c>
      <c r="M106" s="163"/>
      <c r="N106" s="163"/>
      <c r="O106" s="158" t="s">
        <v>15</v>
      </c>
      <c r="P106" s="158" t="s">
        <v>2663</v>
      </c>
      <c r="Q106" s="164" t="str">
        <f t="shared" si="9"/>
        <v>(Scott Nos. 246, 247, 264)</v>
      </c>
      <c r="R106" s="165" t="str">
        <f>IF(S106=3,CONCATENATE(T106,", ",U106,", ",V106))</f>
        <v>246, 247, 264</v>
      </c>
      <c r="S106" s="166">
        <f t="shared" si="6"/>
        <v>3</v>
      </c>
      <c r="T106" s="63">
        <v>246</v>
      </c>
      <c r="U106" s="63">
        <v>247</v>
      </c>
      <c r="V106" s="63">
        <v>264</v>
      </c>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4"/>
      <c r="AW106" s="64"/>
      <c r="AX106" s="64"/>
      <c r="AY106" s="64"/>
      <c r="AZ106" s="64"/>
      <c r="BA106" s="64"/>
      <c r="BB106" s="64"/>
      <c r="BC106" s="64"/>
      <c r="BD106" s="64"/>
      <c r="BE106" s="64"/>
    </row>
    <row r="107" spans="1:57" s="32" customFormat="1" ht="14" x14ac:dyDescent="0.2">
      <c r="A107" s="32">
        <v>108</v>
      </c>
      <c r="B107" s="156" t="s">
        <v>579</v>
      </c>
      <c r="C107" s="157" t="s">
        <v>176</v>
      </c>
      <c r="D107" s="158" t="s">
        <v>111</v>
      </c>
      <c r="E107" s="158" t="s">
        <v>590</v>
      </c>
      <c r="F107" s="158" t="s">
        <v>3330</v>
      </c>
      <c r="G107" s="159">
        <v>72</v>
      </c>
      <c r="H107" s="160">
        <v>248</v>
      </c>
      <c r="I107" s="161">
        <v>9</v>
      </c>
      <c r="J107" s="160">
        <v>248</v>
      </c>
      <c r="K107" s="161">
        <v>30</v>
      </c>
      <c r="L107" s="162" t="s">
        <v>904</v>
      </c>
      <c r="M107" s="163"/>
      <c r="N107" s="163"/>
      <c r="O107" s="158" t="s">
        <v>111</v>
      </c>
      <c r="P107" s="158" t="s">
        <v>2664</v>
      </c>
      <c r="Q107" s="164" t="str">
        <f t="shared" si="9"/>
        <v>(Scott Nos. 248, 249, 250, 251, 252, 265, 266, 267)</v>
      </c>
      <c r="R107" s="165" t="str">
        <f>IF(S107=8,CONCATENATE(T107,", ",U107,", ",V107,", ",W107,", ",X107,", ",Y107,", ",Z107,", ",AA107))</f>
        <v>248, 249, 250, 251, 252, 265, 266, 267</v>
      </c>
      <c r="S107" s="166">
        <f t="shared" si="6"/>
        <v>8</v>
      </c>
      <c r="T107" s="63">
        <v>248</v>
      </c>
      <c r="U107" s="63">
        <v>249</v>
      </c>
      <c r="V107" s="63">
        <v>250</v>
      </c>
      <c r="W107" s="63">
        <v>251</v>
      </c>
      <c r="X107" s="63">
        <v>252</v>
      </c>
      <c r="Y107" s="63">
        <v>265</v>
      </c>
      <c r="Z107" s="63">
        <v>266</v>
      </c>
      <c r="AA107" s="63">
        <v>267</v>
      </c>
      <c r="AB107" s="63"/>
      <c r="AC107" s="63"/>
      <c r="AD107" s="63"/>
      <c r="AE107" s="63"/>
      <c r="AF107" s="63"/>
      <c r="AG107" s="63"/>
      <c r="AH107" s="63"/>
      <c r="AI107" s="63"/>
      <c r="AJ107" s="63"/>
      <c r="AK107" s="63"/>
      <c r="AL107" s="63"/>
      <c r="AM107" s="63"/>
      <c r="AN107" s="63"/>
      <c r="AO107" s="63"/>
      <c r="AP107" s="63"/>
      <c r="AQ107" s="63"/>
      <c r="AR107" s="63"/>
      <c r="AS107" s="63"/>
      <c r="AT107" s="63"/>
      <c r="AU107" s="63"/>
      <c r="AV107" s="64"/>
      <c r="AW107" s="64"/>
      <c r="AX107" s="64"/>
      <c r="AY107" s="64"/>
      <c r="AZ107" s="64"/>
      <c r="BA107" s="64"/>
      <c r="BB107" s="64"/>
      <c r="BC107" s="64"/>
      <c r="BD107" s="64"/>
      <c r="BE107" s="64"/>
    </row>
    <row r="108" spans="1:57" s="32" customFormat="1" ht="14" x14ac:dyDescent="0.2">
      <c r="A108" s="32">
        <v>109</v>
      </c>
      <c r="B108" s="156" t="s">
        <v>579</v>
      </c>
      <c r="C108" s="157" t="s">
        <v>176</v>
      </c>
      <c r="D108" s="158" t="s">
        <v>126</v>
      </c>
      <c r="E108" s="158" t="s">
        <v>590</v>
      </c>
      <c r="F108" s="158" t="s">
        <v>3331</v>
      </c>
      <c r="G108" s="159">
        <v>73</v>
      </c>
      <c r="H108" s="160">
        <v>268</v>
      </c>
      <c r="I108" s="161">
        <v>2.25</v>
      </c>
      <c r="J108" s="160">
        <v>268</v>
      </c>
      <c r="K108" s="161">
        <v>110</v>
      </c>
      <c r="L108" s="162" t="s">
        <v>905</v>
      </c>
      <c r="M108" s="163"/>
      <c r="N108" s="163"/>
      <c r="O108" s="158" t="s">
        <v>126</v>
      </c>
      <c r="P108" s="158" t="s">
        <v>2665</v>
      </c>
      <c r="Q108" s="164" t="str">
        <f t="shared" si="9"/>
        <v>(Scott Nos. 253, 268)</v>
      </c>
      <c r="R108" s="165" t="str">
        <f t="shared" ref="R108:R115" si="10">IF(S108=2,CONCATENATE(T108,", ",U108))</f>
        <v>253, 268</v>
      </c>
      <c r="S108" s="166">
        <f t="shared" si="6"/>
        <v>2</v>
      </c>
      <c r="T108" s="63">
        <v>253</v>
      </c>
      <c r="U108" s="63">
        <v>268</v>
      </c>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4"/>
      <c r="AW108" s="64"/>
      <c r="AX108" s="64"/>
      <c r="AY108" s="64"/>
      <c r="AZ108" s="64"/>
      <c r="BA108" s="64"/>
      <c r="BB108" s="64"/>
      <c r="BC108" s="64"/>
      <c r="BD108" s="64"/>
      <c r="BE108" s="64"/>
    </row>
    <row r="109" spans="1:57" s="32" customFormat="1" ht="14" x14ac:dyDescent="0.2">
      <c r="A109" s="32">
        <v>110</v>
      </c>
      <c r="B109" s="156" t="s">
        <v>579</v>
      </c>
      <c r="C109" s="157" t="s">
        <v>176</v>
      </c>
      <c r="D109" s="158" t="s">
        <v>128</v>
      </c>
      <c r="E109" s="158" t="s">
        <v>590</v>
      </c>
      <c r="F109" s="158" t="s">
        <v>3332</v>
      </c>
      <c r="G109" s="159">
        <v>74</v>
      </c>
      <c r="H109" s="160">
        <v>269</v>
      </c>
      <c r="I109" s="161">
        <v>3.5</v>
      </c>
      <c r="J109" s="160">
        <v>269</v>
      </c>
      <c r="K109" s="161">
        <v>190</v>
      </c>
      <c r="L109" s="162" t="s">
        <v>906</v>
      </c>
      <c r="M109" s="163"/>
      <c r="N109" s="163"/>
      <c r="O109" s="158" t="s">
        <v>128</v>
      </c>
      <c r="P109" s="158" t="s">
        <v>2666</v>
      </c>
      <c r="Q109" s="164" t="str">
        <f t="shared" si="9"/>
        <v>(Scott Nos. 254, 269)</v>
      </c>
      <c r="R109" s="165" t="str">
        <f t="shared" si="10"/>
        <v>254, 269</v>
      </c>
      <c r="S109" s="166">
        <f t="shared" si="6"/>
        <v>2</v>
      </c>
      <c r="T109" s="63">
        <v>254</v>
      </c>
      <c r="U109" s="63">
        <v>269</v>
      </c>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4"/>
      <c r="AW109" s="64"/>
      <c r="AX109" s="64"/>
      <c r="AY109" s="64"/>
      <c r="AZ109" s="64"/>
      <c r="BA109" s="64"/>
      <c r="BB109" s="64"/>
      <c r="BC109" s="64"/>
      <c r="BD109" s="64"/>
      <c r="BE109" s="64"/>
    </row>
    <row r="110" spans="1:57" s="32" customFormat="1" ht="14" x14ac:dyDescent="0.2">
      <c r="A110" s="32">
        <v>111</v>
      </c>
      <c r="B110" s="156" t="s">
        <v>579</v>
      </c>
      <c r="C110" s="157" t="s">
        <v>176</v>
      </c>
      <c r="D110" s="158" t="s">
        <v>130</v>
      </c>
      <c r="E110" s="158" t="s">
        <v>590</v>
      </c>
      <c r="F110" s="158" t="s">
        <v>3333</v>
      </c>
      <c r="G110" s="159">
        <v>75</v>
      </c>
      <c r="H110" s="160">
        <v>270</v>
      </c>
      <c r="I110" s="161">
        <v>3.5</v>
      </c>
      <c r="J110" s="160">
        <v>270</v>
      </c>
      <c r="K110" s="161">
        <v>110</v>
      </c>
      <c r="L110" s="162" t="s">
        <v>907</v>
      </c>
      <c r="M110" s="163"/>
      <c r="N110" s="163"/>
      <c r="O110" s="158" t="s">
        <v>130</v>
      </c>
      <c r="P110" s="158" t="s">
        <v>2667</v>
      </c>
      <c r="Q110" s="164" t="str">
        <f t="shared" si="9"/>
        <v>(Scott Nos. 255, 270)</v>
      </c>
      <c r="R110" s="165" t="str">
        <f t="shared" si="10"/>
        <v>255, 270</v>
      </c>
      <c r="S110" s="166">
        <f t="shared" si="6"/>
        <v>2</v>
      </c>
      <c r="T110" s="63">
        <v>255</v>
      </c>
      <c r="U110" s="63">
        <v>270</v>
      </c>
      <c r="V110" s="63"/>
      <c r="W110" s="63"/>
      <c r="X110" s="63"/>
      <c r="Y110" s="63"/>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4"/>
      <c r="AW110" s="64"/>
      <c r="AX110" s="64"/>
      <c r="AY110" s="64"/>
      <c r="AZ110" s="64"/>
      <c r="BA110" s="64"/>
      <c r="BB110" s="64"/>
      <c r="BC110" s="64"/>
      <c r="BD110" s="64"/>
      <c r="BE110" s="64"/>
    </row>
    <row r="111" spans="1:57" s="32" customFormat="1" ht="14" x14ac:dyDescent="0.2">
      <c r="A111" s="32">
        <v>112</v>
      </c>
      <c r="B111" s="156" t="s">
        <v>579</v>
      </c>
      <c r="C111" s="157" t="s">
        <v>176</v>
      </c>
      <c r="D111" s="158" t="s">
        <v>132</v>
      </c>
      <c r="E111" s="158" t="s">
        <v>590</v>
      </c>
      <c r="F111" s="158" t="s">
        <v>3334</v>
      </c>
      <c r="G111" s="159">
        <v>76</v>
      </c>
      <c r="H111" s="160">
        <v>271</v>
      </c>
      <c r="I111" s="161">
        <v>8.5</v>
      </c>
      <c r="J111" s="160">
        <v>271</v>
      </c>
      <c r="K111" s="161">
        <v>160</v>
      </c>
      <c r="L111" s="162" t="s">
        <v>908</v>
      </c>
      <c r="M111" s="163"/>
      <c r="N111" s="163"/>
      <c r="O111" s="158" t="s">
        <v>132</v>
      </c>
      <c r="P111" s="158" t="s">
        <v>2668</v>
      </c>
      <c r="Q111" s="164" t="str">
        <f t="shared" si="9"/>
        <v>(Scott Nos. 256, 271)</v>
      </c>
      <c r="R111" s="165" t="str">
        <f t="shared" si="10"/>
        <v>256, 271</v>
      </c>
      <c r="S111" s="166">
        <f t="shared" si="6"/>
        <v>2</v>
      </c>
      <c r="T111" s="63">
        <v>256</v>
      </c>
      <c r="U111" s="63">
        <v>271</v>
      </c>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4"/>
      <c r="AW111" s="64"/>
      <c r="AX111" s="64"/>
      <c r="AY111" s="64"/>
      <c r="AZ111" s="64"/>
      <c r="BA111" s="64"/>
      <c r="BB111" s="64"/>
      <c r="BC111" s="64"/>
      <c r="BD111" s="64"/>
      <c r="BE111" s="64"/>
    </row>
    <row r="112" spans="1:57" s="32" customFormat="1" ht="14" x14ac:dyDescent="0.2">
      <c r="A112" s="32">
        <v>113</v>
      </c>
      <c r="B112" s="156" t="s">
        <v>579</v>
      </c>
      <c r="C112" s="157" t="s">
        <v>176</v>
      </c>
      <c r="D112" s="158" t="s">
        <v>134</v>
      </c>
      <c r="E112" s="158" t="s">
        <v>590</v>
      </c>
      <c r="F112" s="158" t="s">
        <v>3335</v>
      </c>
      <c r="G112" s="159">
        <v>77</v>
      </c>
      <c r="H112" s="160">
        <v>272</v>
      </c>
      <c r="I112" s="161">
        <v>2.75</v>
      </c>
      <c r="J112" s="160">
        <v>272</v>
      </c>
      <c r="K112" s="161">
        <v>160</v>
      </c>
      <c r="L112" s="162" t="s">
        <v>909</v>
      </c>
      <c r="M112" s="163"/>
      <c r="N112" s="163"/>
      <c r="O112" s="158" t="s">
        <v>134</v>
      </c>
      <c r="P112" s="158" t="s">
        <v>2669</v>
      </c>
      <c r="Q112" s="164" t="str">
        <f t="shared" si="9"/>
        <v>(Scott Nos. 257, 272)</v>
      </c>
      <c r="R112" s="165" t="str">
        <f t="shared" si="10"/>
        <v>257, 272</v>
      </c>
      <c r="S112" s="166">
        <f t="shared" si="6"/>
        <v>2</v>
      </c>
      <c r="T112" s="63">
        <v>257</v>
      </c>
      <c r="U112" s="63">
        <v>272</v>
      </c>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4"/>
      <c r="AW112" s="64"/>
      <c r="AX112" s="64"/>
      <c r="AY112" s="64"/>
      <c r="AZ112" s="64"/>
      <c r="BA112" s="64"/>
      <c r="BB112" s="64"/>
      <c r="BC112" s="64"/>
      <c r="BD112" s="64"/>
      <c r="BE112" s="64"/>
    </row>
    <row r="113" spans="1:57" s="32" customFormat="1" ht="14" x14ac:dyDescent="0.2">
      <c r="A113" s="32">
        <v>114</v>
      </c>
      <c r="B113" s="156" t="s">
        <v>579</v>
      </c>
      <c r="C113" s="157" t="s">
        <v>176</v>
      </c>
      <c r="D113" s="158" t="s">
        <v>136</v>
      </c>
      <c r="E113" s="158" t="s">
        <v>590</v>
      </c>
      <c r="F113" s="158" t="s">
        <v>3336</v>
      </c>
      <c r="G113" s="159">
        <v>78</v>
      </c>
      <c r="H113" s="160">
        <v>273</v>
      </c>
      <c r="I113" s="161">
        <v>22.5</v>
      </c>
      <c r="J113" s="160">
        <v>273</v>
      </c>
      <c r="K113" s="161">
        <v>275</v>
      </c>
      <c r="L113" s="162" t="s">
        <v>910</v>
      </c>
      <c r="M113" s="163"/>
      <c r="N113" s="163"/>
      <c r="O113" s="158" t="s">
        <v>136</v>
      </c>
      <c r="P113" s="158" t="s">
        <v>2670</v>
      </c>
      <c r="Q113" s="164" t="str">
        <f t="shared" si="9"/>
        <v>(Scott Nos. 258, 273)</v>
      </c>
      <c r="R113" s="165" t="str">
        <f t="shared" si="10"/>
        <v>258, 273</v>
      </c>
      <c r="S113" s="166">
        <f t="shared" si="6"/>
        <v>2</v>
      </c>
      <c r="T113" s="63">
        <v>258</v>
      </c>
      <c r="U113" s="63">
        <v>273</v>
      </c>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4"/>
      <c r="AW113" s="64"/>
      <c r="AX113" s="64"/>
      <c r="AY113" s="64"/>
      <c r="AZ113" s="64"/>
      <c r="BA113" s="64"/>
      <c r="BB113" s="64"/>
      <c r="BC113" s="64"/>
      <c r="BD113" s="64"/>
      <c r="BE113" s="64"/>
    </row>
    <row r="114" spans="1:57" s="32" customFormat="1" ht="14" x14ac:dyDescent="0.2">
      <c r="A114" s="32">
        <v>115</v>
      </c>
      <c r="B114" s="156" t="s">
        <v>579</v>
      </c>
      <c r="C114" s="157" t="s">
        <v>176</v>
      </c>
      <c r="D114" s="158" t="s">
        <v>138</v>
      </c>
      <c r="E114" s="158" t="s">
        <v>590</v>
      </c>
      <c r="F114" s="158" t="s">
        <v>3337</v>
      </c>
      <c r="G114" s="159">
        <v>79</v>
      </c>
      <c r="H114" s="160">
        <v>274</v>
      </c>
      <c r="I114" s="161">
        <v>17.5</v>
      </c>
      <c r="J114" s="160">
        <v>274</v>
      </c>
      <c r="K114" s="161">
        <v>275</v>
      </c>
      <c r="L114" s="162" t="s">
        <v>911</v>
      </c>
      <c r="M114" s="163"/>
      <c r="N114" s="163"/>
      <c r="O114" s="158" t="s">
        <v>138</v>
      </c>
      <c r="P114" s="158" t="s">
        <v>2671</v>
      </c>
      <c r="Q114" s="164" t="str">
        <f t="shared" si="9"/>
        <v>(Scott Nos. 259, 274)</v>
      </c>
      <c r="R114" s="165" t="str">
        <f t="shared" si="10"/>
        <v>259, 274</v>
      </c>
      <c r="S114" s="166">
        <f t="shared" si="6"/>
        <v>2</v>
      </c>
      <c r="T114" s="63">
        <v>259</v>
      </c>
      <c r="U114" s="63">
        <v>274</v>
      </c>
      <c r="V114" s="63"/>
      <c r="W114" s="63"/>
      <c r="X114" s="63"/>
      <c r="Y114" s="63"/>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4"/>
      <c r="AW114" s="64"/>
      <c r="AX114" s="64"/>
      <c r="AY114" s="64"/>
      <c r="AZ114" s="64"/>
      <c r="BA114" s="64"/>
      <c r="BB114" s="64"/>
      <c r="BC114" s="64"/>
      <c r="BD114" s="64"/>
      <c r="BE114" s="64"/>
    </row>
    <row r="115" spans="1:57" s="32" customFormat="1" ht="14" x14ac:dyDescent="0.2">
      <c r="A115" s="32">
        <v>116</v>
      </c>
      <c r="B115" s="156" t="s">
        <v>579</v>
      </c>
      <c r="C115" s="157" t="s">
        <v>176</v>
      </c>
      <c r="D115" s="158" t="s">
        <v>177</v>
      </c>
      <c r="E115" s="158" t="s">
        <v>590</v>
      </c>
      <c r="F115" s="158" t="s">
        <v>3338</v>
      </c>
      <c r="G115" s="159">
        <v>80</v>
      </c>
      <c r="H115" s="160">
        <v>275</v>
      </c>
      <c r="I115" s="161">
        <v>40</v>
      </c>
      <c r="J115" s="160">
        <v>275</v>
      </c>
      <c r="K115" s="161">
        <v>500</v>
      </c>
      <c r="L115" s="162" t="s">
        <v>912</v>
      </c>
      <c r="M115" s="163"/>
      <c r="N115" s="163"/>
      <c r="O115" s="158" t="s">
        <v>177</v>
      </c>
      <c r="P115" s="158" t="s">
        <v>2672</v>
      </c>
      <c r="Q115" s="164" t="str">
        <f t="shared" si="9"/>
        <v>(Scott Nos. 260, 275)</v>
      </c>
      <c r="R115" s="165" t="str">
        <f t="shared" si="10"/>
        <v>260, 275</v>
      </c>
      <c r="S115" s="166">
        <f t="shared" si="6"/>
        <v>2</v>
      </c>
      <c r="T115" s="63">
        <v>260</v>
      </c>
      <c r="U115" s="63">
        <v>275</v>
      </c>
      <c r="V115" s="63"/>
      <c r="W115" s="63"/>
      <c r="X115" s="63"/>
      <c r="Y115" s="63"/>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4"/>
      <c r="AW115" s="64"/>
      <c r="AX115" s="64"/>
      <c r="AY115" s="64"/>
      <c r="AZ115" s="64"/>
      <c r="BA115" s="64"/>
      <c r="BB115" s="64"/>
      <c r="BC115" s="64"/>
      <c r="BD115" s="64"/>
      <c r="BE115" s="64"/>
    </row>
    <row r="116" spans="1:57" s="32" customFormat="1" ht="14" x14ac:dyDescent="0.2">
      <c r="A116" s="32">
        <v>117</v>
      </c>
      <c r="B116" s="156" t="s">
        <v>579</v>
      </c>
      <c r="C116" s="157" t="s">
        <v>176</v>
      </c>
      <c r="D116" s="158" t="s">
        <v>178</v>
      </c>
      <c r="E116" s="158" t="s">
        <v>590</v>
      </c>
      <c r="F116" s="158" t="s">
        <v>3339</v>
      </c>
      <c r="G116" s="159">
        <v>81</v>
      </c>
      <c r="H116" s="160">
        <v>276</v>
      </c>
      <c r="I116" s="161">
        <v>100</v>
      </c>
      <c r="J116" s="160">
        <v>276</v>
      </c>
      <c r="K116" s="161">
        <v>1000</v>
      </c>
      <c r="L116" s="162" t="s">
        <v>913</v>
      </c>
      <c r="M116" s="163"/>
      <c r="N116" s="163"/>
      <c r="O116" s="158" t="s">
        <v>178</v>
      </c>
      <c r="P116" s="158" t="s">
        <v>2673</v>
      </c>
      <c r="Q116" s="164" t="str">
        <f t="shared" si="9"/>
        <v>(Scott Nos. 261, 261A, 276, 276A)</v>
      </c>
      <c r="R116" s="165" t="str">
        <f>IF(S116=4,CONCATENATE(T116,", ",U116,", ",V116,", ",W116))</f>
        <v>261, 261A, 276, 276A</v>
      </c>
      <c r="S116" s="166">
        <f t="shared" si="6"/>
        <v>4</v>
      </c>
      <c r="T116" s="63">
        <v>261</v>
      </c>
      <c r="U116" s="63" t="s">
        <v>179</v>
      </c>
      <c r="V116" s="63">
        <v>276</v>
      </c>
      <c r="W116" s="63" t="s">
        <v>180</v>
      </c>
      <c r="X116" s="63"/>
      <c r="Y116" s="63"/>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4"/>
      <c r="AW116" s="64"/>
      <c r="AX116" s="64"/>
      <c r="AY116" s="64"/>
      <c r="AZ116" s="64"/>
      <c r="BA116" s="64"/>
      <c r="BB116" s="64"/>
      <c r="BC116" s="64"/>
      <c r="BD116" s="64"/>
      <c r="BE116" s="64"/>
    </row>
    <row r="117" spans="1:57" s="32" customFormat="1" ht="14" x14ac:dyDescent="0.2">
      <c r="A117" s="32">
        <v>118</v>
      </c>
      <c r="B117" s="156" t="s">
        <v>579</v>
      </c>
      <c r="C117" s="157" t="s">
        <v>176</v>
      </c>
      <c r="D117" s="158" t="s">
        <v>181</v>
      </c>
      <c r="E117" s="158" t="s">
        <v>590</v>
      </c>
      <c r="F117" s="158" t="s">
        <v>3340</v>
      </c>
      <c r="G117" s="159">
        <v>82</v>
      </c>
      <c r="H117" s="160">
        <v>277</v>
      </c>
      <c r="I117" s="161">
        <v>425</v>
      </c>
      <c r="J117" s="160">
        <v>277</v>
      </c>
      <c r="K117" s="161">
        <v>2750</v>
      </c>
      <c r="L117" s="162" t="s">
        <v>914</v>
      </c>
      <c r="M117" s="163"/>
      <c r="N117" s="163"/>
      <c r="O117" s="158" t="s">
        <v>181</v>
      </c>
      <c r="P117" s="158" t="s">
        <v>2674</v>
      </c>
      <c r="Q117" s="164" t="str">
        <f t="shared" si="9"/>
        <v>(Scott Nos. 262, 277)</v>
      </c>
      <c r="R117" s="165" t="str">
        <f>IF(S117=2,CONCATENATE(T117,", ",U117))</f>
        <v>262, 277</v>
      </c>
      <c r="S117" s="166">
        <f t="shared" si="6"/>
        <v>2</v>
      </c>
      <c r="T117" s="63">
        <v>262</v>
      </c>
      <c r="U117" s="63">
        <v>277</v>
      </c>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4"/>
      <c r="AW117" s="64"/>
      <c r="AX117" s="64"/>
      <c r="AY117" s="64"/>
      <c r="AZ117" s="64"/>
      <c r="BA117" s="64"/>
      <c r="BB117" s="64"/>
      <c r="BC117" s="64"/>
      <c r="BD117" s="64"/>
      <c r="BE117" s="64"/>
    </row>
    <row r="118" spans="1:57" s="32" customFormat="1" ht="14" x14ac:dyDescent="0.2">
      <c r="A118" s="32">
        <v>119</v>
      </c>
      <c r="B118" s="156" t="s">
        <v>579</v>
      </c>
      <c r="C118" s="157" t="s">
        <v>176</v>
      </c>
      <c r="D118" s="158" t="s">
        <v>182</v>
      </c>
      <c r="E118" s="158" t="s">
        <v>590</v>
      </c>
      <c r="F118" s="158" t="s">
        <v>3341</v>
      </c>
      <c r="G118" s="159">
        <v>83</v>
      </c>
      <c r="H118" s="160">
        <v>278</v>
      </c>
      <c r="I118" s="161">
        <v>625</v>
      </c>
      <c r="J118" s="160">
        <v>278</v>
      </c>
      <c r="K118" s="161">
        <v>4500</v>
      </c>
      <c r="L118" s="162" t="s">
        <v>915</v>
      </c>
      <c r="M118" s="163"/>
      <c r="N118" s="163"/>
      <c r="O118" s="158" t="s">
        <v>182</v>
      </c>
      <c r="P118" s="158" t="s">
        <v>2675</v>
      </c>
      <c r="Q118" s="164" t="str">
        <f t="shared" si="9"/>
        <v>(Scott Nos. 263, 278)</v>
      </c>
      <c r="R118" s="165" t="str">
        <f>IF(S118=2,CONCATENATE(T118,", ",U118))</f>
        <v>263, 278</v>
      </c>
      <c r="S118" s="166">
        <f t="shared" si="6"/>
        <v>2</v>
      </c>
      <c r="T118" s="63">
        <v>263</v>
      </c>
      <c r="U118" s="63">
        <v>278</v>
      </c>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4"/>
      <c r="AW118" s="64"/>
      <c r="AX118" s="64"/>
      <c r="AY118" s="64"/>
      <c r="AZ118" s="64"/>
      <c r="BA118" s="64"/>
      <c r="BB118" s="64"/>
      <c r="BC118" s="64"/>
      <c r="BD118" s="64"/>
      <c r="BE118" s="64"/>
    </row>
    <row r="119" spans="1:57" s="32" customFormat="1" ht="14" x14ac:dyDescent="0.2">
      <c r="A119" s="32">
        <v>120</v>
      </c>
      <c r="B119" s="156" t="s">
        <v>579</v>
      </c>
      <c r="C119" s="157" t="s">
        <v>183</v>
      </c>
      <c r="D119" s="158" t="s">
        <v>15</v>
      </c>
      <c r="E119" s="158" t="s">
        <v>590</v>
      </c>
      <c r="F119" s="158" t="s">
        <v>3342</v>
      </c>
      <c r="G119" s="159">
        <v>84</v>
      </c>
      <c r="H119" s="160">
        <v>279</v>
      </c>
      <c r="I119" s="161">
        <v>0.5</v>
      </c>
      <c r="J119" s="160">
        <v>279</v>
      </c>
      <c r="K119" s="161">
        <v>9</v>
      </c>
      <c r="L119" s="162" t="s">
        <v>903</v>
      </c>
      <c r="M119" s="163"/>
      <c r="N119" s="163"/>
      <c r="O119" s="158" t="s">
        <v>15</v>
      </c>
      <c r="P119" s="158" t="s">
        <v>2676</v>
      </c>
      <c r="Q119" s="164" t="str">
        <f>CONCATENATE("(Scott No. ",R119,")")</f>
        <v>(Scott No. 279)</v>
      </c>
      <c r="R119" s="165">
        <f>+T119</f>
        <v>279</v>
      </c>
      <c r="S119" s="166">
        <f t="shared" si="6"/>
        <v>1</v>
      </c>
      <c r="T119" s="63">
        <v>279</v>
      </c>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4"/>
      <c r="AW119" s="64"/>
      <c r="AX119" s="64"/>
      <c r="AY119" s="64"/>
      <c r="AZ119" s="64"/>
      <c r="BA119" s="64"/>
      <c r="BB119" s="64"/>
      <c r="BC119" s="64"/>
      <c r="BD119" s="64"/>
      <c r="BE119" s="64"/>
    </row>
    <row r="120" spans="1:57" s="32" customFormat="1" ht="14" x14ac:dyDescent="0.2">
      <c r="A120" s="32">
        <v>121</v>
      </c>
      <c r="B120" s="156" t="s">
        <v>579</v>
      </c>
      <c r="C120" s="157" t="s">
        <v>183</v>
      </c>
      <c r="D120" s="158" t="s">
        <v>111</v>
      </c>
      <c r="E120" s="158" t="s">
        <v>590</v>
      </c>
      <c r="F120" s="158" t="s">
        <v>3343</v>
      </c>
      <c r="G120" s="159">
        <v>85</v>
      </c>
      <c r="H120" s="160" t="s">
        <v>1600</v>
      </c>
      <c r="I120" s="161">
        <v>0.4</v>
      </c>
      <c r="J120" s="160" t="s">
        <v>1600</v>
      </c>
      <c r="K120" s="161">
        <v>9</v>
      </c>
      <c r="L120" s="162" t="s">
        <v>904</v>
      </c>
      <c r="M120" s="163"/>
      <c r="N120" s="163"/>
      <c r="O120" s="158" t="s">
        <v>111</v>
      </c>
      <c r="P120" s="158" t="s">
        <v>2677</v>
      </c>
      <c r="Q120" s="164" t="str">
        <f>CONCATENATE("(Scott No. ",R120,")")</f>
        <v>(Scott No. 279B)</v>
      </c>
      <c r="R120" s="165" t="str">
        <f>+T120</f>
        <v>279B</v>
      </c>
      <c r="S120" s="166">
        <f t="shared" si="6"/>
        <v>1</v>
      </c>
      <c r="T120" s="63" t="s">
        <v>1600</v>
      </c>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4"/>
      <c r="AW120" s="64"/>
      <c r="AX120" s="64"/>
      <c r="AY120" s="64"/>
      <c r="AZ120" s="64"/>
      <c r="BA120" s="64"/>
      <c r="BB120" s="64"/>
      <c r="BC120" s="64"/>
      <c r="BD120" s="64"/>
      <c r="BE120" s="64"/>
    </row>
    <row r="121" spans="1:57" s="32" customFormat="1" ht="14" x14ac:dyDescent="0.2">
      <c r="A121" s="32">
        <v>122</v>
      </c>
      <c r="B121" s="156" t="s">
        <v>579</v>
      </c>
      <c r="C121" s="157" t="s">
        <v>183</v>
      </c>
      <c r="D121" s="158" t="s">
        <v>128</v>
      </c>
      <c r="E121" s="158" t="s">
        <v>590</v>
      </c>
      <c r="F121" s="158" t="s">
        <v>3344</v>
      </c>
      <c r="G121" s="159">
        <v>86</v>
      </c>
      <c r="H121" s="160">
        <v>280</v>
      </c>
      <c r="I121" s="161">
        <v>3.25</v>
      </c>
      <c r="J121" s="160">
        <v>280</v>
      </c>
      <c r="K121" s="161">
        <v>25</v>
      </c>
      <c r="L121" s="162" t="s">
        <v>906</v>
      </c>
      <c r="M121" s="163"/>
      <c r="N121" s="163"/>
      <c r="O121" s="158" t="s">
        <v>128</v>
      </c>
      <c r="P121" s="158" t="s">
        <v>2678</v>
      </c>
      <c r="Q121" s="164" t="str">
        <f>CONCATENATE("(Scott No. ",R121,")")</f>
        <v>(Scott No. 280)</v>
      </c>
      <c r="R121" s="165">
        <f>+T121</f>
        <v>280</v>
      </c>
      <c r="S121" s="166">
        <f t="shared" si="6"/>
        <v>1</v>
      </c>
      <c r="T121" s="63">
        <v>280</v>
      </c>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4"/>
      <c r="AW121" s="64"/>
      <c r="AX121" s="64"/>
      <c r="AY121" s="64"/>
      <c r="AZ121" s="64"/>
      <c r="BA121" s="64"/>
      <c r="BB121" s="64"/>
      <c r="BC121" s="64"/>
      <c r="BD121" s="64"/>
      <c r="BE121" s="64"/>
    </row>
    <row r="122" spans="1:57" s="32" customFormat="1" ht="14" x14ac:dyDescent="0.2">
      <c r="A122" s="32">
        <v>123</v>
      </c>
      <c r="B122" s="156" t="s">
        <v>579</v>
      </c>
      <c r="C122" s="157" t="s">
        <v>183</v>
      </c>
      <c r="D122" s="158" t="s">
        <v>130</v>
      </c>
      <c r="E122" s="158" t="s">
        <v>590</v>
      </c>
      <c r="F122" s="158" t="s">
        <v>3345</v>
      </c>
      <c r="G122" s="159">
        <v>87</v>
      </c>
      <c r="H122" s="160">
        <v>281</v>
      </c>
      <c r="I122" s="161">
        <v>2.25</v>
      </c>
      <c r="J122" s="160">
        <v>281</v>
      </c>
      <c r="K122" s="161">
        <v>32.5</v>
      </c>
      <c r="L122" s="162" t="s">
        <v>907</v>
      </c>
      <c r="M122" s="163"/>
      <c r="N122" s="163"/>
      <c r="O122" s="158" t="s">
        <v>130</v>
      </c>
      <c r="P122" s="158" t="s">
        <v>2679</v>
      </c>
      <c r="Q122" s="164" t="str">
        <f>CONCATENATE("(Scott No. ",R122,")")</f>
        <v>(Scott No. 281)</v>
      </c>
      <c r="R122" s="165">
        <f>+T122</f>
        <v>281</v>
      </c>
      <c r="S122" s="166">
        <f t="shared" si="6"/>
        <v>1</v>
      </c>
      <c r="T122" s="63">
        <v>281</v>
      </c>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4"/>
      <c r="AW122" s="64"/>
      <c r="AX122" s="64"/>
      <c r="AY122" s="64"/>
      <c r="AZ122" s="64"/>
      <c r="BA122" s="64"/>
      <c r="BB122" s="64"/>
      <c r="BC122" s="64"/>
      <c r="BD122" s="64"/>
      <c r="BE122" s="64"/>
    </row>
    <row r="123" spans="1:57" s="32" customFormat="1" ht="14" x14ac:dyDescent="0.2">
      <c r="A123" s="32">
        <v>124</v>
      </c>
      <c r="B123" s="156" t="s">
        <v>579</v>
      </c>
      <c r="C123" s="157" t="s">
        <v>183</v>
      </c>
      <c r="D123" s="158" t="s">
        <v>132</v>
      </c>
      <c r="E123" s="158" t="s">
        <v>590</v>
      </c>
      <c r="F123" s="158" t="s">
        <v>3346</v>
      </c>
      <c r="G123" s="159">
        <v>88</v>
      </c>
      <c r="H123" s="160">
        <v>282</v>
      </c>
      <c r="I123" s="161">
        <v>6.5</v>
      </c>
      <c r="J123" s="160">
        <v>282</v>
      </c>
      <c r="K123" s="161">
        <v>45</v>
      </c>
      <c r="L123" s="162" t="s">
        <v>908</v>
      </c>
      <c r="M123" s="163"/>
      <c r="N123" s="163"/>
      <c r="O123" s="158" t="s">
        <v>132</v>
      </c>
      <c r="P123" s="158" t="s">
        <v>2680</v>
      </c>
      <c r="Q123" s="164" t="str">
        <f>CONCATENATE("(Scott No. ",R123,")")</f>
        <v>(Scott No. 282)</v>
      </c>
      <c r="R123" s="165">
        <f>+T123</f>
        <v>282</v>
      </c>
      <c r="S123" s="166">
        <f t="shared" si="6"/>
        <v>1</v>
      </c>
      <c r="T123" s="63">
        <v>282</v>
      </c>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4"/>
      <c r="AW123" s="64"/>
      <c r="AX123" s="64"/>
      <c r="AY123" s="64"/>
      <c r="AZ123" s="64"/>
      <c r="BA123" s="64"/>
      <c r="BB123" s="64"/>
      <c r="BC123" s="64"/>
      <c r="BD123" s="64"/>
      <c r="BE123" s="64"/>
    </row>
    <row r="124" spans="1:57" s="32" customFormat="1" ht="14" x14ac:dyDescent="0.2">
      <c r="A124" s="32">
        <v>125</v>
      </c>
      <c r="B124" s="156" t="s">
        <v>579</v>
      </c>
      <c r="C124" s="157" t="s">
        <v>183</v>
      </c>
      <c r="D124" s="158" t="s">
        <v>136</v>
      </c>
      <c r="E124" s="158" t="s">
        <v>590</v>
      </c>
      <c r="F124" s="158" t="s">
        <v>3347</v>
      </c>
      <c r="G124" s="159">
        <v>89</v>
      </c>
      <c r="H124" s="160" t="s">
        <v>185</v>
      </c>
      <c r="I124" s="161">
        <v>6.5</v>
      </c>
      <c r="J124" s="160" t="s">
        <v>185</v>
      </c>
      <c r="K124" s="161">
        <v>150</v>
      </c>
      <c r="L124" s="162" t="s">
        <v>910</v>
      </c>
      <c r="M124" s="163"/>
      <c r="N124" s="163"/>
      <c r="O124" s="158" t="s">
        <v>136</v>
      </c>
      <c r="P124" s="158" t="s">
        <v>2681</v>
      </c>
      <c r="Q124" s="164" t="str">
        <f>CONCATENATE("(Scott Nos. ",R124,")")</f>
        <v>(Scott Nos. 282C, 283)</v>
      </c>
      <c r="R124" s="165" t="str">
        <f>IF(S124=2,CONCATENATE(T124,", ",U124))</f>
        <v>282C, 283</v>
      </c>
      <c r="S124" s="166">
        <f t="shared" si="6"/>
        <v>2</v>
      </c>
      <c r="T124" s="63" t="s">
        <v>185</v>
      </c>
      <c r="U124" s="63">
        <v>283</v>
      </c>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4"/>
      <c r="AW124" s="64"/>
      <c r="AX124" s="64"/>
      <c r="AY124" s="64"/>
      <c r="AZ124" s="64"/>
      <c r="BA124" s="64"/>
      <c r="BB124" s="64"/>
      <c r="BC124" s="64"/>
      <c r="BD124" s="64"/>
      <c r="BE124" s="64"/>
    </row>
    <row r="125" spans="1:57" s="32" customFormat="1" ht="14" x14ac:dyDescent="0.2">
      <c r="A125" s="32">
        <v>126</v>
      </c>
      <c r="B125" s="156" t="s">
        <v>579</v>
      </c>
      <c r="C125" s="157" t="s">
        <v>183</v>
      </c>
      <c r="D125" s="158" t="s">
        <v>138</v>
      </c>
      <c r="E125" s="158" t="s">
        <v>590</v>
      </c>
      <c r="F125" s="158" t="s">
        <v>3348</v>
      </c>
      <c r="G125" s="159">
        <v>90</v>
      </c>
      <c r="H125" s="160">
        <v>284</v>
      </c>
      <c r="I125" s="161">
        <v>13</v>
      </c>
      <c r="J125" s="160">
        <v>284</v>
      </c>
      <c r="K125" s="161">
        <v>150</v>
      </c>
      <c r="L125" s="162" t="s">
        <v>911</v>
      </c>
      <c r="M125" s="163"/>
      <c r="N125" s="163"/>
      <c r="O125" s="158" t="s">
        <v>138</v>
      </c>
      <c r="P125" s="158" t="s">
        <v>2682</v>
      </c>
      <c r="Q125" s="164" t="str">
        <f t="shared" ref="Q125:Q140" si="11">CONCATENATE("(Scott No. ",R125,")")</f>
        <v>(Scott No. 284)</v>
      </c>
      <c r="R125" s="165">
        <f t="shared" ref="R125:R140" si="12">+T125</f>
        <v>284</v>
      </c>
      <c r="S125" s="166">
        <f t="shared" si="6"/>
        <v>1</v>
      </c>
      <c r="T125" s="63">
        <v>284</v>
      </c>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4"/>
      <c r="AW125" s="64"/>
      <c r="AX125" s="64"/>
      <c r="AY125" s="64"/>
      <c r="AZ125" s="64"/>
      <c r="BA125" s="64"/>
      <c r="BB125" s="64"/>
      <c r="BC125" s="64"/>
      <c r="BD125" s="64"/>
      <c r="BE125" s="64"/>
    </row>
    <row r="126" spans="1:57" s="32" customFormat="1" ht="14" x14ac:dyDescent="0.2">
      <c r="A126" s="32">
        <v>127</v>
      </c>
      <c r="B126" s="156">
        <v>1898</v>
      </c>
      <c r="C126" s="157" t="s">
        <v>186</v>
      </c>
      <c r="D126" s="158" t="s">
        <v>187</v>
      </c>
      <c r="E126" s="158" t="s">
        <v>591</v>
      </c>
      <c r="F126" s="158" t="s">
        <v>3349</v>
      </c>
      <c r="G126" s="159" t="s">
        <v>610</v>
      </c>
      <c r="H126" s="160">
        <v>285</v>
      </c>
      <c r="I126" s="161">
        <v>7</v>
      </c>
      <c r="J126" s="160">
        <v>285</v>
      </c>
      <c r="K126" s="161">
        <v>67.5</v>
      </c>
      <c r="L126" s="162" t="s">
        <v>1017</v>
      </c>
      <c r="M126" s="163"/>
      <c r="N126" s="163"/>
      <c r="O126" s="158" t="s">
        <v>187</v>
      </c>
      <c r="P126" s="158" t="s">
        <v>2683</v>
      </c>
      <c r="Q126" s="164" t="str">
        <f t="shared" si="11"/>
        <v>(Scott No. 285)</v>
      </c>
      <c r="R126" s="165">
        <f t="shared" si="12"/>
        <v>285</v>
      </c>
      <c r="S126" s="166">
        <f t="shared" si="6"/>
        <v>1</v>
      </c>
      <c r="T126" s="63">
        <v>285</v>
      </c>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4"/>
      <c r="AW126" s="64"/>
      <c r="AX126" s="64"/>
      <c r="AY126" s="64"/>
      <c r="AZ126" s="64"/>
      <c r="BA126" s="64"/>
      <c r="BB126" s="64"/>
      <c r="BC126" s="64"/>
      <c r="BD126" s="64"/>
      <c r="BE126" s="64"/>
    </row>
    <row r="127" spans="1:57" s="32" customFormat="1" ht="14" x14ac:dyDescent="0.2">
      <c r="A127" s="32">
        <v>128</v>
      </c>
      <c r="B127" s="156">
        <v>1898</v>
      </c>
      <c r="C127" s="157" t="s">
        <v>186</v>
      </c>
      <c r="D127" s="158" t="s">
        <v>188</v>
      </c>
      <c r="E127" s="158" t="s">
        <v>591</v>
      </c>
      <c r="F127" s="158" t="s">
        <v>3350</v>
      </c>
      <c r="G127" s="159" t="s">
        <v>611</v>
      </c>
      <c r="H127" s="160">
        <v>286</v>
      </c>
      <c r="I127" s="161">
        <v>2.75</v>
      </c>
      <c r="J127" s="160">
        <v>286</v>
      </c>
      <c r="K127" s="161">
        <v>67.5</v>
      </c>
      <c r="L127" s="162" t="s">
        <v>1018</v>
      </c>
      <c r="M127" s="163"/>
      <c r="N127" s="163"/>
      <c r="O127" s="158" t="s">
        <v>188</v>
      </c>
      <c r="P127" s="158" t="s">
        <v>2684</v>
      </c>
      <c r="Q127" s="164" t="str">
        <f t="shared" si="11"/>
        <v>(Scott No. 286)</v>
      </c>
      <c r="R127" s="165">
        <f t="shared" si="12"/>
        <v>286</v>
      </c>
      <c r="S127" s="166">
        <f t="shared" si="6"/>
        <v>1</v>
      </c>
      <c r="T127" s="63">
        <v>286</v>
      </c>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4"/>
      <c r="AW127" s="64"/>
      <c r="AX127" s="64"/>
      <c r="AY127" s="64"/>
      <c r="AZ127" s="64"/>
      <c r="BA127" s="64"/>
      <c r="BB127" s="64"/>
      <c r="BC127" s="64"/>
      <c r="BD127" s="64"/>
      <c r="BE127" s="64"/>
    </row>
    <row r="128" spans="1:57" s="32" customFormat="1" ht="14" x14ac:dyDescent="0.2">
      <c r="A128" s="32">
        <v>129</v>
      </c>
      <c r="B128" s="156">
        <v>1898</v>
      </c>
      <c r="C128" s="157" t="s">
        <v>186</v>
      </c>
      <c r="D128" s="158" t="s">
        <v>189</v>
      </c>
      <c r="E128" s="158" t="s">
        <v>591</v>
      </c>
      <c r="F128" s="158" t="s">
        <v>3351</v>
      </c>
      <c r="G128" s="159" t="s">
        <v>612</v>
      </c>
      <c r="H128" s="160">
        <v>287</v>
      </c>
      <c r="I128" s="161">
        <v>27.5</v>
      </c>
      <c r="J128" s="160">
        <v>287</v>
      </c>
      <c r="K128" s="161">
        <v>300</v>
      </c>
      <c r="L128" s="162" t="s">
        <v>1019</v>
      </c>
      <c r="M128" s="163"/>
      <c r="N128" s="163"/>
      <c r="O128" s="158" t="s">
        <v>189</v>
      </c>
      <c r="P128" s="158" t="s">
        <v>2685</v>
      </c>
      <c r="Q128" s="164" t="str">
        <f t="shared" si="11"/>
        <v>(Scott No. 287)</v>
      </c>
      <c r="R128" s="165">
        <f t="shared" si="12"/>
        <v>287</v>
      </c>
      <c r="S128" s="166">
        <f t="shared" si="6"/>
        <v>1</v>
      </c>
      <c r="T128" s="63">
        <v>287</v>
      </c>
      <c r="U128" s="63"/>
      <c r="V128" s="63"/>
      <c r="W128" s="63"/>
      <c r="X128" s="63"/>
      <c r="Y128" s="63"/>
      <c r="Z128" s="63"/>
      <c r="AA128" s="63"/>
      <c r="AB128" s="63"/>
      <c r="AC128" s="63"/>
      <c r="AD128" s="63"/>
      <c r="AE128" s="63"/>
      <c r="AF128" s="63"/>
      <c r="AG128" s="63"/>
      <c r="AH128" s="63"/>
      <c r="AI128" s="63"/>
      <c r="AJ128" s="63"/>
      <c r="AK128" s="63"/>
      <c r="AL128" s="63"/>
      <c r="AM128" s="63"/>
      <c r="AN128" s="63"/>
      <c r="AO128" s="63"/>
      <c r="AP128" s="63"/>
      <c r="AQ128" s="63"/>
      <c r="AR128" s="63"/>
      <c r="AS128" s="63"/>
      <c r="AT128" s="63"/>
      <c r="AU128" s="63"/>
      <c r="AV128" s="64"/>
      <c r="AW128" s="64"/>
      <c r="AX128" s="64"/>
      <c r="AY128" s="64"/>
      <c r="AZ128" s="64"/>
      <c r="BA128" s="64"/>
      <c r="BB128" s="64"/>
      <c r="BC128" s="64"/>
      <c r="BD128" s="64"/>
      <c r="BE128" s="64"/>
    </row>
    <row r="129" spans="1:57" s="32" customFormat="1" ht="14" x14ac:dyDescent="0.2">
      <c r="A129" s="32">
        <v>130</v>
      </c>
      <c r="B129" s="156">
        <v>1898</v>
      </c>
      <c r="C129" s="157" t="s">
        <v>186</v>
      </c>
      <c r="D129" s="158" t="s">
        <v>190</v>
      </c>
      <c r="E129" s="158" t="s">
        <v>591</v>
      </c>
      <c r="F129" s="158" t="s">
        <v>3352</v>
      </c>
      <c r="G129" s="159" t="s">
        <v>613</v>
      </c>
      <c r="H129" s="160">
        <v>288</v>
      </c>
      <c r="I129" s="161">
        <v>25</v>
      </c>
      <c r="J129" s="160">
        <v>288</v>
      </c>
      <c r="K129" s="161">
        <v>275</v>
      </c>
      <c r="L129" s="162" t="s">
        <v>1020</v>
      </c>
      <c r="M129" s="163"/>
      <c r="N129" s="163"/>
      <c r="O129" s="158" t="s">
        <v>190</v>
      </c>
      <c r="P129" s="158" t="s">
        <v>2686</v>
      </c>
      <c r="Q129" s="164" t="str">
        <f t="shared" si="11"/>
        <v>(Scott No. 288)</v>
      </c>
      <c r="R129" s="165">
        <f t="shared" si="12"/>
        <v>288</v>
      </c>
      <c r="S129" s="166">
        <f t="shared" si="6"/>
        <v>1</v>
      </c>
      <c r="T129" s="63">
        <v>288</v>
      </c>
      <c r="U129" s="63"/>
      <c r="V129" s="63"/>
      <c r="W129" s="63"/>
      <c r="X129" s="63"/>
      <c r="Y129" s="63"/>
      <c r="Z129" s="63"/>
      <c r="AA129" s="63"/>
      <c r="AB129" s="63"/>
      <c r="AC129" s="63"/>
      <c r="AD129" s="63"/>
      <c r="AE129" s="63"/>
      <c r="AF129" s="63"/>
      <c r="AG129" s="63"/>
      <c r="AH129" s="63"/>
      <c r="AI129" s="63"/>
      <c r="AJ129" s="63"/>
      <c r="AK129" s="63"/>
      <c r="AL129" s="63"/>
      <c r="AM129" s="63"/>
      <c r="AN129" s="63"/>
      <c r="AO129" s="63"/>
      <c r="AP129" s="63"/>
      <c r="AQ129" s="63"/>
      <c r="AR129" s="63"/>
      <c r="AS129" s="63"/>
      <c r="AT129" s="63"/>
      <c r="AU129" s="63"/>
      <c r="AV129" s="64"/>
      <c r="AW129" s="64"/>
      <c r="AX129" s="64"/>
      <c r="AY129" s="64"/>
      <c r="AZ129" s="64"/>
      <c r="BA129" s="64"/>
      <c r="BB129" s="64"/>
      <c r="BC129" s="64"/>
      <c r="BD129" s="64"/>
      <c r="BE129" s="64"/>
    </row>
    <row r="130" spans="1:57" s="32" customFormat="1" ht="14" x14ac:dyDescent="0.2">
      <c r="A130" s="32">
        <v>131</v>
      </c>
      <c r="B130" s="156">
        <v>1898</v>
      </c>
      <c r="C130" s="157" t="s">
        <v>186</v>
      </c>
      <c r="D130" s="158" t="s">
        <v>191</v>
      </c>
      <c r="E130" s="158" t="s">
        <v>591</v>
      </c>
      <c r="F130" s="158" t="s">
        <v>3353</v>
      </c>
      <c r="G130" s="159" t="s">
        <v>614</v>
      </c>
      <c r="H130" s="160">
        <v>289</v>
      </c>
      <c r="I130" s="161">
        <v>50</v>
      </c>
      <c r="J130" s="160">
        <v>289</v>
      </c>
      <c r="K130" s="161">
        <v>425</v>
      </c>
      <c r="L130" s="162" t="s">
        <v>1021</v>
      </c>
      <c r="M130" s="163"/>
      <c r="N130" s="163"/>
      <c r="O130" s="158" t="s">
        <v>191</v>
      </c>
      <c r="P130" s="158" t="s">
        <v>2687</v>
      </c>
      <c r="Q130" s="164" t="str">
        <f t="shared" si="11"/>
        <v>(Scott No. 289)</v>
      </c>
      <c r="R130" s="165">
        <f t="shared" si="12"/>
        <v>289</v>
      </c>
      <c r="S130" s="166">
        <f t="shared" ref="S130:S193" si="13">COUNTA(T130:BE130)</f>
        <v>1</v>
      </c>
      <c r="T130" s="63">
        <v>289</v>
      </c>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4"/>
      <c r="AW130" s="64"/>
      <c r="AX130" s="64"/>
      <c r="AY130" s="64"/>
      <c r="AZ130" s="64"/>
      <c r="BA130" s="64"/>
      <c r="BB130" s="64"/>
      <c r="BC130" s="64"/>
      <c r="BD130" s="64"/>
      <c r="BE130" s="64"/>
    </row>
    <row r="131" spans="1:57" s="32" customFormat="1" ht="14" x14ac:dyDescent="0.2">
      <c r="A131" s="32">
        <v>132</v>
      </c>
      <c r="B131" s="156">
        <v>1898</v>
      </c>
      <c r="C131" s="157" t="s">
        <v>186</v>
      </c>
      <c r="D131" s="158" t="s">
        <v>192</v>
      </c>
      <c r="E131" s="158" t="s">
        <v>591</v>
      </c>
      <c r="F131" s="158" t="s">
        <v>3354</v>
      </c>
      <c r="G131" s="159" t="s">
        <v>615</v>
      </c>
      <c r="H131" s="160">
        <v>290</v>
      </c>
      <c r="I131" s="161">
        <v>35</v>
      </c>
      <c r="J131" s="160">
        <v>290</v>
      </c>
      <c r="K131" s="161">
        <v>425</v>
      </c>
      <c r="L131" s="162" t="s">
        <v>1022</v>
      </c>
      <c r="M131" s="163"/>
      <c r="N131" s="163"/>
      <c r="O131" s="158" t="s">
        <v>192</v>
      </c>
      <c r="P131" s="158" t="s">
        <v>2688</v>
      </c>
      <c r="Q131" s="164" t="str">
        <f t="shared" si="11"/>
        <v>(Scott No. 290)</v>
      </c>
      <c r="R131" s="165">
        <f t="shared" si="12"/>
        <v>290</v>
      </c>
      <c r="S131" s="166">
        <f t="shared" si="13"/>
        <v>1</v>
      </c>
      <c r="T131" s="63">
        <v>290</v>
      </c>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4"/>
      <c r="AW131" s="64"/>
      <c r="AX131" s="64"/>
      <c r="AY131" s="64"/>
      <c r="AZ131" s="64"/>
      <c r="BA131" s="64"/>
      <c r="BB131" s="64"/>
      <c r="BC131" s="64"/>
      <c r="BD131" s="64"/>
      <c r="BE131" s="64"/>
    </row>
    <row r="132" spans="1:57" s="32" customFormat="1" ht="14" x14ac:dyDescent="0.2">
      <c r="A132" s="32">
        <v>133</v>
      </c>
      <c r="B132" s="156">
        <v>1898</v>
      </c>
      <c r="C132" s="157" t="s">
        <v>186</v>
      </c>
      <c r="D132" s="158" t="s">
        <v>193</v>
      </c>
      <c r="E132" s="158" t="s">
        <v>591</v>
      </c>
      <c r="F132" s="158" t="s">
        <v>3355</v>
      </c>
      <c r="G132" s="159" t="s">
        <v>616</v>
      </c>
      <c r="H132" s="160">
        <v>291</v>
      </c>
      <c r="I132" s="161">
        <v>200</v>
      </c>
      <c r="J132" s="160">
        <v>291</v>
      </c>
      <c r="K132" s="161">
        <v>1800</v>
      </c>
      <c r="L132" s="162" t="s">
        <v>1023</v>
      </c>
      <c r="M132" s="163"/>
      <c r="N132" s="163"/>
      <c r="O132" s="158" t="s">
        <v>193</v>
      </c>
      <c r="P132" s="158" t="s">
        <v>2689</v>
      </c>
      <c r="Q132" s="164" t="str">
        <f t="shared" si="11"/>
        <v>(Scott No. 291)</v>
      </c>
      <c r="R132" s="165">
        <f t="shared" si="12"/>
        <v>291</v>
      </c>
      <c r="S132" s="166">
        <f t="shared" si="13"/>
        <v>1</v>
      </c>
      <c r="T132" s="63">
        <v>291</v>
      </c>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4"/>
      <c r="AW132" s="64"/>
      <c r="AX132" s="64"/>
      <c r="AY132" s="64"/>
      <c r="AZ132" s="64"/>
      <c r="BA132" s="64"/>
      <c r="BB132" s="64"/>
      <c r="BC132" s="64"/>
      <c r="BD132" s="64"/>
      <c r="BE132" s="64"/>
    </row>
    <row r="133" spans="1:57" s="32" customFormat="1" ht="14" x14ac:dyDescent="0.2">
      <c r="A133" s="32">
        <v>134</v>
      </c>
      <c r="B133" s="156">
        <v>1898</v>
      </c>
      <c r="C133" s="157" t="s">
        <v>186</v>
      </c>
      <c r="D133" s="158" t="s">
        <v>194</v>
      </c>
      <c r="E133" s="158" t="s">
        <v>591</v>
      </c>
      <c r="F133" s="158" t="s">
        <v>3356</v>
      </c>
      <c r="G133" s="159" t="s">
        <v>617</v>
      </c>
      <c r="H133" s="160">
        <v>292</v>
      </c>
      <c r="I133" s="161">
        <v>725</v>
      </c>
      <c r="J133" s="160">
        <v>292</v>
      </c>
      <c r="K133" s="161">
        <v>3500</v>
      </c>
      <c r="L133" s="162" t="s">
        <v>1024</v>
      </c>
      <c r="M133" s="163"/>
      <c r="N133" s="163"/>
      <c r="O133" s="158" t="s">
        <v>194</v>
      </c>
      <c r="P133" s="158" t="s">
        <v>2690</v>
      </c>
      <c r="Q133" s="164" t="str">
        <f t="shared" si="11"/>
        <v>(Scott No. 292)</v>
      </c>
      <c r="R133" s="165">
        <f t="shared" si="12"/>
        <v>292</v>
      </c>
      <c r="S133" s="166">
        <f t="shared" si="13"/>
        <v>1</v>
      </c>
      <c r="T133" s="63">
        <v>292</v>
      </c>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4"/>
      <c r="AW133" s="64"/>
      <c r="AX133" s="64"/>
      <c r="AY133" s="64"/>
      <c r="AZ133" s="64"/>
      <c r="BA133" s="64"/>
      <c r="BB133" s="64"/>
      <c r="BC133" s="64"/>
      <c r="BD133" s="64"/>
      <c r="BE133" s="64"/>
    </row>
    <row r="134" spans="1:57" s="32" customFormat="1" ht="14" x14ac:dyDescent="0.2">
      <c r="A134" s="32">
        <v>135</v>
      </c>
      <c r="B134" s="156">
        <v>1898</v>
      </c>
      <c r="C134" s="157" t="s">
        <v>186</v>
      </c>
      <c r="D134" s="158" t="s">
        <v>195</v>
      </c>
      <c r="E134" s="158" t="s">
        <v>591</v>
      </c>
      <c r="F134" s="158" t="s">
        <v>3357</v>
      </c>
      <c r="G134" s="159" t="s">
        <v>618</v>
      </c>
      <c r="H134" s="160">
        <v>293</v>
      </c>
      <c r="I134" s="161">
        <v>1100</v>
      </c>
      <c r="J134" s="160">
        <v>293</v>
      </c>
      <c r="K134" s="161">
        <v>6000</v>
      </c>
      <c r="L134" s="162" t="s">
        <v>1025</v>
      </c>
      <c r="M134" s="163"/>
      <c r="N134" s="163"/>
      <c r="O134" s="158" t="s">
        <v>195</v>
      </c>
      <c r="P134" s="158" t="s">
        <v>2691</v>
      </c>
      <c r="Q134" s="164" t="str">
        <f t="shared" si="11"/>
        <v>(Scott No. 293)</v>
      </c>
      <c r="R134" s="165">
        <f t="shared" si="12"/>
        <v>293</v>
      </c>
      <c r="S134" s="166">
        <f t="shared" si="13"/>
        <v>1</v>
      </c>
      <c r="T134" s="63">
        <v>293</v>
      </c>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4"/>
      <c r="AW134" s="64"/>
      <c r="AX134" s="64"/>
      <c r="AY134" s="64"/>
      <c r="AZ134" s="64"/>
      <c r="BA134" s="64"/>
      <c r="BB134" s="64"/>
      <c r="BC134" s="64"/>
      <c r="BD134" s="64"/>
      <c r="BE134" s="64"/>
    </row>
    <row r="135" spans="1:57" s="32" customFormat="1" ht="14" x14ac:dyDescent="0.2">
      <c r="A135" s="32">
        <v>136</v>
      </c>
      <c r="B135" s="156">
        <v>1901</v>
      </c>
      <c r="C135" s="157" t="s">
        <v>196</v>
      </c>
      <c r="D135" s="158" t="s">
        <v>197</v>
      </c>
      <c r="E135" s="158" t="s">
        <v>591</v>
      </c>
      <c r="F135" s="158" t="s">
        <v>3358</v>
      </c>
      <c r="G135" s="159" t="s">
        <v>619</v>
      </c>
      <c r="H135" s="160">
        <v>294</v>
      </c>
      <c r="I135" s="161">
        <v>3</v>
      </c>
      <c r="J135" s="160">
        <v>294</v>
      </c>
      <c r="K135" s="161">
        <v>42.5</v>
      </c>
      <c r="L135" s="162" t="s">
        <v>1026</v>
      </c>
      <c r="M135" s="163"/>
      <c r="N135" s="163"/>
      <c r="O135" s="158" t="s">
        <v>197</v>
      </c>
      <c r="P135" s="158" t="s">
        <v>2692</v>
      </c>
      <c r="Q135" s="164" t="str">
        <f t="shared" si="11"/>
        <v>(Scott No. 294)</v>
      </c>
      <c r="R135" s="165">
        <f t="shared" si="12"/>
        <v>294</v>
      </c>
      <c r="S135" s="166">
        <f t="shared" si="13"/>
        <v>1</v>
      </c>
      <c r="T135" s="63">
        <v>294</v>
      </c>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4"/>
      <c r="AW135" s="64"/>
      <c r="AX135" s="64"/>
      <c r="AY135" s="64"/>
      <c r="AZ135" s="64"/>
      <c r="BA135" s="64"/>
      <c r="BB135" s="64"/>
      <c r="BC135" s="64"/>
      <c r="BD135" s="64"/>
      <c r="BE135" s="64"/>
    </row>
    <row r="136" spans="1:57" s="32" customFormat="1" ht="14" x14ac:dyDescent="0.2">
      <c r="A136" s="32">
        <v>137</v>
      </c>
      <c r="B136" s="156">
        <v>1901</v>
      </c>
      <c r="C136" s="157" t="s">
        <v>196</v>
      </c>
      <c r="D136" s="158" t="s">
        <v>198</v>
      </c>
      <c r="E136" s="158" t="s">
        <v>591</v>
      </c>
      <c r="F136" s="158" t="s">
        <v>3359</v>
      </c>
      <c r="G136" s="159" t="s">
        <v>620</v>
      </c>
      <c r="H136" s="160">
        <v>295</v>
      </c>
      <c r="I136" s="161">
        <v>1</v>
      </c>
      <c r="J136" s="160">
        <v>295</v>
      </c>
      <c r="K136" s="161">
        <v>40</v>
      </c>
      <c r="L136" s="162" t="s">
        <v>1027</v>
      </c>
      <c r="M136" s="163"/>
      <c r="N136" s="163"/>
      <c r="O136" s="158" t="s">
        <v>198</v>
      </c>
      <c r="P136" s="158" t="s">
        <v>2693</v>
      </c>
      <c r="Q136" s="164" t="str">
        <f t="shared" si="11"/>
        <v>(Scott No. 295)</v>
      </c>
      <c r="R136" s="165">
        <f t="shared" si="12"/>
        <v>295</v>
      </c>
      <c r="S136" s="166">
        <f t="shared" si="13"/>
        <v>1</v>
      </c>
      <c r="T136" s="63">
        <v>295</v>
      </c>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4"/>
      <c r="AW136" s="64"/>
      <c r="AX136" s="64"/>
      <c r="AY136" s="64"/>
      <c r="AZ136" s="64"/>
      <c r="BA136" s="64"/>
      <c r="BB136" s="64"/>
      <c r="BC136" s="64"/>
      <c r="BD136" s="64"/>
      <c r="BE136" s="64"/>
    </row>
    <row r="137" spans="1:57" s="32" customFormat="1" ht="14" x14ac:dyDescent="0.2">
      <c r="A137" s="32">
        <v>138</v>
      </c>
      <c r="B137" s="156">
        <v>1901</v>
      </c>
      <c r="C137" s="157" t="s">
        <v>196</v>
      </c>
      <c r="D137" s="158" t="s">
        <v>199</v>
      </c>
      <c r="E137" s="158" t="s">
        <v>591</v>
      </c>
      <c r="F137" s="158" t="s">
        <v>3360</v>
      </c>
      <c r="G137" s="159" t="s">
        <v>621</v>
      </c>
      <c r="H137" s="160">
        <v>296</v>
      </c>
      <c r="I137" s="161">
        <v>19</v>
      </c>
      <c r="J137" s="160">
        <v>296</v>
      </c>
      <c r="K137" s="161">
        <v>170</v>
      </c>
      <c r="L137" s="162" t="s">
        <v>1028</v>
      </c>
      <c r="M137" s="163"/>
      <c r="N137" s="163"/>
      <c r="O137" s="158" t="s">
        <v>199</v>
      </c>
      <c r="P137" s="158" t="s">
        <v>2694</v>
      </c>
      <c r="Q137" s="164" t="str">
        <f t="shared" si="11"/>
        <v>(Scott No. 296)</v>
      </c>
      <c r="R137" s="165">
        <f t="shared" si="12"/>
        <v>296</v>
      </c>
      <c r="S137" s="166">
        <f t="shared" si="13"/>
        <v>1</v>
      </c>
      <c r="T137" s="63">
        <v>296</v>
      </c>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4"/>
      <c r="AW137" s="64"/>
      <c r="AX137" s="64"/>
      <c r="AY137" s="64"/>
      <c r="AZ137" s="64"/>
      <c r="BA137" s="64"/>
      <c r="BB137" s="64"/>
      <c r="BC137" s="64"/>
      <c r="BD137" s="64"/>
      <c r="BE137" s="64"/>
    </row>
    <row r="138" spans="1:57" s="32" customFormat="1" ht="14" x14ac:dyDescent="0.2">
      <c r="A138" s="32">
        <v>139</v>
      </c>
      <c r="B138" s="156">
        <v>1901</v>
      </c>
      <c r="C138" s="157" t="s">
        <v>196</v>
      </c>
      <c r="D138" s="158" t="s">
        <v>200</v>
      </c>
      <c r="E138" s="158" t="s">
        <v>591</v>
      </c>
      <c r="F138" s="158" t="s">
        <v>3361</v>
      </c>
      <c r="G138" s="159" t="s">
        <v>622</v>
      </c>
      <c r="H138" s="160">
        <v>297</v>
      </c>
      <c r="I138" s="161">
        <v>18</v>
      </c>
      <c r="J138" s="160">
        <v>297</v>
      </c>
      <c r="K138" s="161">
        <v>180</v>
      </c>
      <c r="L138" s="162" t="s">
        <v>1029</v>
      </c>
      <c r="M138" s="163"/>
      <c r="N138" s="163"/>
      <c r="O138" s="158" t="s">
        <v>200</v>
      </c>
      <c r="P138" s="158" t="s">
        <v>2695</v>
      </c>
      <c r="Q138" s="164" t="str">
        <f t="shared" si="11"/>
        <v>(Scott No. 297)</v>
      </c>
      <c r="R138" s="165">
        <f t="shared" si="12"/>
        <v>297</v>
      </c>
      <c r="S138" s="166">
        <f t="shared" si="13"/>
        <v>1</v>
      </c>
      <c r="T138" s="63">
        <v>297</v>
      </c>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4"/>
      <c r="AW138" s="64"/>
      <c r="AX138" s="64"/>
      <c r="AY138" s="64"/>
      <c r="AZ138" s="64"/>
      <c r="BA138" s="64"/>
      <c r="BB138" s="64"/>
      <c r="BC138" s="64"/>
      <c r="BD138" s="64"/>
      <c r="BE138" s="64"/>
    </row>
    <row r="139" spans="1:57" s="32" customFormat="1" ht="14" x14ac:dyDescent="0.2">
      <c r="A139" s="32">
        <v>140</v>
      </c>
      <c r="B139" s="156">
        <v>1901</v>
      </c>
      <c r="C139" s="157" t="s">
        <v>196</v>
      </c>
      <c r="D139" s="158" t="s">
        <v>201</v>
      </c>
      <c r="E139" s="158" t="s">
        <v>591</v>
      </c>
      <c r="F139" s="158" t="s">
        <v>3362</v>
      </c>
      <c r="G139" s="159" t="s">
        <v>623</v>
      </c>
      <c r="H139" s="160">
        <v>298</v>
      </c>
      <c r="I139" s="161">
        <v>55</v>
      </c>
      <c r="J139" s="160">
        <v>298</v>
      </c>
      <c r="K139" s="161">
        <v>230</v>
      </c>
      <c r="L139" s="162" t="s">
        <v>1030</v>
      </c>
      <c r="M139" s="163"/>
      <c r="N139" s="163"/>
      <c r="O139" s="158" t="s">
        <v>201</v>
      </c>
      <c r="P139" s="158" t="s">
        <v>2696</v>
      </c>
      <c r="Q139" s="164" t="str">
        <f t="shared" si="11"/>
        <v>(Scott No. 298)</v>
      </c>
      <c r="R139" s="165">
        <f t="shared" si="12"/>
        <v>298</v>
      </c>
      <c r="S139" s="166">
        <f t="shared" si="13"/>
        <v>1</v>
      </c>
      <c r="T139" s="63">
        <v>298</v>
      </c>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4"/>
      <c r="AW139" s="64"/>
      <c r="AX139" s="64"/>
      <c r="AY139" s="64"/>
      <c r="AZ139" s="64"/>
      <c r="BA139" s="64"/>
      <c r="BB139" s="64"/>
      <c r="BC139" s="64"/>
      <c r="BD139" s="64"/>
      <c r="BE139" s="64"/>
    </row>
    <row r="140" spans="1:57" s="32" customFormat="1" ht="14" x14ac:dyDescent="0.2">
      <c r="A140" s="32">
        <v>141</v>
      </c>
      <c r="B140" s="156">
        <v>1901</v>
      </c>
      <c r="C140" s="157" t="s">
        <v>196</v>
      </c>
      <c r="D140" s="158" t="s">
        <v>202</v>
      </c>
      <c r="E140" s="158" t="s">
        <v>591</v>
      </c>
      <c r="F140" s="158" t="s">
        <v>3363</v>
      </c>
      <c r="G140" s="159" t="s">
        <v>624</v>
      </c>
      <c r="H140" s="160">
        <v>299</v>
      </c>
      <c r="I140" s="161">
        <v>32.5</v>
      </c>
      <c r="J140" s="160">
        <v>299</v>
      </c>
      <c r="K140" s="161">
        <v>300</v>
      </c>
      <c r="L140" s="162" t="s">
        <v>1031</v>
      </c>
      <c r="M140" s="163"/>
      <c r="N140" s="163"/>
      <c r="O140" s="158" t="s">
        <v>202</v>
      </c>
      <c r="P140" s="158" t="s">
        <v>2697</v>
      </c>
      <c r="Q140" s="164" t="str">
        <f t="shared" si="11"/>
        <v>(Scott No. 299)</v>
      </c>
      <c r="R140" s="165">
        <f t="shared" si="12"/>
        <v>299</v>
      </c>
      <c r="S140" s="166">
        <f t="shared" si="13"/>
        <v>1</v>
      </c>
      <c r="T140" s="63">
        <v>299</v>
      </c>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4"/>
      <c r="AW140" s="64"/>
      <c r="AX140" s="64"/>
      <c r="AY140" s="64"/>
      <c r="AZ140" s="64"/>
      <c r="BA140" s="64"/>
      <c r="BB140" s="64"/>
      <c r="BC140" s="64"/>
      <c r="BD140" s="64"/>
      <c r="BE140" s="64"/>
    </row>
    <row r="141" spans="1:57" s="32" customFormat="1" ht="14" x14ac:dyDescent="0.2">
      <c r="A141" s="32">
        <v>142</v>
      </c>
      <c r="B141" s="156" t="s">
        <v>580</v>
      </c>
      <c r="C141" s="157" t="s">
        <v>203</v>
      </c>
      <c r="D141" s="158" t="s">
        <v>15</v>
      </c>
      <c r="E141" s="158" t="s">
        <v>590</v>
      </c>
      <c r="F141" s="158" t="s">
        <v>3364</v>
      </c>
      <c r="G141" s="159">
        <v>91</v>
      </c>
      <c r="H141" s="160">
        <v>300</v>
      </c>
      <c r="I141" s="161">
        <v>0.25</v>
      </c>
      <c r="J141" s="160">
        <v>300</v>
      </c>
      <c r="K141" s="161">
        <v>11</v>
      </c>
      <c r="L141" s="162" t="s">
        <v>916</v>
      </c>
      <c r="M141" s="163"/>
      <c r="N141" s="163"/>
      <c r="O141" s="158" t="s">
        <v>15</v>
      </c>
      <c r="P141" s="158" t="s">
        <v>2698</v>
      </c>
      <c r="Q141" s="164" t="str">
        <f>CONCATENATE("(Scott Nos. ",R141,")")</f>
        <v>(Scott Nos. 300, 314, 316, 318)</v>
      </c>
      <c r="R141" s="165" t="str">
        <f>IF(S141=4,CONCATENATE(T141,", ",U141,", ",V141,", ",W141))</f>
        <v>300, 314, 316, 318</v>
      </c>
      <c r="S141" s="166">
        <f t="shared" si="13"/>
        <v>4</v>
      </c>
      <c r="T141" s="63">
        <v>300</v>
      </c>
      <c r="U141" s="63">
        <v>314</v>
      </c>
      <c r="V141" s="63">
        <v>316</v>
      </c>
      <c r="W141" s="63">
        <v>318</v>
      </c>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4"/>
      <c r="AW141" s="64"/>
      <c r="AX141" s="64"/>
      <c r="AY141" s="64"/>
      <c r="AZ141" s="64"/>
      <c r="BA141" s="64"/>
      <c r="BB141" s="64"/>
      <c r="BC141" s="64"/>
      <c r="BD141" s="64"/>
      <c r="BE141" s="64"/>
    </row>
    <row r="142" spans="1:57" s="32" customFormat="1" ht="14" x14ac:dyDescent="0.2">
      <c r="A142" s="32">
        <v>143</v>
      </c>
      <c r="B142" s="156" t="s">
        <v>580</v>
      </c>
      <c r="C142" s="157" t="s">
        <v>203</v>
      </c>
      <c r="D142" s="158" t="s">
        <v>111</v>
      </c>
      <c r="E142" s="158" t="s">
        <v>590</v>
      </c>
      <c r="F142" s="158" t="s">
        <v>3365</v>
      </c>
      <c r="G142" s="159">
        <v>92</v>
      </c>
      <c r="H142" s="160">
        <v>301</v>
      </c>
      <c r="I142" s="161">
        <v>0.5</v>
      </c>
      <c r="J142" s="160">
        <v>301</v>
      </c>
      <c r="K142" s="161">
        <v>15</v>
      </c>
      <c r="L142" s="162" t="s">
        <v>917</v>
      </c>
      <c r="M142" s="163"/>
      <c r="N142" s="163"/>
      <c r="O142" s="158" t="s">
        <v>111</v>
      </c>
      <c r="P142" s="158" t="s">
        <v>2699</v>
      </c>
      <c r="Q142" s="164" t="str">
        <f>CONCATENATE("(Scott No. ",R142,")")</f>
        <v>(Scott No. 301)</v>
      </c>
      <c r="R142" s="165">
        <f>+T142</f>
        <v>301</v>
      </c>
      <c r="S142" s="166">
        <f t="shared" si="13"/>
        <v>1</v>
      </c>
      <c r="T142" s="63">
        <v>301</v>
      </c>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4"/>
      <c r="AW142" s="64"/>
      <c r="AX142" s="64"/>
      <c r="AY142" s="64"/>
      <c r="AZ142" s="64"/>
      <c r="BA142" s="64"/>
      <c r="BB142" s="64"/>
      <c r="BC142" s="64"/>
      <c r="BD142" s="64"/>
      <c r="BE142" s="64"/>
    </row>
    <row r="143" spans="1:57" s="32" customFormat="1" ht="14" x14ac:dyDescent="0.2">
      <c r="A143" s="32">
        <v>144</v>
      </c>
      <c r="B143" s="156" t="s">
        <v>580</v>
      </c>
      <c r="C143" s="157" t="s">
        <v>203</v>
      </c>
      <c r="D143" s="158" t="s">
        <v>126</v>
      </c>
      <c r="E143" s="158" t="s">
        <v>590</v>
      </c>
      <c r="F143" s="158" t="s">
        <v>3366</v>
      </c>
      <c r="G143" s="159">
        <v>93</v>
      </c>
      <c r="H143" s="160">
        <v>302</v>
      </c>
      <c r="I143" s="161">
        <v>4</v>
      </c>
      <c r="J143" s="160">
        <v>302</v>
      </c>
      <c r="K143" s="161">
        <v>50</v>
      </c>
      <c r="L143" s="162" t="s">
        <v>918</v>
      </c>
      <c r="M143" s="163"/>
      <c r="N143" s="163"/>
      <c r="O143" s="158" t="s">
        <v>126</v>
      </c>
      <c r="P143" s="158" t="s">
        <v>2700</v>
      </c>
      <c r="Q143" s="164" t="str">
        <f>CONCATENATE("(Scott No. ",R143,")")</f>
        <v>(Scott No. 302)</v>
      </c>
      <c r="R143" s="165">
        <f>+T143</f>
        <v>302</v>
      </c>
      <c r="S143" s="166">
        <f t="shared" si="13"/>
        <v>1</v>
      </c>
      <c r="T143" s="63">
        <v>302</v>
      </c>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4"/>
      <c r="AW143" s="64"/>
      <c r="AX143" s="64"/>
      <c r="AY143" s="64"/>
      <c r="AZ143" s="64"/>
      <c r="BA143" s="64"/>
      <c r="BB143" s="64"/>
      <c r="BC143" s="64"/>
      <c r="BD143" s="64"/>
      <c r="BE143" s="64"/>
    </row>
    <row r="144" spans="1:57" s="32" customFormat="1" ht="14" x14ac:dyDescent="0.2">
      <c r="A144" s="32">
        <v>145</v>
      </c>
      <c r="B144" s="156" t="s">
        <v>580</v>
      </c>
      <c r="C144" s="157" t="s">
        <v>203</v>
      </c>
      <c r="D144" s="158" t="s">
        <v>204</v>
      </c>
      <c r="E144" s="158" t="s">
        <v>590</v>
      </c>
      <c r="F144" s="158" t="s">
        <v>3367</v>
      </c>
      <c r="G144" s="159">
        <v>94</v>
      </c>
      <c r="H144" s="160">
        <v>303</v>
      </c>
      <c r="I144" s="161">
        <v>2.5</v>
      </c>
      <c r="J144" s="160">
        <v>303</v>
      </c>
      <c r="K144" s="161">
        <v>55</v>
      </c>
      <c r="L144" s="162" t="s">
        <v>919</v>
      </c>
      <c r="M144" s="163"/>
      <c r="N144" s="163"/>
      <c r="O144" s="158" t="s">
        <v>204</v>
      </c>
      <c r="P144" s="158" t="s">
        <v>2701</v>
      </c>
      <c r="Q144" s="164" t="str">
        <f>CONCATENATE("(Scott Nos. ",R144,")")</f>
        <v>(Scott Nos. 303, 314A)</v>
      </c>
      <c r="R144" s="165" t="str">
        <f>IF(S144=2,CONCATENATE(T144,", ",U144))</f>
        <v>303, 314A</v>
      </c>
      <c r="S144" s="166">
        <f t="shared" si="13"/>
        <v>2</v>
      </c>
      <c r="T144" s="63">
        <v>303</v>
      </c>
      <c r="U144" s="63" t="s">
        <v>205</v>
      </c>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4"/>
      <c r="AW144" s="64"/>
      <c r="AX144" s="64"/>
      <c r="AY144" s="64"/>
      <c r="AZ144" s="64"/>
      <c r="BA144" s="64"/>
      <c r="BB144" s="64"/>
      <c r="BC144" s="64"/>
      <c r="BD144" s="64"/>
      <c r="BE144" s="64"/>
    </row>
    <row r="145" spans="1:57" s="32" customFormat="1" ht="14" x14ac:dyDescent="0.2">
      <c r="A145" s="32">
        <v>146</v>
      </c>
      <c r="B145" s="156" t="s">
        <v>580</v>
      </c>
      <c r="C145" s="157" t="s">
        <v>203</v>
      </c>
      <c r="D145" s="158" t="s">
        <v>206</v>
      </c>
      <c r="E145" s="158" t="s">
        <v>590</v>
      </c>
      <c r="F145" s="158" t="s">
        <v>3368</v>
      </c>
      <c r="G145" s="159">
        <v>95</v>
      </c>
      <c r="H145" s="160">
        <v>304</v>
      </c>
      <c r="I145" s="161">
        <v>2.25</v>
      </c>
      <c r="J145" s="160">
        <v>304</v>
      </c>
      <c r="K145" s="161">
        <v>60</v>
      </c>
      <c r="L145" s="162" t="s">
        <v>920</v>
      </c>
      <c r="M145" s="163"/>
      <c r="N145" s="163"/>
      <c r="O145" s="158" t="s">
        <v>206</v>
      </c>
      <c r="P145" s="158" t="s">
        <v>2702</v>
      </c>
      <c r="Q145" s="164" t="str">
        <f>CONCATENATE("(Scott Nos. ",R145,")")</f>
        <v>(Scott Nos. 304, 315, 317)</v>
      </c>
      <c r="R145" s="165" t="str">
        <f>IF(S145=3,CONCATENATE(T145,", ",U145,", ",V145))</f>
        <v>304, 315, 317</v>
      </c>
      <c r="S145" s="166">
        <f t="shared" si="13"/>
        <v>3</v>
      </c>
      <c r="T145" s="63">
        <v>304</v>
      </c>
      <c r="U145" s="63">
        <v>315</v>
      </c>
      <c r="V145" s="63">
        <v>317</v>
      </c>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4"/>
      <c r="AW145" s="64"/>
      <c r="AX145" s="64"/>
      <c r="AY145" s="64"/>
      <c r="AZ145" s="64"/>
      <c r="BA145" s="64"/>
      <c r="BB145" s="64"/>
      <c r="BC145" s="64"/>
      <c r="BD145" s="64"/>
      <c r="BE145" s="64"/>
    </row>
    <row r="146" spans="1:57" s="32" customFormat="1" ht="14" x14ac:dyDescent="0.2">
      <c r="A146" s="32">
        <v>147</v>
      </c>
      <c r="B146" s="156" t="s">
        <v>580</v>
      </c>
      <c r="C146" s="157" t="s">
        <v>203</v>
      </c>
      <c r="D146" s="158" t="s">
        <v>132</v>
      </c>
      <c r="E146" s="158" t="s">
        <v>590</v>
      </c>
      <c r="F146" s="158" t="s">
        <v>3369</v>
      </c>
      <c r="G146" s="159">
        <v>96</v>
      </c>
      <c r="H146" s="160">
        <v>305</v>
      </c>
      <c r="I146" s="161">
        <v>5.75</v>
      </c>
      <c r="J146" s="160">
        <v>305</v>
      </c>
      <c r="K146" s="161">
        <v>60</v>
      </c>
      <c r="L146" s="162" t="s">
        <v>921</v>
      </c>
      <c r="M146" s="163"/>
      <c r="N146" s="163"/>
      <c r="O146" s="158" t="s">
        <v>132</v>
      </c>
      <c r="P146" s="158" t="s">
        <v>2703</v>
      </c>
      <c r="Q146" s="164" t="str">
        <f t="shared" ref="Q146:Q152" si="14">CONCATENATE("(Scott No. ",R146,")")</f>
        <v>(Scott No. 305)</v>
      </c>
      <c r="R146" s="165">
        <f t="shared" ref="R146:R152" si="15">+T146</f>
        <v>305</v>
      </c>
      <c r="S146" s="166">
        <f t="shared" si="13"/>
        <v>1</v>
      </c>
      <c r="T146" s="63">
        <v>305</v>
      </c>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4"/>
      <c r="AW146" s="64"/>
      <c r="AX146" s="64"/>
      <c r="AY146" s="64"/>
      <c r="AZ146" s="64"/>
      <c r="BA146" s="64"/>
      <c r="BB146" s="64"/>
      <c r="BC146" s="64"/>
      <c r="BD146" s="64"/>
      <c r="BE146" s="64"/>
    </row>
    <row r="147" spans="1:57" s="32" customFormat="1" ht="14" x14ac:dyDescent="0.2">
      <c r="A147" s="32">
        <v>148</v>
      </c>
      <c r="B147" s="156" t="s">
        <v>580</v>
      </c>
      <c r="C147" s="157" t="s">
        <v>203</v>
      </c>
      <c r="D147" s="158" t="s">
        <v>207</v>
      </c>
      <c r="E147" s="158" t="s">
        <v>590</v>
      </c>
      <c r="F147" s="158" t="s">
        <v>3370</v>
      </c>
      <c r="G147" s="159">
        <v>97</v>
      </c>
      <c r="H147" s="160">
        <v>306</v>
      </c>
      <c r="I147" s="161">
        <v>3.5</v>
      </c>
      <c r="J147" s="160">
        <v>306</v>
      </c>
      <c r="K147" s="161">
        <v>40</v>
      </c>
      <c r="L147" s="162" t="s">
        <v>922</v>
      </c>
      <c r="M147" s="163"/>
      <c r="N147" s="163"/>
      <c r="O147" s="158" t="s">
        <v>207</v>
      </c>
      <c r="P147" s="158" t="s">
        <v>2704</v>
      </c>
      <c r="Q147" s="164" t="str">
        <f t="shared" si="14"/>
        <v>(Scott No. 306)</v>
      </c>
      <c r="R147" s="165">
        <f t="shared" si="15"/>
        <v>306</v>
      </c>
      <c r="S147" s="166">
        <f t="shared" si="13"/>
        <v>1</v>
      </c>
      <c r="T147" s="63">
        <v>306</v>
      </c>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4"/>
      <c r="AW147" s="64"/>
      <c r="AX147" s="64"/>
      <c r="AY147" s="64"/>
      <c r="AZ147" s="64"/>
      <c r="BA147" s="64"/>
      <c r="BB147" s="64"/>
      <c r="BC147" s="64"/>
      <c r="BD147" s="64"/>
      <c r="BE147" s="64"/>
    </row>
    <row r="148" spans="1:57" s="32" customFormat="1" ht="14" x14ac:dyDescent="0.2">
      <c r="A148" s="32">
        <v>149</v>
      </c>
      <c r="B148" s="156" t="s">
        <v>580</v>
      </c>
      <c r="C148" s="157" t="s">
        <v>203</v>
      </c>
      <c r="D148" s="158" t="s">
        <v>136</v>
      </c>
      <c r="E148" s="158" t="s">
        <v>590</v>
      </c>
      <c r="F148" s="158" t="s">
        <v>3371</v>
      </c>
      <c r="G148" s="159">
        <v>98</v>
      </c>
      <c r="H148" s="160">
        <v>307</v>
      </c>
      <c r="I148" s="161">
        <v>3.25</v>
      </c>
      <c r="J148" s="160">
        <v>307</v>
      </c>
      <c r="K148" s="161">
        <v>60</v>
      </c>
      <c r="L148" s="162" t="s">
        <v>923</v>
      </c>
      <c r="M148" s="163"/>
      <c r="N148" s="163"/>
      <c r="O148" s="158" t="s">
        <v>136</v>
      </c>
      <c r="P148" s="158" t="s">
        <v>2705</v>
      </c>
      <c r="Q148" s="164" t="str">
        <f t="shared" si="14"/>
        <v>(Scott No. 307)</v>
      </c>
      <c r="R148" s="165">
        <f t="shared" si="15"/>
        <v>307</v>
      </c>
      <c r="S148" s="166">
        <f t="shared" si="13"/>
        <v>1</v>
      </c>
      <c r="T148" s="63">
        <v>307</v>
      </c>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4"/>
      <c r="AW148" s="64"/>
      <c r="AX148" s="64"/>
      <c r="AY148" s="64"/>
      <c r="AZ148" s="64"/>
      <c r="BA148" s="64"/>
      <c r="BB148" s="64"/>
      <c r="BC148" s="64"/>
      <c r="BD148" s="64"/>
      <c r="BE148" s="64"/>
    </row>
    <row r="149" spans="1:57" s="32" customFormat="1" ht="14" x14ac:dyDescent="0.2">
      <c r="A149" s="32">
        <v>150</v>
      </c>
      <c r="B149" s="156" t="s">
        <v>580</v>
      </c>
      <c r="C149" s="157" t="s">
        <v>203</v>
      </c>
      <c r="D149" s="158" t="s">
        <v>208</v>
      </c>
      <c r="E149" s="158" t="s">
        <v>590</v>
      </c>
      <c r="F149" s="158" t="s">
        <v>3372</v>
      </c>
      <c r="G149" s="159">
        <v>99</v>
      </c>
      <c r="H149" s="160">
        <v>308</v>
      </c>
      <c r="I149" s="161">
        <v>11</v>
      </c>
      <c r="J149" s="160">
        <v>308</v>
      </c>
      <c r="K149" s="161">
        <v>40</v>
      </c>
      <c r="L149" s="162" t="s">
        <v>924</v>
      </c>
      <c r="M149" s="163"/>
      <c r="N149" s="163"/>
      <c r="O149" s="158" t="s">
        <v>208</v>
      </c>
      <c r="P149" s="158" t="s">
        <v>2706</v>
      </c>
      <c r="Q149" s="164" t="str">
        <f t="shared" si="14"/>
        <v>(Scott No. 308)</v>
      </c>
      <c r="R149" s="165">
        <f t="shared" si="15"/>
        <v>308</v>
      </c>
      <c r="S149" s="166">
        <f t="shared" si="13"/>
        <v>1</v>
      </c>
      <c r="T149" s="63">
        <v>308</v>
      </c>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4"/>
      <c r="AW149" s="64"/>
      <c r="AX149" s="64"/>
      <c r="AY149" s="64"/>
      <c r="AZ149" s="64"/>
      <c r="BA149" s="64"/>
      <c r="BB149" s="64"/>
      <c r="BC149" s="64"/>
      <c r="BD149" s="64"/>
      <c r="BE149" s="64"/>
    </row>
    <row r="150" spans="1:57" s="32" customFormat="1" ht="14" x14ac:dyDescent="0.2">
      <c r="A150" s="32">
        <v>151</v>
      </c>
      <c r="B150" s="156" t="s">
        <v>580</v>
      </c>
      <c r="C150" s="157" t="s">
        <v>203</v>
      </c>
      <c r="D150" s="158" t="s">
        <v>138</v>
      </c>
      <c r="E150" s="158" t="s">
        <v>590</v>
      </c>
      <c r="F150" s="158" t="s">
        <v>3373</v>
      </c>
      <c r="G150" s="159">
        <v>100</v>
      </c>
      <c r="H150" s="160">
        <v>309</v>
      </c>
      <c r="I150" s="161">
        <v>14</v>
      </c>
      <c r="J150" s="160">
        <v>309</v>
      </c>
      <c r="K150" s="161">
        <v>180</v>
      </c>
      <c r="L150" s="162" t="s">
        <v>925</v>
      </c>
      <c r="M150" s="163"/>
      <c r="N150" s="163"/>
      <c r="O150" s="158" t="s">
        <v>138</v>
      </c>
      <c r="P150" s="158" t="s">
        <v>2707</v>
      </c>
      <c r="Q150" s="164" t="str">
        <f t="shared" si="14"/>
        <v>(Scott No. 309)</v>
      </c>
      <c r="R150" s="165">
        <f t="shared" si="15"/>
        <v>309</v>
      </c>
      <c r="S150" s="166">
        <f t="shared" si="13"/>
        <v>1</v>
      </c>
      <c r="T150" s="63">
        <v>309</v>
      </c>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4"/>
      <c r="AW150" s="64"/>
      <c r="AX150" s="64"/>
      <c r="AY150" s="64"/>
      <c r="AZ150" s="64"/>
      <c r="BA150" s="64"/>
      <c r="BB150" s="64"/>
      <c r="BC150" s="64"/>
      <c r="BD150" s="64"/>
      <c r="BE150" s="64"/>
    </row>
    <row r="151" spans="1:57" s="32" customFormat="1" ht="14" x14ac:dyDescent="0.2">
      <c r="A151" s="32">
        <v>152</v>
      </c>
      <c r="B151" s="156" t="s">
        <v>580</v>
      </c>
      <c r="C151" s="157" t="s">
        <v>203</v>
      </c>
      <c r="D151" s="158" t="s">
        <v>177</v>
      </c>
      <c r="E151" s="158" t="s">
        <v>590</v>
      </c>
      <c r="F151" s="158" t="s">
        <v>3374</v>
      </c>
      <c r="G151" s="159">
        <v>101</v>
      </c>
      <c r="H151" s="160">
        <v>310</v>
      </c>
      <c r="I151" s="161">
        <v>37.5</v>
      </c>
      <c r="J151" s="160">
        <v>310</v>
      </c>
      <c r="K151" s="161">
        <v>375</v>
      </c>
      <c r="L151" s="162" t="s">
        <v>926</v>
      </c>
      <c r="M151" s="163"/>
      <c r="N151" s="163"/>
      <c r="O151" s="158" t="s">
        <v>177</v>
      </c>
      <c r="P151" s="158" t="s">
        <v>2708</v>
      </c>
      <c r="Q151" s="164" t="str">
        <f t="shared" si="14"/>
        <v>(Scott No. 310)</v>
      </c>
      <c r="R151" s="165">
        <f t="shared" si="15"/>
        <v>310</v>
      </c>
      <c r="S151" s="166">
        <f t="shared" si="13"/>
        <v>1</v>
      </c>
      <c r="T151" s="63">
        <v>310</v>
      </c>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4"/>
      <c r="AW151" s="64"/>
      <c r="AX151" s="64"/>
      <c r="AY151" s="64"/>
      <c r="AZ151" s="64"/>
      <c r="BA151" s="64"/>
      <c r="BB151" s="64"/>
      <c r="BC151" s="64"/>
      <c r="BD151" s="64"/>
      <c r="BE151" s="64"/>
    </row>
    <row r="152" spans="1:57" s="32" customFormat="1" ht="14" x14ac:dyDescent="0.2">
      <c r="A152" s="32">
        <v>153</v>
      </c>
      <c r="B152" s="156" t="s">
        <v>580</v>
      </c>
      <c r="C152" s="157" t="s">
        <v>203</v>
      </c>
      <c r="D152" s="158" t="s">
        <v>209</v>
      </c>
      <c r="E152" s="158" t="s">
        <v>590</v>
      </c>
      <c r="F152" s="158" t="s">
        <v>3375</v>
      </c>
      <c r="G152" s="159">
        <v>102</v>
      </c>
      <c r="H152" s="160">
        <v>311</v>
      </c>
      <c r="I152" s="161">
        <v>95</v>
      </c>
      <c r="J152" s="160">
        <v>311</v>
      </c>
      <c r="K152" s="161">
        <v>600</v>
      </c>
      <c r="L152" s="162" t="s">
        <v>927</v>
      </c>
      <c r="M152" s="163"/>
      <c r="N152" s="163"/>
      <c r="O152" s="158" t="s">
        <v>209</v>
      </c>
      <c r="P152" s="158" t="s">
        <v>2709</v>
      </c>
      <c r="Q152" s="164" t="str">
        <f t="shared" si="14"/>
        <v>(Scott No. 311)</v>
      </c>
      <c r="R152" s="165">
        <f t="shared" si="15"/>
        <v>311</v>
      </c>
      <c r="S152" s="166">
        <f t="shared" si="13"/>
        <v>1</v>
      </c>
      <c r="T152" s="63">
        <v>311</v>
      </c>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4"/>
      <c r="AW152" s="64"/>
      <c r="AX152" s="64"/>
      <c r="AY152" s="64"/>
      <c r="AZ152" s="64"/>
      <c r="BA152" s="64"/>
      <c r="BB152" s="64"/>
      <c r="BC152" s="64"/>
      <c r="BD152" s="64"/>
      <c r="BE152" s="64"/>
    </row>
    <row r="153" spans="1:57" s="32" customFormat="1" ht="14" x14ac:dyDescent="0.2">
      <c r="A153" s="32">
        <v>154</v>
      </c>
      <c r="B153" s="156" t="s">
        <v>580</v>
      </c>
      <c r="C153" s="157" t="s">
        <v>203</v>
      </c>
      <c r="D153" s="158" t="s">
        <v>181</v>
      </c>
      <c r="E153" s="158" t="s">
        <v>590</v>
      </c>
      <c r="F153" s="158" t="s">
        <v>3376</v>
      </c>
      <c r="G153" s="159">
        <v>103</v>
      </c>
      <c r="H153" s="160">
        <v>479</v>
      </c>
      <c r="I153" s="161">
        <v>40</v>
      </c>
      <c r="J153" s="160">
        <v>479</v>
      </c>
      <c r="K153" s="161">
        <v>210</v>
      </c>
      <c r="L153" s="162" t="s">
        <v>928</v>
      </c>
      <c r="M153" s="163"/>
      <c r="N153" s="163"/>
      <c r="O153" s="158" t="s">
        <v>181</v>
      </c>
      <c r="P153" s="158" t="s">
        <v>2710</v>
      </c>
      <c r="Q153" s="164" t="str">
        <f>CONCATENATE("(Scott Nos. ",R153,")")</f>
        <v>(Scott Nos. 312, 479)</v>
      </c>
      <c r="R153" s="165" t="str">
        <f>IF(S153=2,CONCATENATE(T153,", ",U153))</f>
        <v>312, 479</v>
      </c>
      <c r="S153" s="166">
        <f t="shared" si="13"/>
        <v>2</v>
      </c>
      <c r="T153" s="63">
        <v>312</v>
      </c>
      <c r="U153" s="63">
        <v>479</v>
      </c>
      <c r="V153" s="63"/>
      <c r="W153" s="63"/>
      <c r="X153" s="63"/>
      <c r="Y153" s="63"/>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4"/>
      <c r="AW153" s="64"/>
      <c r="AX153" s="64"/>
      <c r="AY153" s="64"/>
      <c r="AZ153" s="64"/>
      <c r="BA153" s="64"/>
      <c r="BB153" s="64"/>
      <c r="BC153" s="64"/>
      <c r="BD153" s="64"/>
      <c r="BE153" s="64"/>
    </row>
    <row r="154" spans="1:57" s="32" customFormat="1" ht="14" x14ac:dyDescent="0.2">
      <c r="A154" s="32">
        <v>155</v>
      </c>
      <c r="B154" s="156" t="s">
        <v>580</v>
      </c>
      <c r="C154" s="157" t="s">
        <v>203</v>
      </c>
      <c r="D154" s="158" t="s">
        <v>182</v>
      </c>
      <c r="E154" s="158" t="s">
        <v>590</v>
      </c>
      <c r="F154" s="158" t="s">
        <v>3377</v>
      </c>
      <c r="G154" s="159">
        <v>104</v>
      </c>
      <c r="H154" s="160">
        <v>480</v>
      </c>
      <c r="I154" s="161">
        <v>35</v>
      </c>
      <c r="J154" s="160">
        <v>480</v>
      </c>
      <c r="K154" s="161">
        <v>2100</v>
      </c>
      <c r="L154" s="162" t="s">
        <v>929</v>
      </c>
      <c r="M154" s="163"/>
      <c r="N154" s="163"/>
      <c r="O154" s="158" t="s">
        <v>182</v>
      </c>
      <c r="P154" s="158" t="s">
        <v>2711</v>
      </c>
      <c r="Q154" s="164" t="str">
        <f>CONCATENATE("(Scott Nos. ",R154,")")</f>
        <v>(Scott Nos. 313, 480)</v>
      </c>
      <c r="R154" s="165" t="str">
        <f>IF(S154=2,CONCATENATE(T154,", ",U154))</f>
        <v>313, 480</v>
      </c>
      <c r="S154" s="166">
        <f t="shared" si="13"/>
        <v>2</v>
      </c>
      <c r="T154" s="63">
        <v>313</v>
      </c>
      <c r="U154" s="63">
        <v>480</v>
      </c>
      <c r="V154" s="63"/>
      <c r="W154" s="63"/>
      <c r="X154" s="63"/>
      <c r="Y154" s="63"/>
      <c r="Z154" s="63"/>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4"/>
      <c r="AW154" s="64"/>
      <c r="AX154" s="64"/>
      <c r="AY154" s="64"/>
      <c r="AZ154" s="64"/>
      <c r="BA154" s="64"/>
      <c r="BB154" s="64"/>
      <c r="BC154" s="64"/>
      <c r="BD154" s="64"/>
      <c r="BE154" s="64"/>
    </row>
    <row r="155" spans="1:57" s="32" customFormat="1" ht="14" x14ac:dyDescent="0.2">
      <c r="A155" s="32">
        <v>156</v>
      </c>
      <c r="B155" s="156" t="s">
        <v>580</v>
      </c>
      <c r="C155" s="157" t="s">
        <v>203</v>
      </c>
      <c r="D155" s="158" t="s">
        <v>111</v>
      </c>
      <c r="E155" s="158" t="s">
        <v>590</v>
      </c>
      <c r="F155" s="158" t="s">
        <v>3378</v>
      </c>
      <c r="G155" s="159">
        <v>105</v>
      </c>
      <c r="H155" s="160">
        <v>319</v>
      </c>
      <c r="I155" s="161">
        <v>0.25</v>
      </c>
      <c r="J155" s="160">
        <v>319</v>
      </c>
      <c r="K155" s="161">
        <v>6</v>
      </c>
      <c r="L155" s="162" t="s">
        <v>930</v>
      </c>
      <c r="M155" s="163"/>
      <c r="N155" s="163"/>
      <c r="O155" s="158" t="s">
        <v>111</v>
      </c>
      <c r="P155" s="158" t="s">
        <v>2712</v>
      </c>
      <c r="Q155" s="164" t="str">
        <f>CONCATENATE("(Scott Nos. ",R155,")")</f>
        <v>(Scott Nos. 319, 320, 321, 322)</v>
      </c>
      <c r="R155" s="165" t="str">
        <f>IF(S155=4,CONCATENATE(T155,", ",U155,", ",V155,", ",W155))</f>
        <v>319, 320, 321, 322</v>
      </c>
      <c r="S155" s="166">
        <f t="shared" si="13"/>
        <v>4</v>
      </c>
      <c r="T155" s="63">
        <v>319</v>
      </c>
      <c r="U155" s="63">
        <v>320</v>
      </c>
      <c r="V155" s="63">
        <v>321</v>
      </c>
      <c r="W155" s="63">
        <v>322</v>
      </c>
      <c r="X155" s="63"/>
      <c r="Y155" s="63"/>
      <c r="Z155" s="63"/>
      <c r="AA155" s="63"/>
      <c r="AB155" s="63"/>
      <c r="AC155" s="63"/>
      <c r="AD155" s="63"/>
      <c r="AE155" s="63"/>
      <c r="AF155" s="63"/>
      <c r="AG155" s="63"/>
      <c r="AH155" s="63"/>
      <c r="AI155" s="63"/>
      <c r="AJ155" s="63"/>
      <c r="AK155" s="63"/>
      <c r="AL155" s="63"/>
      <c r="AM155" s="63"/>
      <c r="AN155" s="63"/>
      <c r="AO155" s="63"/>
      <c r="AP155" s="63"/>
      <c r="AQ155" s="63"/>
      <c r="AR155" s="63"/>
      <c r="AS155" s="63"/>
      <c r="AT155" s="63"/>
      <c r="AU155" s="63"/>
      <c r="AV155" s="64"/>
      <c r="AW155" s="64"/>
      <c r="AX155" s="64"/>
      <c r="AY155" s="64"/>
      <c r="AZ155" s="64"/>
      <c r="BA155" s="64"/>
      <c r="BB155" s="64"/>
      <c r="BC155" s="64"/>
      <c r="BD155" s="64"/>
      <c r="BE155" s="64"/>
    </row>
    <row r="156" spans="1:57" s="32" customFormat="1" ht="14" x14ac:dyDescent="0.2">
      <c r="A156" s="32">
        <v>157</v>
      </c>
      <c r="B156" s="156">
        <v>1902</v>
      </c>
      <c r="C156" s="168" t="s">
        <v>1441</v>
      </c>
      <c r="D156" s="158" t="s">
        <v>1438</v>
      </c>
      <c r="E156" s="158" t="s">
        <v>1305</v>
      </c>
      <c r="F156" s="158" t="s">
        <v>3379</v>
      </c>
      <c r="G156" s="159" t="s">
        <v>1417</v>
      </c>
      <c r="H156" s="160" t="s">
        <v>1406</v>
      </c>
      <c r="I156" s="161">
        <v>0.75</v>
      </c>
      <c r="J156" s="160" t="s">
        <v>1406</v>
      </c>
      <c r="K156" s="161">
        <v>20</v>
      </c>
      <c r="L156" s="162" t="s">
        <v>1428</v>
      </c>
      <c r="M156" s="163"/>
      <c r="N156" s="163"/>
      <c r="O156" s="158" t="s">
        <v>1438</v>
      </c>
      <c r="P156" s="158" t="s">
        <v>2713</v>
      </c>
      <c r="Q156" s="164" t="str">
        <f>CONCATENATE("(Scott Nos. ",R156,")")</f>
        <v>(Scott Nos. E11, E6, E8, E9, E10)</v>
      </c>
      <c r="R156" s="165" t="str">
        <f>IF(S156=5,CONCATENATE(T156,", ",U156,", ",V156,", ",W156,", ",X156))</f>
        <v>E11, E6, E8, E9, E10</v>
      </c>
      <c r="S156" s="166">
        <f t="shared" si="13"/>
        <v>5</v>
      </c>
      <c r="T156" s="63" t="s">
        <v>1406</v>
      </c>
      <c r="U156" s="63" t="s">
        <v>1401</v>
      </c>
      <c r="V156" s="63" t="s">
        <v>1403</v>
      </c>
      <c r="W156" s="63" t="s">
        <v>1404</v>
      </c>
      <c r="X156" s="63" t="s">
        <v>1405</v>
      </c>
      <c r="Y156" s="63"/>
      <c r="Z156" s="63"/>
      <c r="AA156" s="63"/>
      <c r="AB156" s="63"/>
      <c r="AC156" s="63"/>
      <c r="AD156" s="63"/>
      <c r="AE156" s="63"/>
      <c r="AF156" s="63"/>
      <c r="AG156" s="63"/>
      <c r="AH156" s="63"/>
      <c r="AI156" s="63"/>
      <c r="AJ156" s="63"/>
      <c r="AK156" s="63"/>
      <c r="AL156" s="63"/>
      <c r="AM156" s="63"/>
      <c r="AN156" s="63"/>
      <c r="AO156" s="63"/>
      <c r="AP156" s="63"/>
      <c r="AQ156" s="63"/>
      <c r="AR156" s="63"/>
      <c r="AS156" s="63"/>
      <c r="AT156" s="63"/>
      <c r="AU156" s="63"/>
      <c r="AV156" s="64"/>
      <c r="AW156" s="64"/>
      <c r="AX156" s="64"/>
      <c r="AY156" s="64"/>
      <c r="AZ156" s="64"/>
      <c r="BA156" s="64"/>
      <c r="BB156" s="64"/>
      <c r="BC156" s="64"/>
      <c r="BD156" s="64"/>
      <c r="BE156" s="64"/>
    </row>
    <row r="157" spans="1:57" s="32" customFormat="1" ht="14" x14ac:dyDescent="0.2">
      <c r="A157" s="32">
        <v>158</v>
      </c>
      <c r="B157" s="156">
        <v>1908</v>
      </c>
      <c r="C157" s="168" t="s">
        <v>1441</v>
      </c>
      <c r="D157" s="158" t="s">
        <v>1432</v>
      </c>
      <c r="E157" s="158" t="s">
        <v>1305</v>
      </c>
      <c r="F157" s="158" t="s">
        <v>3380</v>
      </c>
      <c r="G157" s="159" t="s">
        <v>1418</v>
      </c>
      <c r="H157" s="160" t="s">
        <v>1402</v>
      </c>
      <c r="I157" s="161">
        <v>50</v>
      </c>
      <c r="J157" s="160" t="s">
        <v>1402</v>
      </c>
      <c r="K157" s="161">
        <v>65</v>
      </c>
      <c r="L157" s="162" t="s">
        <v>1429</v>
      </c>
      <c r="M157" s="163"/>
      <c r="N157" s="163"/>
      <c r="O157" s="158" t="s">
        <v>1432</v>
      </c>
      <c r="P157" s="158" t="s">
        <v>2714</v>
      </c>
      <c r="Q157" s="164" t="str">
        <f t="shared" ref="Q157:Q165" si="16">CONCATENATE("(Scott No. ",R157,")")</f>
        <v>(Scott No. E7)</v>
      </c>
      <c r="R157" s="165" t="str">
        <f t="shared" ref="R157:R165" si="17">+T157</f>
        <v>E7</v>
      </c>
      <c r="S157" s="166">
        <f t="shared" si="13"/>
        <v>1</v>
      </c>
      <c r="T157" s="63" t="s">
        <v>1402</v>
      </c>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AQ157" s="63"/>
      <c r="AR157" s="63"/>
      <c r="AS157" s="63"/>
      <c r="AT157" s="63"/>
      <c r="AU157" s="63"/>
      <c r="AV157" s="64"/>
      <c r="AW157" s="64"/>
      <c r="AX157" s="64"/>
      <c r="AY157" s="64"/>
      <c r="AZ157" s="64"/>
      <c r="BA157" s="64"/>
      <c r="BB157" s="64"/>
      <c r="BC157" s="64"/>
      <c r="BD157" s="64"/>
      <c r="BE157" s="64"/>
    </row>
    <row r="158" spans="1:57" s="32" customFormat="1" ht="14" x14ac:dyDescent="0.2">
      <c r="A158" s="32">
        <v>159</v>
      </c>
      <c r="B158" s="156">
        <v>1904</v>
      </c>
      <c r="C158" s="157" t="s">
        <v>210</v>
      </c>
      <c r="D158" s="158" t="s">
        <v>211</v>
      </c>
      <c r="E158" s="158" t="s">
        <v>591</v>
      </c>
      <c r="F158" s="158" t="s">
        <v>3381</v>
      </c>
      <c r="G158" s="159" t="s">
        <v>625</v>
      </c>
      <c r="H158" s="160">
        <v>323</v>
      </c>
      <c r="I158" s="161">
        <v>5</v>
      </c>
      <c r="J158" s="160">
        <v>323</v>
      </c>
      <c r="K158" s="161">
        <v>25</v>
      </c>
      <c r="L158" s="162" t="s">
        <v>1032</v>
      </c>
      <c r="M158" s="163"/>
      <c r="N158" s="163"/>
      <c r="O158" s="158" t="s">
        <v>211</v>
      </c>
      <c r="P158" s="158" t="s">
        <v>2715</v>
      </c>
      <c r="Q158" s="164" t="str">
        <f t="shared" si="16"/>
        <v>(Scott No. 323)</v>
      </c>
      <c r="R158" s="165">
        <f t="shared" si="17"/>
        <v>323</v>
      </c>
      <c r="S158" s="166">
        <f t="shared" si="13"/>
        <v>1</v>
      </c>
      <c r="T158" s="63">
        <v>323</v>
      </c>
      <c r="U158" s="63"/>
      <c r="V158" s="63"/>
      <c r="W158" s="63"/>
      <c r="X158" s="63"/>
      <c r="Y158" s="63"/>
      <c r="Z158" s="63"/>
      <c r="AA158" s="63"/>
      <c r="AB158" s="63"/>
      <c r="AC158" s="63"/>
      <c r="AD158" s="63"/>
      <c r="AE158" s="63"/>
      <c r="AF158" s="63"/>
      <c r="AG158" s="63"/>
      <c r="AH158" s="63"/>
      <c r="AI158" s="63"/>
      <c r="AJ158" s="63"/>
      <c r="AK158" s="63"/>
      <c r="AL158" s="63"/>
      <c r="AM158" s="63"/>
      <c r="AN158" s="63"/>
      <c r="AO158" s="63"/>
      <c r="AP158" s="63"/>
      <c r="AQ158" s="63"/>
      <c r="AR158" s="63"/>
      <c r="AS158" s="63"/>
      <c r="AT158" s="63"/>
      <c r="AU158" s="63"/>
      <c r="AV158" s="64"/>
      <c r="AW158" s="64"/>
      <c r="AX158" s="64"/>
      <c r="AY158" s="64"/>
      <c r="AZ158" s="64"/>
      <c r="BA158" s="64"/>
      <c r="BB158" s="64"/>
      <c r="BC158" s="64"/>
      <c r="BD158" s="64"/>
      <c r="BE158" s="64"/>
    </row>
    <row r="159" spans="1:57" s="32" customFormat="1" ht="14" x14ac:dyDescent="0.2">
      <c r="A159" s="32">
        <v>160</v>
      </c>
      <c r="B159" s="156">
        <v>1904</v>
      </c>
      <c r="C159" s="157" t="s">
        <v>210</v>
      </c>
      <c r="D159" s="158" t="s">
        <v>212</v>
      </c>
      <c r="E159" s="158" t="s">
        <v>591</v>
      </c>
      <c r="F159" s="158" t="s">
        <v>3382</v>
      </c>
      <c r="G159" s="159" t="s">
        <v>626</v>
      </c>
      <c r="H159" s="160">
        <v>324</v>
      </c>
      <c r="I159" s="161">
        <v>2</v>
      </c>
      <c r="J159" s="160">
        <v>324</v>
      </c>
      <c r="K159" s="161">
        <v>25</v>
      </c>
      <c r="L159" s="162" t="s">
        <v>1033</v>
      </c>
      <c r="M159" s="163"/>
      <c r="N159" s="163"/>
      <c r="O159" s="158" t="s">
        <v>212</v>
      </c>
      <c r="P159" s="158" t="s">
        <v>2716</v>
      </c>
      <c r="Q159" s="164" t="str">
        <f t="shared" si="16"/>
        <v>(Scott No. 324)</v>
      </c>
      <c r="R159" s="165">
        <f t="shared" si="17"/>
        <v>324</v>
      </c>
      <c r="S159" s="166">
        <f t="shared" si="13"/>
        <v>1</v>
      </c>
      <c r="T159" s="63">
        <v>324</v>
      </c>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4"/>
      <c r="AW159" s="64"/>
      <c r="AX159" s="64"/>
      <c r="AY159" s="64"/>
      <c r="AZ159" s="64"/>
      <c r="BA159" s="64"/>
      <c r="BB159" s="64"/>
      <c r="BC159" s="64"/>
      <c r="BD159" s="64"/>
      <c r="BE159" s="64"/>
    </row>
    <row r="160" spans="1:57" s="32" customFormat="1" ht="14" x14ac:dyDescent="0.2">
      <c r="A160" s="32">
        <v>161</v>
      </c>
      <c r="B160" s="156">
        <v>1904</v>
      </c>
      <c r="C160" s="157" t="s">
        <v>210</v>
      </c>
      <c r="D160" s="158" t="s">
        <v>213</v>
      </c>
      <c r="E160" s="158" t="s">
        <v>591</v>
      </c>
      <c r="F160" s="158" t="s">
        <v>3383</v>
      </c>
      <c r="G160" s="159" t="s">
        <v>627</v>
      </c>
      <c r="H160" s="160">
        <v>325</v>
      </c>
      <c r="I160" s="161">
        <v>30</v>
      </c>
      <c r="J160" s="160">
        <v>325</v>
      </c>
      <c r="K160" s="161">
        <v>70</v>
      </c>
      <c r="L160" s="162" t="s">
        <v>1034</v>
      </c>
      <c r="M160" s="163"/>
      <c r="N160" s="163"/>
      <c r="O160" s="158" t="s">
        <v>213</v>
      </c>
      <c r="P160" s="158" t="s">
        <v>2717</v>
      </c>
      <c r="Q160" s="164" t="str">
        <f t="shared" si="16"/>
        <v>(Scott No. 325)</v>
      </c>
      <c r="R160" s="165">
        <f t="shared" si="17"/>
        <v>325</v>
      </c>
      <c r="S160" s="166">
        <f t="shared" si="13"/>
        <v>1</v>
      </c>
      <c r="T160" s="63">
        <v>325</v>
      </c>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AQ160" s="63"/>
      <c r="AR160" s="63"/>
      <c r="AS160" s="63"/>
      <c r="AT160" s="63"/>
      <c r="AU160" s="63"/>
      <c r="AV160" s="64"/>
      <c r="AW160" s="64"/>
      <c r="AX160" s="64"/>
      <c r="AY160" s="64"/>
      <c r="AZ160" s="64"/>
      <c r="BA160" s="64"/>
      <c r="BB160" s="64"/>
      <c r="BC160" s="64"/>
      <c r="BD160" s="64"/>
      <c r="BE160" s="64"/>
    </row>
    <row r="161" spans="1:57" s="32" customFormat="1" ht="14" x14ac:dyDescent="0.2">
      <c r="A161" s="32">
        <v>162</v>
      </c>
      <c r="B161" s="156">
        <v>1904</v>
      </c>
      <c r="C161" s="157" t="s">
        <v>210</v>
      </c>
      <c r="D161" s="158" t="s">
        <v>214</v>
      </c>
      <c r="E161" s="158" t="s">
        <v>591</v>
      </c>
      <c r="F161" s="158" t="s">
        <v>3384</v>
      </c>
      <c r="G161" s="159" t="s">
        <v>628</v>
      </c>
      <c r="H161" s="160">
        <v>326</v>
      </c>
      <c r="I161" s="161">
        <v>25</v>
      </c>
      <c r="J161" s="160">
        <v>326</v>
      </c>
      <c r="K161" s="161">
        <v>75</v>
      </c>
      <c r="L161" s="162" t="s">
        <v>1035</v>
      </c>
      <c r="M161" s="163"/>
      <c r="N161" s="163"/>
      <c r="O161" s="158" t="s">
        <v>214</v>
      </c>
      <c r="P161" s="158" t="s">
        <v>2718</v>
      </c>
      <c r="Q161" s="164" t="str">
        <f t="shared" si="16"/>
        <v>(Scott No. 326)</v>
      </c>
      <c r="R161" s="165">
        <f t="shared" si="17"/>
        <v>326</v>
      </c>
      <c r="S161" s="166">
        <f t="shared" si="13"/>
        <v>1</v>
      </c>
      <c r="T161" s="63">
        <v>326</v>
      </c>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4"/>
      <c r="AW161" s="64"/>
      <c r="AX161" s="64"/>
      <c r="AY161" s="64"/>
      <c r="AZ161" s="64"/>
      <c r="BA161" s="64"/>
      <c r="BB161" s="64"/>
      <c r="BC161" s="64"/>
      <c r="BD161" s="64"/>
      <c r="BE161" s="64"/>
    </row>
    <row r="162" spans="1:57" s="32" customFormat="1" ht="14" x14ac:dyDescent="0.2">
      <c r="A162" s="32">
        <v>163</v>
      </c>
      <c r="B162" s="156">
        <v>1904</v>
      </c>
      <c r="C162" s="157" t="s">
        <v>210</v>
      </c>
      <c r="D162" s="158" t="s">
        <v>215</v>
      </c>
      <c r="E162" s="158" t="s">
        <v>591</v>
      </c>
      <c r="F162" s="158" t="s">
        <v>3385</v>
      </c>
      <c r="G162" s="159" t="s">
        <v>629</v>
      </c>
      <c r="H162" s="160">
        <v>327</v>
      </c>
      <c r="I162" s="161">
        <v>30</v>
      </c>
      <c r="J162" s="160">
        <v>327</v>
      </c>
      <c r="K162" s="161">
        <v>130</v>
      </c>
      <c r="L162" s="162" t="s">
        <v>1036</v>
      </c>
      <c r="M162" s="163"/>
      <c r="N162" s="163"/>
      <c r="O162" s="158" t="s">
        <v>215</v>
      </c>
      <c r="P162" s="158" t="s">
        <v>2719</v>
      </c>
      <c r="Q162" s="164" t="str">
        <f t="shared" si="16"/>
        <v>(Scott No. 327)</v>
      </c>
      <c r="R162" s="165">
        <f t="shared" si="17"/>
        <v>327</v>
      </c>
      <c r="S162" s="166">
        <f t="shared" si="13"/>
        <v>1</v>
      </c>
      <c r="T162" s="63">
        <v>327</v>
      </c>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AQ162" s="63"/>
      <c r="AR162" s="63"/>
      <c r="AS162" s="63"/>
      <c r="AT162" s="63"/>
      <c r="AU162" s="63"/>
      <c r="AV162" s="64"/>
      <c r="AW162" s="64"/>
      <c r="AX162" s="64"/>
      <c r="AY162" s="64"/>
      <c r="AZ162" s="64"/>
      <c r="BA162" s="64"/>
      <c r="BB162" s="64"/>
      <c r="BC162" s="64"/>
      <c r="BD162" s="64"/>
      <c r="BE162" s="64"/>
    </row>
    <row r="163" spans="1:57" s="32" customFormat="1" ht="14" x14ac:dyDescent="0.2">
      <c r="A163" s="32">
        <v>164</v>
      </c>
      <c r="B163" s="156">
        <v>1907</v>
      </c>
      <c r="C163" s="157" t="s">
        <v>216</v>
      </c>
      <c r="D163" s="158" t="s">
        <v>217</v>
      </c>
      <c r="E163" s="158" t="s">
        <v>591</v>
      </c>
      <c r="F163" s="158" t="s">
        <v>3386</v>
      </c>
      <c r="G163" s="159" t="s">
        <v>630</v>
      </c>
      <c r="H163" s="160">
        <v>328</v>
      </c>
      <c r="I163" s="161">
        <v>5</v>
      </c>
      <c r="J163" s="160">
        <v>328</v>
      </c>
      <c r="K163" s="161">
        <v>22.5</v>
      </c>
      <c r="L163" s="162" t="s">
        <v>1037</v>
      </c>
      <c r="M163" s="163"/>
      <c r="N163" s="163"/>
      <c r="O163" s="158" t="s">
        <v>217</v>
      </c>
      <c r="P163" s="158" t="s">
        <v>2720</v>
      </c>
      <c r="Q163" s="164" t="str">
        <f t="shared" si="16"/>
        <v>(Scott No. 328)</v>
      </c>
      <c r="R163" s="165">
        <f t="shared" si="17"/>
        <v>328</v>
      </c>
      <c r="S163" s="166">
        <f t="shared" si="13"/>
        <v>1</v>
      </c>
      <c r="T163" s="63">
        <v>328</v>
      </c>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AQ163" s="63"/>
      <c r="AR163" s="63"/>
      <c r="AS163" s="63"/>
      <c r="AT163" s="63"/>
      <c r="AU163" s="63"/>
      <c r="AV163" s="64"/>
      <c r="AW163" s="64"/>
      <c r="AX163" s="64"/>
      <c r="AY163" s="64"/>
      <c r="AZ163" s="64"/>
      <c r="BA163" s="64"/>
      <c r="BB163" s="64"/>
      <c r="BC163" s="64"/>
      <c r="BD163" s="64"/>
      <c r="BE163" s="64"/>
    </row>
    <row r="164" spans="1:57" s="32" customFormat="1" ht="14" x14ac:dyDescent="0.2">
      <c r="A164" s="32">
        <v>165</v>
      </c>
      <c r="B164" s="156">
        <v>1907</v>
      </c>
      <c r="C164" s="157" t="s">
        <v>216</v>
      </c>
      <c r="D164" s="158" t="s">
        <v>218</v>
      </c>
      <c r="E164" s="158" t="s">
        <v>591</v>
      </c>
      <c r="F164" s="158" t="s">
        <v>3387</v>
      </c>
      <c r="G164" s="159" t="s">
        <v>631</v>
      </c>
      <c r="H164" s="160">
        <v>329</v>
      </c>
      <c r="I164" s="161">
        <v>4.5</v>
      </c>
      <c r="J164" s="160">
        <v>329</v>
      </c>
      <c r="K164" s="161">
        <v>25</v>
      </c>
      <c r="L164" s="162" t="s">
        <v>1038</v>
      </c>
      <c r="M164" s="163"/>
      <c r="N164" s="163"/>
      <c r="O164" s="158" t="s">
        <v>218</v>
      </c>
      <c r="P164" s="158" t="s">
        <v>2721</v>
      </c>
      <c r="Q164" s="164" t="str">
        <f t="shared" si="16"/>
        <v>(Scott No. 329)</v>
      </c>
      <c r="R164" s="165">
        <f t="shared" si="17"/>
        <v>329</v>
      </c>
      <c r="S164" s="166">
        <f t="shared" si="13"/>
        <v>1</v>
      </c>
      <c r="T164" s="63">
        <v>329</v>
      </c>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c r="AQ164" s="63"/>
      <c r="AR164" s="63"/>
      <c r="AS164" s="63"/>
      <c r="AT164" s="63"/>
      <c r="AU164" s="63"/>
      <c r="AV164" s="64"/>
      <c r="AW164" s="64"/>
      <c r="AX164" s="64"/>
      <c r="AY164" s="64"/>
      <c r="AZ164" s="64"/>
      <c r="BA164" s="64"/>
      <c r="BB164" s="64"/>
      <c r="BC164" s="64"/>
      <c r="BD164" s="64"/>
      <c r="BE164" s="64"/>
    </row>
    <row r="165" spans="1:57" x14ac:dyDescent="0.2">
      <c r="A165" s="32">
        <v>166</v>
      </c>
      <c r="B165" s="156">
        <v>1907</v>
      </c>
      <c r="C165" s="157" t="s">
        <v>216</v>
      </c>
      <c r="D165" s="158" t="s">
        <v>219</v>
      </c>
      <c r="E165" s="158" t="s">
        <v>591</v>
      </c>
      <c r="F165" s="158" t="s">
        <v>3388</v>
      </c>
      <c r="G165" s="159" t="s">
        <v>632</v>
      </c>
      <c r="H165" s="160">
        <v>330</v>
      </c>
      <c r="I165" s="161">
        <v>32.5</v>
      </c>
      <c r="J165" s="160">
        <v>330</v>
      </c>
      <c r="K165" s="161">
        <v>115</v>
      </c>
      <c r="L165" s="162" t="s">
        <v>1039</v>
      </c>
      <c r="M165" s="163"/>
      <c r="N165" s="163"/>
      <c r="O165" s="158" t="s">
        <v>219</v>
      </c>
      <c r="P165" s="158" t="s">
        <v>2722</v>
      </c>
      <c r="Q165" s="164" t="str">
        <f t="shared" si="16"/>
        <v>(Scott No. 330)</v>
      </c>
      <c r="R165" s="165">
        <f t="shared" si="17"/>
        <v>330</v>
      </c>
      <c r="S165" s="166">
        <f t="shared" si="13"/>
        <v>1</v>
      </c>
      <c r="T165" s="63">
        <v>330</v>
      </c>
    </row>
    <row r="166" spans="1:57" x14ac:dyDescent="0.2">
      <c r="A166" s="32">
        <v>167</v>
      </c>
      <c r="B166" s="156" t="s">
        <v>581</v>
      </c>
      <c r="C166" s="157" t="s">
        <v>220</v>
      </c>
      <c r="D166" s="158" t="s">
        <v>15</v>
      </c>
      <c r="E166" s="158" t="s">
        <v>590</v>
      </c>
      <c r="F166" s="158" t="s">
        <v>3389</v>
      </c>
      <c r="G166" s="159">
        <v>106</v>
      </c>
      <c r="H166" s="160">
        <v>385</v>
      </c>
      <c r="I166" s="161">
        <v>45</v>
      </c>
      <c r="J166" s="160">
        <v>385</v>
      </c>
      <c r="K166" s="161">
        <v>45</v>
      </c>
      <c r="L166" s="162" t="s">
        <v>931</v>
      </c>
      <c r="M166" s="163"/>
      <c r="N166" s="163"/>
      <c r="O166" s="158" t="s">
        <v>15</v>
      </c>
      <c r="P166" s="158" t="s">
        <v>2723</v>
      </c>
      <c r="Q166" s="164" t="str">
        <f t="shared" ref="Q166:Q175" si="18">CONCATENATE("(Scott Nos. ",R166,")")</f>
        <v>(Scott Nos. 331, 343, 348, 352, 357, 374, 383, 385, 387, 390, 392)</v>
      </c>
      <c r="R166" s="165" t="str">
        <f>IF(S166=11,CONCATENATE(T166,", ",U166,", ",V166,", ",W166,", ",X166,", ",Y166,", ",Z166,", ",AA166,", ",AB166,", ",AC166,", ",AD166))</f>
        <v>331, 343, 348, 352, 357, 374, 383, 385, 387, 390, 392</v>
      </c>
      <c r="S166" s="166">
        <f t="shared" si="13"/>
        <v>11</v>
      </c>
      <c r="T166" s="63">
        <v>331</v>
      </c>
      <c r="U166" s="63">
        <v>343</v>
      </c>
      <c r="V166" s="63">
        <v>348</v>
      </c>
      <c r="W166" s="63">
        <v>352</v>
      </c>
      <c r="X166" s="63">
        <v>357</v>
      </c>
      <c r="Y166" s="63">
        <v>374</v>
      </c>
      <c r="Z166" s="63">
        <v>383</v>
      </c>
      <c r="AA166" s="63">
        <v>385</v>
      </c>
      <c r="AB166" s="63">
        <v>387</v>
      </c>
      <c r="AC166" s="63">
        <v>390</v>
      </c>
      <c r="AD166" s="63">
        <v>392</v>
      </c>
    </row>
    <row r="167" spans="1:57" x14ac:dyDescent="0.2">
      <c r="A167" s="32">
        <v>168</v>
      </c>
      <c r="B167" s="156" t="s">
        <v>581</v>
      </c>
      <c r="C167" s="157" t="s">
        <v>220</v>
      </c>
      <c r="D167" s="158" t="s">
        <v>111</v>
      </c>
      <c r="E167" s="158" t="s">
        <v>590</v>
      </c>
      <c r="F167" s="158" t="s">
        <v>3390</v>
      </c>
      <c r="G167" s="159">
        <v>107</v>
      </c>
      <c r="H167" s="160">
        <v>384</v>
      </c>
      <c r="I167" s="161">
        <v>2.75</v>
      </c>
      <c r="J167" s="160">
        <v>384</v>
      </c>
      <c r="K167" s="161">
        <v>3.25</v>
      </c>
      <c r="L167" s="162" t="s">
        <v>933</v>
      </c>
      <c r="M167" s="163"/>
      <c r="N167" s="163"/>
      <c r="O167" s="158" t="s">
        <v>111</v>
      </c>
      <c r="P167" s="158" t="s">
        <v>2724</v>
      </c>
      <c r="Q167" s="164" t="str">
        <f t="shared" si="18"/>
        <v>(Scott Nos. 332, 344, 349, 353, 358, 375, 384, 386, 388, 391, 393, 519)</v>
      </c>
      <c r="R167" s="165" t="str">
        <f>IF(S167=12,CONCATENATE(T167,", ",U167,", ",V167,", ",W167,", ",X167,", ",Y167,", ",Z167,", ",AA167,", ",AB167,", ",AC167,", ",AD167,", ",AE167))</f>
        <v>332, 344, 349, 353, 358, 375, 384, 386, 388, 391, 393, 519</v>
      </c>
      <c r="S167" s="166">
        <f t="shared" si="13"/>
        <v>12</v>
      </c>
      <c r="T167" s="63">
        <v>332</v>
      </c>
      <c r="U167" s="63">
        <v>344</v>
      </c>
      <c r="V167" s="63">
        <v>349</v>
      </c>
      <c r="W167" s="63">
        <v>353</v>
      </c>
      <c r="X167" s="63">
        <v>358</v>
      </c>
      <c r="Y167" s="63">
        <v>375</v>
      </c>
      <c r="Z167" s="63">
        <v>384</v>
      </c>
      <c r="AA167" s="63">
        <v>386</v>
      </c>
      <c r="AB167" s="63">
        <v>388</v>
      </c>
      <c r="AC167" s="63">
        <v>391</v>
      </c>
      <c r="AD167" s="63">
        <v>393</v>
      </c>
      <c r="AE167" s="63">
        <v>519</v>
      </c>
    </row>
    <row r="168" spans="1:57" x14ac:dyDescent="0.2">
      <c r="A168" s="32">
        <v>169</v>
      </c>
      <c r="B168" s="156" t="s">
        <v>581</v>
      </c>
      <c r="C168" s="157" t="s">
        <v>220</v>
      </c>
      <c r="D168" s="158" t="s">
        <v>19</v>
      </c>
      <c r="E168" s="158" t="s">
        <v>590</v>
      </c>
      <c r="F168" s="158" t="s">
        <v>3391</v>
      </c>
      <c r="G168" s="159">
        <v>108</v>
      </c>
      <c r="H168" s="160">
        <v>426</v>
      </c>
      <c r="I168" s="161">
        <v>1.5</v>
      </c>
      <c r="J168" s="160">
        <v>426</v>
      </c>
      <c r="K168" s="161">
        <v>14</v>
      </c>
      <c r="L168" s="162" t="s">
        <v>932</v>
      </c>
      <c r="M168" s="163"/>
      <c r="N168" s="163"/>
      <c r="O168" s="158" t="s">
        <v>19</v>
      </c>
      <c r="P168" s="158" t="s">
        <v>2725</v>
      </c>
      <c r="Q168" s="164" t="str">
        <f t="shared" si="18"/>
        <v>(Scott Nos. 333, 345, 359, 376, 389, 394, 426, 445, 456, 464, 483, 484, 489, 493, 494, 501, 502, 529, 530, 535, 541)</v>
      </c>
      <c r="R168" s="165" t="str">
        <f>IF(S168=21,CONCATENATE(T168,", ",U168,", ",V168,", ",W168,", ",X168,", ",Y168,", ",Z168,", ",AA168,", ",AB168,", ",AC168,", ",AD168,", ",AE168,", ",AF168,", ",AG168,", ",AH168,", ",AI168,", ",AJ168,", ",AK168,", ",AL168,", ",AM168,", ",AN168))</f>
        <v>333, 345, 359, 376, 389, 394, 426, 445, 456, 464, 483, 484, 489, 493, 494, 501, 502, 529, 530, 535, 541</v>
      </c>
      <c r="S168" s="166">
        <f t="shared" si="13"/>
        <v>21</v>
      </c>
      <c r="T168" s="63">
        <v>333</v>
      </c>
      <c r="U168" s="63">
        <v>345</v>
      </c>
      <c r="V168" s="63">
        <v>359</v>
      </c>
      <c r="W168" s="63">
        <v>376</v>
      </c>
      <c r="X168" s="63">
        <v>389</v>
      </c>
      <c r="Y168" s="63">
        <v>394</v>
      </c>
      <c r="Z168" s="63">
        <v>426</v>
      </c>
      <c r="AA168" s="63">
        <v>445</v>
      </c>
      <c r="AB168" s="63">
        <v>456</v>
      </c>
      <c r="AC168" s="63">
        <v>464</v>
      </c>
      <c r="AD168" s="63">
        <v>483</v>
      </c>
      <c r="AE168" s="63">
        <v>484</v>
      </c>
      <c r="AF168" s="63">
        <v>489</v>
      </c>
      <c r="AG168" s="63">
        <v>493</v>
      </c>
      <c r="AH168" s="63">
        <v>494</v>
      </c>
      <c r="AI168" s="63">
        <v>501</v>
      </c>
      <c r="AJ168" s="63">
        <v>502</v>
      </c>
      <c r="AK168" s="63">
        <v>529</v>
      </c>
      <c r="AL168" s="63">
        <v>530</v>
      </c>
      <c r="AM168" s="63">
        <v>535</v>
      </c>
      <c r="AN168" s="63">
        <v>541</v>
      </c>
      <c r="AU168" s="64"/>
      <c r="AX168" s="63"/>
      <c r="AY168" s="63"/>
    </row>
    <row r="169" spans="1:57" x14ac:dyDescent="0.2">
      <c r="A169" s="32">
        <v>170</v>
      </c>
      <c r="B169" s="156" t="s">
        <v>581</v>
      </c>
      <c r="C169" s="157" t="s">
        <v>220</v>
      </c>
      <c r="D169" s="158" t="s">
        <v>221</v>
      </c>
      <c r="E169" s="158" t="s">
        <v>590</v>
      </c>
      <c r="F169" s="158" t="s">
        <v>3392</v>
      </c>
      <c r="G169" s="159">
        <v>109</v>
      </c>
      <c r="H169" s="160">
        <v>377</v>
      </c>
      <c r="I169" s="161">
        <v>1</v>
      </c>
      <c r="J169" s="160">
        <v>377</v>
      </c>
      <c r="K169" s="161">
        <v>30</v>
      </c>
      <c r="L169" s="162" t="s">
        <v>932</v>
      </c>
      <c r="M169" s="163"/>
      <c r="N169" s="163"/>
      <c r="O169" s="158" t="s">
        <v>221</v>
      </c>
      <c r="P169" s="158" t="s">
        <v>2726</v>
      </c>
      <c r="Q169" s="164" t="str">
        <f t="shared" si="18"/>
        <v>(Scott Nos. 334, 346, 350, 354, 360, 377, 395, 427, 446, 457, 465, 495, 503)</v>
      </c>
      <c r="R169" s="165" t="str">
        <f>IF(S169=13,CONCATENATE(T169,", ",U169,", ",V169,", ",W169,", ",X169,", ",Y169,", ",Z169,", ",AA169,", ",AB169,", ",AC169,", ",AD169,", ",AE169,", ",AF169))</f>
        <v>334, 346, 350, 354, 360, 377, 395, 427, 446, 457, 465, 495, 503</v>
      </c>
      <c r="S169" s="166">
        <f t="shared" si="13"/>
        <v>13</v>
      </c>
      <c r="T169" s="63">
        <v>334</v>
      </c>
      <c r="U169" s="63">
        <v>346</v>
      </c>
      <c r="V169" s="63">
        <v>350</v>
      </c>
      <c r="W169" s="63">
        <v>354</v>
      </c>
      <c r="X169" s="63">
        <v>360</v>
      </c>
      <c r="Y169" s="63">
        <v>377</v>
      </c>
      <c r="Z169" s="63">
        <v>395</v>
      </c>
      <c r="AA169" s="63">
        <v>427</v>
      </c>
      <c r="AB169" s="63">
        <v>446</v>
      </c>
      <c r="AC169" s="63">
        <v>457</v>
      </c>
      <c r="AD169" s="63">
        <v>465</v>
      </c>
      <c r="AE169" s="63">
        <v>495</v>
      </c>
      <c r="AF169" s="63">
        <v>503</v>
      </c>
      <c r="AW169" s="63"/>
      <c r="AX169" s="63"/>
      <c r="AY169" s="63"/>
    </row>
    <row r="170" spans="1:57" x14ac:dyDescent="0.2">
      <c r="A170" s="32">
        <v>171</v>
      </c>
      <c r="B170" s="156" t="s">
        <v>581</v>
      </c>
      <c r="C170" s="157" t="s">
        <v>220</v>
      </c>
      <c r="D170" s="158" t="s">
        <v>222</v>
      </c>
      <c r="E170" s="158" t="s">
        <v>590</v>
      </c>
      <c r="F170" s="158" t="s">
        <v>3393</v>
      </c>
      <c r="G170" s="159">
        <v>110</v>
      </c>
      <c r="H170" s="160">
        <v>335</v>
      </c>
      <c r="I170" s="161">
        <v>2.5</v>
      </c>
      <c r="J170" s="160">
        <v>335</v>
      </c>
      <c r="K170" s="161">
        <v>50</v>
      </c>
      <c r="L170" s="162" t="s">
        <v>932</v>
      </c>
      <c r="M170" s="163"/>
      <c r="N170" s="163"/>
      <c r="O170" s="158" t="s">
        <v>222</v>
      </c>
      <c r="P170" s="158" t="s">
        <v>2727</v>
      </c>
      <c r="Q170" s="164" t="str">
        <f t="shared" si="18"/>
        <v>(Scott Nos. 335, 347, 351, 355, 361, 378, 396, 423C, 428, 447, 458, 466, 467, 485, 496, 504, 505)</v>
      </c>
      <c r="R170" s="165" t="str">
        <f>IF(S170=17,CONCATENATE(T170,", ",U170,", ",V170,", ",W170,", ",X170,", ",Y170,", ",Z170,", ",AA170,", ",AB170,", ",AC170,", ",AD170,", ",AE170,", ",AF170,", ",AG170,", ",AH170,", ",AI170,", ",AJ170))</f>
        <v>335, 347, 351, 355, 361, 378, 396, 423C, 428, 447, 458, 466, 467, 485, 496, 504, 505</v>
      </c>
      <c r="S170" s="166">
        <f t="shared" si="13"/>
        <v>17</v>
      </c>
      <c r="T170" s="63">
        <v>335</v>
      </c>
      <c r="U170" s="63">
        <v>347</v>
      </c>
      <c r="V170" s="63">
        <v>351</v>
      </c>
      <c r="W170" s="63">
        <v>355</v>
      </c>
      <c r="X170" s="63">
        <v>361</v>
      </c>
      <c r="Y170" s="63">
        <v>378</v>
      </c>
      <c r="Z170" s="63">
        <v>396</v>
      </c>
      <c r="AA170" s="63" t="s">
        <v>223</v>
      </c>
      <c r="AB170" s="63">
        <v>428</v>
      </c>
      <c r="AC170" s="63">
        <v>447</v>
      </c>
      <c r="AD170" s="63">
        <v>458</v>
      </c>
      <c r="AE170" s="63">
        <v>466</v>
      </c>
      <c r="AF170" s="63">
        <v>467</v>
      </c>
      <c r="AG170" s="63">
        <v>485</v>
      </c>
      <c r="AH170" s="63">
        <v>496</v>
      </c>
      <c r="AI170" s="63">
        <v>504</v>
      </c>
      <c r="AJ170" s="63">
        <v>505</v>
      </c>
      <c r="AV170" s="63"/>
      <c r="AW170" s="63"/>
      <c r="AX170" s="63"/>
      <c r="AY170" s="63"/>
    </row>
    <row r="171" spans="1:57" x14ac:dyDescent="0.2">
      <c r="A171" s="32">
        <v>172</v>
      </c>
      <c r="B171" s="156" t="s">
        <v>581</v>
      </c>
      <c r="C171" s="157" t="s">
        <v>220</v>
      </c>
      <c r="D171" s="158" t="s">
        <v>72</v>
      </c>
      <c r="E171" s="158" t="s">
        <v>590</v>
      </c>
      <c r="F171" s="158" t="s">
        <v>3394</v>
      </c>
      <c r="G171" s="159">
        <v>111</v>
      </c>
      <c r="H171" s="160">
        <v>468</v>
      </c>
      <c r="I171" s="161">
        <v>9</v>
      </c>
      <c r="J171" s="160">
        <v>468</v>
      </c>
      <c r="K171" s="161">
        <v>85</v>
      </c>
      <c r="L171" s="162" t="s">
        <v>932</v>
      </c>
      <c r="M171" s="163"/>
      <c r="N171" s="163"/>
      <c r="O171" s="158" t="s">
        <v>72</v>
      </c>
      <c r="P171" s="158" t="s">
        <v>2728</v>
      </c>
      <c r="Q171" s="164" t="str">
        <f t="shared" si="18"/>
        <v>(Scott Nos. 336, 362, 379, 429, 468, 506)</v>
      </c>
      <c r="R171" s="165" t="str">
        <f>IF(S171=6,CONCATENATE(T171,", ",U171,", ",V171,", ",W171,", ",X171,", ",Y171))</f>
        <v>336, 362, 379, 429, 468, 506</v>
      </c>
      <c r="S171" s="166">
        <f t="shared" si="13"/>
        <v>6</v>
      </c>
      <c r="T171" s="63">
        <v>336</v>
      </c>
      <c r="U171" s="63">
        <v>362</v>
      </c>
      <c r="V171" s="63">
        <v>379</v>
      </c>
      <c r="W171" s="63">
        <v>429</v>
      </c>
      <c r="X171" s="63">
        <v>468</v>
      </c>
      <c r="Y171" s="63">
        <v>506</v>
      </c>
      <c r="AV171" s="63"/>
      <c r="AW171" s="63"/>
      <c r="AX171" s="63"/>
      <c r="AY171" s="63"/>
    </row>
    <row r="172" spans="1:57" x14ac:dyDescent="0.2">
      <c r="A172" s="32">
        <v>173</v>
      </c>
      <c r="B172" s="156" t="s">
        <v>581</v>
      </c>
      <c r="C172" s="157" t="s">
        <v>220</v>
      </c>
      <c r="D172" s="158" t="s">
        <v>224</v>
      </c>
      <c r="E172" s="158" t="s">
        <v>590</v>
      </c>
      <c r="F172" s="158" t="s">
        <v>3395</v>
      </c>
      <c r="G172" s="159">
        <v>112</v>
      </c>
      <c r="H172" s="160">
        <v>380</v>
      </c>
      <c r="I172" s="161">
        <v>15</v>
      </c>
      <c r="J172" s="160">
        <v>380</v>
      </c>
      <c r="K172" s="161">
        <v>100</v>
      </c>
      <c r="L172" s="162" t="s">
        <v>932</v>
      </c>
      <c r="M172" s="163"/>
      <c r="N172" s="163"/>
      <c r="O172" s="158" t="s">
        <v>224</v>
      </c>
      <c r="P172" s="158" t="s">
        <v>2729</v>
      </c>
      <c r="Q172" s="164" t="str">
        <f t="shared" si="18"/>
        <v>(Scott Nos. 337, 363, 380)</v>
      </c>
      <c r="R172" s="165" t="str">
        <f>IF(S172=3,CONCATENATE(T172,", ",U172,", ",V172))</f>
        <v>337, 363, 380</v>
      </c>
      <c r="S172" s="166">
        <f t="shared" si="13"/>
        <v>3</v>
      </c>
      <c r="T172" s="63">
        <v>337</v>
      </c>
      <c r="U172" s="63">
        <v>363</v>
      </c>
      <c r="V172" s="63">
        <v>380</v>
      </c>
    </row>
    <row r="173" spans="1:57" x14ac:dyDescent="0.2">
      <c r="A173" s="32">
        <v>174</v>
      </c>
      <c r="B173" s="156" t="s">
        <v>581</v>
      </c>
      <c r="C173" s="157" t="s">
        <v>220</v>
      </c>
      <c r="D173" s="158" t="s">
        <v>12</v>
      </c>
      <c r="E173" s="158" t="s">
        <v>590</v>
      </c>
      <c r="F173" s="158" t="s">
        <v>3396</v>
      </c>
      <c r="G173" s="159">
        <v>113</v>
      </c>
      <c r="H173" s="160">
        <v>381</v>
      </c>
      <c r="I173" s="161">
        <v>6</v>
      </c>
      <c r="J173" s="160">
        <v>381</v>
      </c>
      <c r="K173" s="161">
        <v>95</v>
      </c>
      <c r="L173" s="162" t="s">
        <v>932</v>
      </c>
      <c r="M173" s="163"/>
      <c r="N173" s="163"/>
      <c r="O173" s="158" t="s">
        <v>12</v>
      </c>
      <c r="P173" s="158" t="s">
        <v>2730</v>
      </c>
      <c r="Q173" s="164" t="str">
        <f t="shared" si="18"/>
        <v>(Scott Nos. 338, 356, 364, 381)</v>
      </c>
      <c r="R173" s="165" t="str">
        <f>IF(S173=4,CONCATENATE(T173,", ",U173,", ",V173,", ",W173))</f>
        <v>338, 356, 364, 381</v>
      </c>
      <c r="S173" s="166">
        <f t="shared" si="13"/>
        <v>4</v>
      </c>
      <c r="T173" s="63">
        <v>338</v>
      </c>
      <c r="U173" s="63">
        <v>356</v>
      </c>
      <c r="V173" s="63">
        <v>364</v>
      </c>
      <c r="W173" s="63">
        <v>381</v>
      </c>
    </row>
    <row r="174" spans="1:57" x14ac:dyDescent="0.2">
      <c r="A174" s="32">
        <v>175</v>
      </c>
      <c r="B174" s="156" t="s">
        <v>581</v>
      </c>
      <c r="C174" s="157" t="s">
        <v>220</v>
      </c>
      <c r="D174" s="158" t="s">
        <v>225</v>
      </c>
      <c r="E174" s="158" t="s">
        <v>590</v>
      </c>
      <c r="F174" s="158" t="s">
        <v>3397</v>
      </c>
      <c r="G174" s="159">
        <v>114</v>
      </c>
      <c r="H174" s="160">
        <v>339</v>
      </c>
      <c r="I174" s="161">
        <v>19</v>
      </c>
      <c r="J174" s="160">
        <v>339</v>
      </c>
      <c r="K174" s="161">
        <v>37.5</v>
      </c>
      <c r="L174" s="162" t="s">
        <v>932</v>
      </c>
      <c r="M174" s="163"/>
      <c r="N174" s="163"/>
      <c r="O174" s="158" t="s">
        <v>225</v>
      </c>
      <c r="P174" s="158" t="s">
        <v>2731</v>
      </c>
      <c r="Q174" s="164" t="str">
        <f t="shared" si="18"/>
        <v>(Scott Nos. 339, 365)</v>
      </c>
      <c r="R174" s="165" t="str">
        <f>IF(S174=2,CONCATENATE(T174,", ",U174))</f>
        <v>339, 365</v>
      </c>
      <c r="S174" s="166">
        <f t="shared" si="13"/>
        <v>2</v>
      </c>
      <c r="T174" s="63">
        <v>339</v>
      </c>
      <c r="U174" s="63">
        <v>365</v>
      </c>
    </row>
    <row r="175" spans="1:57" x14ac:dyDescent="0.2">
      <c r="A175" s="32">
        <v>176</v>
      </c>
      <c r="B175" s="156" t="s">
        <v>581</v>
      </c>
      <c r="C175" s="157" t="s">
        <v>220</v>
      </c>
      <c r="D175" s="158" t="s">
        <v>226</v>
      </c>
      <c r="E175" s="158" t="s">
        <v>590</v>
      </c>
      <c r="F175" s="158" t="s">
        <v>3398</v>
      </c>
      <c r="G175" s="159">
        <v>115</v>
      </c>
      <c r="H175" s="160">
        <v>382</v>
      </c>
      <c r="I175" s="161">
        <v>22.5</v>
      </c>
      <c r="J175" s="160">
        <v>382</v>
      </c>
      <c r="K175" s="161">
        <v>240</v>
      </c>
      <c r="L175" s="162" t="s">
        <v>932</v>
      </c>
      <c r="M175" s="163"/>
      <c r="N175" s="163"/>
      <c r="O175" s="158" t="s">
        <v>226</v>
      </c>
      <c r="P175" s="158" t="s">
        <v>2732</v>
      </c>
      <c r="Q175" s="164" t="str">
        <f t="shared" si="18"/>
        <v>(Scott Nos. 340, 366, 382)</v>
      </c>
      <c r="R175" s="165" t="str">
        <f>IF(S175=3,CONCATENATE(T175,", ",U175,", ",V175))</f>
        <v>340, 366, 382</v>
      </c>
      <c r="S175" s="166">
        <f t="shared" si="13"/>
        <v>3</v>
      </c>
      <c r="T175" s="63">
        <v>340</v>
      </c>
      <c r="U175" s="63">
        <v>366</v>
      </c>
      <c r="V175" s="63">
        <v>382</v>
      </c>
    </row>
    <row r="176" spans="1:57" x14ac:dyDescent="0.2">
      <c r="A176" s="32">
        <v>177</v>
      </c>
      <c r="B176" s="156" t="s">
        <v>581</v>
      </c>
      <c r="C176" s="157" t="s">
        <v>220</v>
      </c>
      <c r="D176" s="158" t="s">
        <v>227</v>
      </c>
      <c r="E176" s="158" t="s">
        <v>590</v>
      </c>
      <c r="F176" s="158" t="s">
        <v>3399</v>
      </c>
      <c r="G176" s="159">
        <v>116</v>
      </c>
      <c r="H176" s="160">
        <v>341</v>
      </c>
      <c r="I176" s="161">
        <v>22.5</v>
      </c>
      <c r="J176" s="160">
        <v>341</v>
      </c>
      <c r="K176" s="161">
        <v>300</v>
      </c>
      <c r="L176" s="162" t="s">
        <v>932</v>
      </c>
      <c r="M176" s="163"/>
      <c r="N176" s="163"/>
      <c r="O176" s="158" t="s">
        <v>227</v>
      </c>
      <c r="P176" s="158" t="s">
        <v>2733</v>
      </c>
      <c r="Q176" s="164" t="str">
        <f>CONCATENATE("(Scott No. ",R176,")")</f>
        <v>(Scott No. 341)</v>
      </c>
      <c r="R176" s="165">
        <f>+T176</f>
        <v>341</v>
      </c>
      <c r="S176" s="166">
        <f t="shared" si="13"/>
        <v>1</v>
      </c>
      <c r="T176" s="63">
        <v>341</v>
      </c>
    </row>
    <row r="177" spans="1:57" x14ac:dyDescent="0.2">
      <c r="A177" s="32">
        <v>178</v>
      </c>
      <c r="B177" s="156" t="s">
        <v>581</v>
      </c>
      <c r="C177" s="157" t="s">
        <v>220</v>
      </c>
      <c r="D177" s="158" t="s">
        <v>228</v>
      </c>
      <c r="E177" s="158" t="s">
        <v>590</v>
      </c>
      <c r="F177" s="158" t="s">
        <v>3400</v>
      </c>
      <c r="G177" s="159">
        <v>117</v>
      </c>
      <c r="H177" s="160">
        <v>342</v>
      </c>
      <c r="I177" s="161">
        <v>100</v>
      </c>
      <c r="J177" s="160">
        <v>342</v>
      </c>
      <c r="K177" s="161">
        <v>475</v>
      </c>
      <c r="L177" s="162" t="s">
        <v>932</v>
      </c>
      <c r="M177" s="163"/>
      <c r="N177" s="163"/>
      <c r="O177" s="158" t="s">
        <v>228</v>
      </c>
      <c r="P177" s="158" t="s">
        <v>2734</v>
      </c>
      <c r="Q177" s="164" t="str">
        <f>CONCATENATE("(Scott No. ",R177,")")</f>
        <v>(Scott No. 342)</v>
      </c>
      <c r="R177" s="165">
        <f>+T177</f>
        <v>342</v>
      </c>
      <c r="S177" s="166">
        <f t="shared" si="13"/>
        <v>1</v>
      </c>
      <c r="T177" s="63">
        <v>342</v>
      </c>
    </row>
    <row r="178" spans="1:57" x14ac:dyDescent="0.2">
      <c r="A178" s="32">
        <v>179</v>
      </c>
      <c r="B178" s="156">
        <v>1909</v>
      </c>
      <c r="C178" s="157" t="s">
        <v>229</v>
      </c>
      <c r="D178" s="158" t="s">
        <v>230</v>
      </c>
      <c r="E178" s="158" t="s">
        <v>591</v>
      </c>
      <c r="F178" s="158" t="s">
        <v>3401</v>
      </c>
      <c r="G178" s="159" t="s">
        <v>633</v>
      </c>
      <c r="H178" s="160">
        <v>367</v>
      </c>
      <c r="I178" s="161">
        <v>2</v>
      </c>
      <c r="J178" s="160">
        <v>367</v>
      </c>
      <c r="K178" s="161">
        <v>5</v>
      </c>
      <c r="L178" s="162" t="s">
        <v>1040</v>
      </c>
      <c r="M178" s="163"/>
      <c r="N178" s="163"/>
      <c r="O178" s="158" t="s">
        <v>230</v>
      </c>
      <c r="P178" s="158" t="s">
        <v>2735</v>
      </c>
      <c r="Q178" s="164" t="str">
        <f>CONCATENATE("(Scott Nos. ",R178,")")</f>
        <v>(Scott Nos. 367, 368, 369)</v>
      </c>
      <c r="R178" s="165" t="str">
        <f>IF(S178=3,CONCATENATE(T178,", ",U178,", ",V178))</f>
        <v>367, 368, 369</v>
      </c>
      <c r="S178" s="166">
        <f t="shared" si="13"/>
        <v>3</v>
      </c>
      <c r="T178" s="63">
        <v>367</v>
      </c>
      <c r="U178" s="63">
        <v>368</v>
      </c>
      <c r="V178" s="63">
        <v>369</v>
      </c>
    </row>
    <row r="179" spans="1:57" x14ac:dyDescent="0.2">
      <c r="A179" s="32">
        <v>180</v>
      </c>
      <c r="B179" s="156">
        <v>1909</v>
      </c>
      <c r="C179" s="157" t="s">
        <v>229</v>
      </c>
      <c r="D179" s="158" t="s">
        <v>231</v>
      </c>
      <c r="E179" s="158" t="s">
        <v>591</v>
      </c>
      <c r="F179" s="158" t="s">
        <v>3402</v>
      </c>
      <c r="G179" s="159" t="s">
        <v>634</v>
      </c>
      <c r="H179" s="160">
        <v>370</v>
      </c>
      <c r="I179" s="161">
        <v>2.25</v>
      </c>
      <c r="J179" s="160">
        <v>370</v>
      </c>
      <c r="K179" s="161">
        <v>7.5</v>
      </c>
      <c r="L179" s="162" t="s">
        <v>1041</v>
      </c>
      <c r="M179" s="163"/>
      <c r="N179" s="163"/>
      <c r="O179" s="158" t="s">
        <v>231</v>
      </c>
      <c r="P179" s="158" t="s">
        <v>2736</v>
      </c>
      <c r="Q179" s="164" t="str">
        <f>CONCATENATE("(Scott Nos. ",R179,")")</f>
        <v>(Scott Nos. 370, 371)</v>
      </c>
      <c r="R179" s="165" t="str">
        <f>IF(S179=2,CONCATENATE(T179,", ",U179))</f>
        <v>370, 371</v>
      </c>
      <c r="S179" s="166">
        <f t="shared" si="13"/>
        <v>2</v>
      </c>
      <c r="T179" s="63">
        <v>370</v>
      </c>
      <c r="U179" s="63">
        <v>371</v>
      </c>
    </row>
    <row r="180" spans="1:57" x14ac:dyDescent="0.2">
      <c r="A180" s="32">
        <v>181</v>
      </c>
      <c r="B180" s="156">
        <v>1909</v>
      </c>
      <c r="C180" s="157" t="s">
        <v>229</v>
      </c>
      <c r="D180" s="158" t="s">
        <v>232</v>
      </c>
      <c r="E180" s="158" t="s">
        <v>591</v>
      </c>
      <c r="F180" s="158" t="s">
        <v>3403</v>
      </c>
      <c r="G180" s="159" t="s">
        <v>635</v>
      </c>
      <c r="H180" s="160">
        <v>372</v>
      </c>
      <c r="I180" s="161">
        <v>4.75</v>
      </c>
      <c r="J180" s="160">
        <v>372</v>
      </c>
      <c r="K180" s="161">
        <v>10</v>
      </c>
      <c r="L180" s="162" t="s">
        <v>1042</v>
      </c>
      <c r="M180" s="163"/>
      <c r="N180" s="163"/>
      <c r="O180" s="158" t="s">
        <v>232</v>
      </c>
      <c r="P180" s="158" t="s">
        <v>2737</v>
      </c>
      <c r="Q180" s="164" t="str">
        <f>CONCATENATE("(Scott Nos. ",R180,")")</f>
        <v>(Scott Nos. 372, 373)</v>
      </c>
      <c r="R180" s="165" t="str">
        <f>IF(S180=2,CONCATENATE(T180,", ",U180))</f>
        <v>372, 373</v>
      </c>
      <c r="S180" s="166">
        <f t="shared" si="13"/>
        <v>2</v>
      </c>
      <c r="T180" s="63">
        <v>372</v>
      </c>
      <c r="U180" s="63">
        <v>373</v>
      </c>
    </row>
    <row r="181" spans="1:57" s="32" customFormat="1" ht="14" x14ac:dyDescent="0.2">
      <c r="A181" s="32">
        <v>182</v>
      </c>
      <c r="B181" s="156">
        <v>1911</v>
      </c>
      <c r="C181" s="168" t="s">
        <v>1306</v>
      </c>
      <c r="D181" s="158" t="s">
        <v>1308</v>
      </c>
      <c r="E181" s="158" t="s">
        <v>1306</v>
      </c>
      <c r="F181" s="158" t="s">
        <v>3404</v>
      </c>
      <c r="G181" s="159" t="s">
        <v>1307</v>
      </c>
      <c r="H181" s="160" t="s">
        <v>1389</v>
      </c>
      <c r="I181" s="161">
        <v>15</v>
      </c>
      <c r="J181" s="160" t="s">
        <v>1389</v>
      </c>
      <c r="K181" s="161">
        <v>80</v>
      </c>
      <c r="L181" s="162" t="s">
        <v>1390</v>
      </c>
      <c r="M181" s="163"/>
      <c r="N181" s="163"/>
      <c r="O181" s="158" t="s">
        <v>1308</v>
      </c>
      <c r="P181" s="158" t="s">
        <v>2738</v>
      </c>
      <c r="Q181" s="164" t="str">
        <f t="shared" ref="Q181:Q198" si="19">CONCATENATE("(Scott No. ",R181,")")</f>
        <v>(Scott No. F1)</v>
      </c>
      <c r="R181" s="165" t="str">
        <f t="shared" ref="R181:R198" si="20">+T181</f>
        <v>F1</v>
      </c>
      <c r="S181" s="166">
        <f t="shared" si="13"/>
        <v>1</v>
      </c>
      <c r="T181" s="63" t="s">
        <v>1389</v>
      </c>
      <c r="U181" s="63"/>
      <c r="V181" s="63"/>
      <c r="W181" s="63"/>
      <c r="X181" s="63"/>
      <c r="Y181" s="63"/>
      <c r="Z181" s="63"/>
      <c r="AA181" s="63"/>
      <c r="AB181" s="63"/>
      <c r="AC181" s="63"/>
      <c r="AD181" s="63"/>
      <c r="AE181" s="63"/>
      <c r="AF181" s="63"/>
      <c r="AG181" s="63"/>
      <c r="AH181" s="63"/>
      <c r="AI181" s="63"/>
      <c r="AJ181" s="63"/>
      <c r="AK181" s="63"/>
      <c r="AL181" s="63"/>
      <c r="AM181" s="63"/>
      <c r="AN181" s="63"/>
      <c r="AO181" s="63"/>
      <c r="AP181" s="63"/>
      <c r="AQ181" s="63"/>
      <c r="AR181" s="63"/>
      <c r="AS181" s="63"/>
      <c r="AT181" s="63"/>
      <c r="AU181" s="63"/>
      <c r="AV181" s="64"/>
      <c r="AW181" s="64"/>
      <c r="AX181" s="64"/>
      <c r="AY181" s="64"/>
      <c r="AZ181" s="64"/>
      <c r="BA181" s="64"/>
      <c r="BB181" s="64"/>
      <c r="BC181" s="64"/>
      <c r="BD181" s="64"/>
      <c r="BE181" s="64"/>
    </row>
    <row r="182" spans="1:57" s="32" customFormat="1" ht="14" x14ac:dyDescent="0.2">
      <c r="A182" s="32">
        <v>183</v>
      </c>
      <c r="B182" s="156">
        <v>1913</v>
      </c>
      <c r="C182" s="168" t="s">
        <v>1309</v>
      </c>
      <c r="D182" s="158" t="s">
        <v>1341</v>
      </c>
      <c r="E182" s="158" t="s">
        <v>1309</v>
      </c>
      <c r="F182" s="158" t="s">
        <v>3405</v>
      </c>
      <c r="G182" s="159" t="s">
        <v>1333</v>
      </c>
      <c r="H182" s="160" t="s">
        <v>1332</v>
      </c>
      <c r="I182" s="161">
        <v>1.75</v>
      </c>
      <c r="J182" s="160" t="s">
        <v>1332</v>
      </c>
      <c r="K182" s="161">
        <v>4.5</v>
      </c>
      <c r="L182" s="162" t="s">
        <v>1353</v>
      </c>
      <c r="M182" s="163"/>
      <c r="N182" s="163"/>
      <c r="O182" s="158" t="s">
        <v>1341</v>
      </c>
      <c r="P182" s="158" t="s">
        <v>2739</v>
      </c>
      <c r="Q182" s="164" t="str">
        <f t="shared" si="19"/>
        <v>(Scott No. Q1)</v>
      </c>
      <c r="R182" s="165" t="str">
        <f t="shared" si="20"/>
        <v>Q1</v>
      </c>
      <c r="S182" s="166">
        <f t="shared" si="13"/>
        <v>1</v>
      </c>
      <c r="T182" s="63" t="s">
        <v>1332</v>
      </c>
      <c r="U182" s="63"/>
      <c r="V182" s="63"/>
      <c r="W182" s="63"/>
      <c r="X182" s="63"/>
      <c r="Y182" s="63"/>
      <c r="Z182" s="63"/>
      <c r="AA182" s="63"/>
      <c r="AB182" s="63"/>
      <c r="AC182" s="63"/>
      <c r="AD182" s="63"/>
      <c r="AE182" s="63"/>
      <c r="AF182" s="63"/>
      <c r="AG182" s="63"/>
      <c r="AH182" s="63"/>
      <c r="AI182" s="63"/>
      <c r="AJ182" s="63"/>
      <c r="AK182" s="63"/>
      <c r="AL182" s="63"/>
      <c r="AM182" s="63"/>
      <c r="AN182" s="63"/>
      <c r="AO182" s="63"/>
      <c r="AP182" s="63"/>
      <c r="AQ182" s="63"/>
      <c r="AR182" s="63"/>
      <c r="AS182" s="63"/>
      <c r="AT182" s="63"/>
      <c r="AU182" s="63"/>
      <c r="AV182" s="64"/>
      <c r="AW182" s="64"/>
      <c r="AX182" s="64"/>
      <c r="AY182" s="64"/>
      <c r="AZ182" s="64"/>
      <c r="BA182" s="64"/>
      <c r="BB182" s="64"/>
      <c r="BC182" s="64"/>
      <c r="BD182" s="64"/>
      <c r="BE182" s="64"/>
    </row>
    <row r="183" spans="1:57" s="32" customFormat="1" ht="14" x14ac:dyDescent="0.2">
      <c r="A183" s="32">
        <v>184</v>
      </c>
      <c r="B183" s="156">
        <v>1913</v>
      </c>
      <c r="C183" s="168" t="s">
        <v>1309</v>
      </c>
      <c r="D183" s="158" t="s">
        <v>1342</v>
      </c>
      <c r="E183" s="158" t="s">
        <v>1309</v>
      </c>
      <c r="F183" s="158" t="s">
        <v>3406</v>
      </c>
      <c r="G183" s="159" t="s">
        <v>1331</v>
      </c>
      <c r="H183" s="160" t="s">
        <v>1330</v>
      </c>
      <c r="I183" s="161">
        <v>1.4</v>
      </c>
      <c r="J183" s="160" t="s">
        <v>1330</v>
      </c>
      <c r="K183" s="161">
        <v>5.25</v>
      </c>
      <c r="L183" s="162" t="s">
        <v>1354</v>
      </c>
      <c r="M183" s="163"/>
      <c r="N183" s="163"/>
      <c r="O183" s="158" t="s">
        <v>1342</v>
      </c>
      <c r="P183" s="158" t="s">
        <v>2740</v>
      </c>
      <c r="Q183" s="164" t="str">
        <f t="shared" si="19"/>
        <v>(Scott No. Q2)</v>
      </c>
      <c r="R183" s="165" t="str">
        <f t="shared" si="20"/>
        <v>Q2</v>
      </c>
      <c r="S183" s="166">
        <f t="shared" si="13"/>
        <v>1</v>
      </c>
      <c r="T183" s="63" t="s">
        <v>1330</v>
      </c>
      <c r="U183" s="63"/>
      <c r="V183" s="63"/>
      <c r="W183" s="63"/>
      <c r="X183" s="63"/>
      <c r="Y183" s="63"/>
      <c r="Z183" s="63"/>
      <c r="AA183" s="63"/>
      <c r="AB183" s="63"/>
      <c r="AC183" s="63"/>
      <c r="AD183" s="63"/>
      <c r="AE183" s="63"/>
      <c r="AF183" s="63"/>
      <c r="AG183" s="63"/>
      <c r="AH183" s="63"/>
      <c r="AI183" s="63"/>
      <c r="AJ183" s="63"/>
      <c r="AK183" s="63"/>
      <c r="AL183" s="63"/>
      <c r="AM183" s="63"/>
      <c r="AN183" s="63"/>
      <c r="AO183" s="63"/>
      <c r="AP183" s="63"/>
      <c r="AQ183" s="63"/>
      <c r="AR183" s="63"/>
      <c r="AS183" s="63"/>
      <c r="AT183" s="63"/>
      <c r="AU183" s="63"/>
      <c r="AV183" s="64"/>
      <c r="AW183" s="64"/>
      <c r="AX183" s="64"/>
      <c r="AY183" s="64"/>
      <c r="AZ183" s="64"/>
      <c r="BA183" s="64"/>
      <c r="BB183" s="64"/>
      <c r="BC183" s="64"/>
      <c r="BD183" s="64"/>
      <c r="BE183" s="64"/>
    </row>
    <row r="184" spans="1:57" s="32" customFormat="1" ht="14" x14ac:dyDescent="0.2">
      <c r="A184" s="32">
        <v>185</v>
      </c>
      <c r="B184" s="156">
        <v>1913</v>
      </c>
      <c r="C184" s="168" t="s">
        <v>1309</v>
      </c>
      <c r="D184" s="158" t="s">
        <v>1343</v>
      </c>
      <c r="E184" s="158" t="s">
        <v>1309</v>
      </c>
      <c r="F184" s="158" t="s">
        <v>3407</v>
      </c>
      <c r="G184" s="159" t="s">
        <v>1329</v>
      </c>
      <c r="H184" s="160" t="s">
        <v>1328</v>
      </c>
      <c r="I184" s="161">
        <v>6.5</v>
      </c>
      <c r="J184" s="160" t="s">
        <v>1328</v>
      </c>
      <c r="K184" s="161">
        <v>9.5</v>
      </c>
      <c r="L184" s="162" t="s">
        <v>1355</v>
      </c>
      <c r="M184" s="163"/>
      <c r="N184" s="163"/>
      <c r="O184" s="158" t="s">
        <v>1343</v>
      </c>
      <c r="P184" s="158" t="s">
        <v>2741</v>
      </c>
      <c r="Q184" s="164" t="str">
        <f t="shared" si="19"/>
        <v>(Scott No. Q3)</v>
      </c>
      <c r="R184" s="165" t="str">
        <f t="shared" si="20"/>
        <v>Q3</v>
      </c>
      <c r="S184" s="166">
        <f t="shared" si="13"/>
        <v>1</v>
      </c>
      <c r="T184" s="63" t="s">
        <v>1328</v>
      </c>
      <c r="U184" s="63"/>
      <c r="V184" s="63"/>
      <c r="W184" s="63"/>
      <c r="X184" s="63"/>
      <c r="Y184" s="63"/>
      <c r="Z184" s="63"/>
      <c r="AA184" s="63"/>
      <c r="AB184" s="63"/>
      <c r="AC184" s="63"/>
      <c r="AD184" s="63"/>
      <c r="AE184" s="63"/>
      <c r="AF184" s="63"/>
      <c r="AG184" s="63"/>
      <c r="AH184" s="63"/>
      <c r="AI184" s="63"/>
      <c r="AJ184" s="63"/>
      <c r="AK184" s="63"/>
      <c r="AL184" s="63"/>
      <c r="AM184" s="63"/>
      <c r="AN184" s="63"/>
      <c r="AO184" s="63"/>
      <c r="AP184" s="63"/>
      <c r="AQ184" s="63"/>
      <c r="AR184" s="63"/>
      <c r="AS184" s="63"/>
      <c r="AT184" s="63"/>
      <c r="AU184" s="63"/>
      <c r="AV184" s="64"/>
      <c r="AW184" s="64"/>
      <c r="AX184" s="64"/>
      <c r="AY184" s="64"/>
      <c r="AZ184" s="64"/>
      <c r="BA184" s="64"/>
      <c r="BB184" s="64"/>
      <c r="BC184" s="64"/>
      <c r="BD184" s="64"/>
      <c r="BE184" s="64"/>
    </row>
    <row r="185" spans="1:57" s="32" customFormat="1" ht="14" x14ac:dyDescent="0.2">
      <c r="A185" s="32">
        <v>186</v>
      </c>
      <c r="B185" s="156">
        <v>1913</v>
      </c>
      <c r="C185" s="168" t="s">
        <v>1309</v>
      </c>
      <c r="D185" s="158" t="s">
        <v>1344</v>
      </c>
      <c r="E185" s="158" t="s">
        <v>1309</v>
      </c>
      <c r="F185" s="158" t="s">
        <v>3408</v>
      </c>
      <c r="G185" s="159" t="s">
        <v>1327</v>
      </c>
      <c r="H185" s="160" t="s">
        <v>1326</v>
      </c>
      <c r="I185" s="161">
        <v>3.5</v>
      </c>
      <c r="J185" s="160" t="s">
        <v>1326</v>
      </c>
      <c r="K185" s="161">
        <v>30</v>
      </c>
      <c r="L185" s="162" t="s">
        <v>1356</v>
      </c>
      <c r="M185" s="163"/>
      <c r="N185" s="163"/>
      <c r="O185" s="158" t="s">
        <v>1344</v>
      </c>
      <c r="P185" s="158" t="s">
        <v>2742</v>
      </c>
      <c r="Q185" s="164" t="str">
        <f t="shared" si="19"/>
        <v>(Scott No. Q4)</v>
      </c>
      <c r="R185" s="165" t="str">
        <f t="shared" si="20"/>
        <v>Q4</v>
      </c>
      <c r="S185" s="166">
        <f t="shared" si="13"/>
        <v>1</v>
      </c>
      <c r="T185" s="63" t="s">
        <v>1326</v>
      </c>
      <c r="U185" s="63"/>
      <c r="V185" s="63"/>
      <c r="W185" s="63"/>
      <c r="X185" s="63"/>
      <c r="Y185" s="63"/>
      <c r="Z185" s="63"/>
      <c r="AA185" s="63"/>
      <c r="AB185" s="63"/>
      <c r="AC185" s="63"/>
      <c r="AD185" s="63"/>
      <c r="AE185" s="63"/>
      <c r="AF185" s="63"/>
      <c r="AG185" s="63"/>
      <c r="AH185" s="63"/>
      <c r="AI185" s="63"/>
      <c r="AJ185" s="63"/>
      <c r="AK185" s="63"/>
      <c r="AL185" s="63"/>
      <c r="AM185" s="63"/>
      <c r="AN185" s="63"/>
      <c r="AO185" s="63"/>
      <c r="AP185" s="63"/>
      <c r="AQ185" s="63"/>
      <c r="AR185" s="63"/>
      <c r="AS185" s="63"/>
      <c r="AT185" s="63"/>
      <c r="AU185" s="63"/>
      <c r="AV185" s="64"/>
      <c r="AW185" s="64"/>
      <c r="AX185" s="64"/>
      <c r="AY185" s="64"/>
      <c r="AZ185" s="64"/>
      <c r="BA185" s="64"/>
      <c r="BB185" s="64"/>
      <c r="BC185" s="64"/>
      <c r="BD185" s="64"/>
      <c r="BE185" s="64"/>
    </row>
    <row r="186" spans="1:57" s="32" customFormat="1" ht="14" x14ac:dyDescent="0.2">
      <c r="A186" s="32">
        <v>187</v>
      </c>
      <c r="B186" s="156">
        <v>1913</v>
      </c>
      <c r="C186" s="168" t="s">
        <v>1309</v>
      </c>
      <c r="D186" s="158" t="s">
        <v>1345</v>
      </c>
      <c r="E186" s="158" t="s">
        <v>1309</v>
      </c>
      <c r="F186" s="158" t="s">
        <v>3409</v>
      </c>
      <c r="G186" s="159" t="s">
        <v>1325</v>
      </c>
      <c r="H186" s="160" t="s">
        <v>1324</v>
      </c>
      <c r="I186" s="161">
        <v>2.5</v>
      </c>
      <c r="J186" s="160" t="s">
        <v>1324</v>
      </c>
      <c r="K186" s="161">
        <v>25</v>
      </c>
      <c r="L186" s="162" t="s">
        <v>1357</v>
      </c>
      <c r="M186" s="163"/>
      <c r="N186" s="163"/>
      <c r="O186" s="158" t="s">
        <v>1345</v>
      </c>
      <c r="P186" s="158" t="s">
        <v>2743</v>
      </c>
      <c r="Q186" s="164" t="str">
        <f t="shared" si="19"/>
        <v>(Scott No. Q5)</v>
      </c>
      <c r="R186" s="165" t="str">
        <f t="shared" si="20"/>
        <v>Q5</v>
      </c>
      <c r="S186" s="166">
        <f t="shared" si="13"/>
        <v>1</v>
      </c>
      <c r="T186" s="63" t="s">
        <v>1324</v>
      </c>
      <c r="U186" s="63"/>
      <c r="V186" s="63"/>
      <c r="W186" s="63"/>
      <c r="X186" s="63"/>
      <c r="Y186" s="63"/>
      <c r="Z186" s="63"/>
      <c r="AA186" s="63"/>
      <c r="AB186" s="63"/>
      <c r="AC186" s="63"/>
      <c r="AD186" s="63"/>
      <c r="AE186" s="63"/>
      <c r="AF186" s="63"/>
      <c r="AG186" s="63"/>
      <c r="AH186" s="63"/>
      <c r="AI186" s="63"/>
      <c r="AJ186" s="63"/>
      <c r="AK186" s="63"/>
      <c r="AL186" s="63"/>
      <c r="AM186" s="63"/>
      <c r="AN186" s="63"/>
      <c r="AO186" s="63"/>
      <c r="AP186" s="63"/>
      <c r="AQ186" s="63"/>
      <c r="AR186" s="63"/>
      <c r="AS186" s="63"/>
      <c r="AT186" s="63"/>
      <c r="AU186" s="63"/>
      <c r="AV186" s="64"/>
      <c r="AW186" s="64"/>
      <c r="AX186" s="64"/>
      <c r="AY186" s="64"/>
      <c r="AZ186" s="64"/>
      <c r="BA186" s="64"/>
      <c r="BB186" s="64"/>
      <c r="BC186" s="64"/>
      <c r="BD186" s="64"/>
      <c r="BE186" s="64"/>
    </row>
    <row r="187" spans="1:57" s="32" customFormat="1" ht="14" x14ac:dyDescent="0.2">
      <c r="A187" s="32">
        <v>188</v>
      </c>
      <c r="B187" s="156">
        <v>1913</v>
      </c>
      <c r="C187" s="168" t="s">
        <v>1309</v>
      </c>
      <c r="D187" s="158" t="s">
        <v>1346</v>
      </c>
      <c r="E187" s="158" t="s">
        <v>1309</v>
      </c>
      <c r="F187" s="158" t="s">
        <v>3410</v>
      </c>
      <c r="G187" s="159" t="s">
        <v>1323</v>
      </c>
      <c r="H187" s="160" t="s">
        <v>1322</v>
      </c>
      <c r="I187" s="161">
        <v>3.5</v>
      </c>
      <c r="J187" s="160" t="s">
        <v>1322</v>
      </c>
      <c r="K187" s="161">
        <v>42.5</v>
      </c>
      <c r="L187" s="162" t="s">
        <v>1358</v>
      </c>
      <c r="M187" s="163"/>
      <c r="N187" s="163"/>
      <c r="O187" s="158" t="s">
        <v>1346</v>
      </c>
      <c r="P187" s="158" t="s">
        <v>2744</v>
      </c>
      <c r="Q187" s="164" t="str">
        <f t="shared" si="19"/>
        <v>(Scott No. Q6)</v>
      </c>
      <c r="R187" s="165" t="str">
        <f t="shared" si="20"/>
        <v>Q6</v>
      </c>
      <c r="S187" s="166">
        <f t="shared" si="13"/>
        <v>1</v>
      </c>
      <c r="T187" s="63" t="s">
        <v>1322</v>
      </c>
      <c r="U187" s="63"/>
      <c r="V187" s="63"/>
      <c r="W187" s="63"/>
      <c r="X187" s="63"/>
      <c r="Y187" s="63"/>
      <c r="Z187" s="63"/>
      <c r="AA187" s="63"/>
      <c r="AB187" s="63"/>
      <c r="AC187" s="63"/>
      <c r="AD187" s="63"/>
      <c r="AE187" s="63"/>
      <c r="AF187" s="63"/>
      <c r="AG187" s="63"/>
      <c r="AH187" s="63"/>
      <c r="AI187" s="63"/>
      <c r="AJ187" s="63"/>
      <c r="AK187" s="63"/>
      <c r="AL187" s="63"/>
      <c r="AM187" s="63"/>
      <c r="AN187" s="63"/>
      <c r="AO187" s="63"/>
      <c r="AP187" s="63"/>
      <c r="AQ187" s="63"/>
      <c r="AR187" s="63"/>
      <c r="AS187" s="63"/>
      <c r="AT187" s="63"/>
      <c r="AU187" s="63"/>
      <c r="AV187" s="64"/>
      <c r="AW187" s="64"/>
      <c r="AX187" s="64"/>
      <c r="AY187" s="64"/>
      <c r="AZ187" s="64"/>
      <c r="BA187" s="64"/>
      <c r="BB187" s="64"/>
      <c r="BC187" s="64"/>
      <c r="BD187" s="64"/>
      <c r="BE187" s="64"/>
    </row>
    <row r="188" spans="1:57" s="32" customFormat="1" ht="14" x14ac:dyDescent="0.2">
      <c r="A188" s="32">
        <v>189</v>
      </c>
      <c r="B188" s="156">
        <v>1913</v>
      </c>
      <c r="C188" s="168" t="s">
        <v>1309</v>
      </c>
      <c r="D188" s="158" t="s">
        <v>1347</v>
      </c>
      <c r="E188" s="158" t="s">
        <v>1309</v>
      </c>
      <c r="F188" s="158" t="s">
        <v>3411</v>
      </c>
      <c r="G188" s="159" t="s">
        <v>1321</v>
      </c>
      <c r="H188" s="160" t="s">
        <v>1320</v>
      </c>
      <c r="I188" s="161">
        <v>15</v>
      </c>
      <c r="J188" s="160" t="s">
        <v>1320</v>
      </c>
      <c r="K188" s="161">
        <v>62.5</v>
      </c>
      <c r="L188" s="162" t="s">
        <v>1359</v>
      </c>
      <c r="M188" s="163"/>
      <c r="N188" s="163"/>
      <c r="O188" s="158" t="s">
        <v>1347</v>
      </c>
      <c r="P188" s="158" t="s">
        <v>2745</v>
      </c>
      <c r="Q188" s="164" t="str">
        <f t="shared" si="19"/>
        <v>(Scott No. Q7)</v>
      </c>
      <c r="R188" s="165" t="str">
        <f t="shared" si="20"/>
        <v>Q7</v>
      </c>
      <c r="S188" s="166">
        <f t="shared" si="13"/>
        <v>1</v>
      </c>
      <c r="T188" s="63" t="s">
        <v>1320</v>
      </c>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4"/>
      <c r="AW188" s="64"/>
      <c r="AX188" s="64"/>
      <c r="AY188" s="64"/>
      <c r="AZ188" s="64"/>
      <c r="BA188" s="64"/>
      <c r="BB188" s="64"/>
      <c r="BC188" s="64"/>
      <c r="BD188" s="64"/>
      <c r="BE188" s="64"/>
    </row>
    <row r="189" spans="1:57" s="32" customFormat="1" ht="14" x14ac:dyDescent="0.2">
      <c r="A189" s="32">
        <v>190</v>
      </c>
      <c r="B189" s="156">
        <v>1913</v>
      </c>
      <c r="C189" s="168" t="s">
        <v>1309</v>
      </c>
      <c r="D189" s="158" t="s">
        <v>1348</v>
      </c>
      <c r="E189" s="158" t="s">
        <v>1309</v>
      </c>
      <c r="F189" s="158" t="s">
        <v>3412</v>
      </c>
      <c r="G189" s="159" t="s">
        <v>1319</v>
      </c>
      <c r="H189" s="160" t="s">
        <v>1318</v>
      </c>
      <c r="I189" s="161">
        <v>30</v>
      </c>
      <c r="J189" s="160" t="s">
        <v>1318</v>
      </c>
      <c r="K189" s="161">
        <v>120</v>
      </c>
      <c r="L189" s="162" t="s">
        <v>1360</v>
      </c>
      <c r="M189" s="163"/>
      <c r="N189" s="163"/>
      <c r="O189" s="158" t="s">
        <v>1348</v>
      </c>
      <c r="P189" s="158" t="s">
        <v>2746</v>
      </c>
      <c r="Q189" s="164" t="str">
        <f t="shared" si="19"/>
        <v>(Scott No. Q8)</v>
      </c>
      <c r="R189" s="165" t="str">
        <f t="shared" si="20"/>
        <v>Q8</v>
      </c>
      <c r="S189" s="166">
        <f t="shared" si="13"/>
        <v>1</v>
      </c>
      <c r="T189" s="63" t="s">
        <v>1318</v>
      </c>
      <c r="U189" s="63"/>
      <c r="V189" s="63"/>
      <c r="W189" s="63"/>
      <c r="X189" s="63"/>
      <c r="Y189" s="63"/>
      <c r="Z189" s="63"/>
      <c r="AA189" s="63"/>
      <c r="AB189" s="63"/>
      <c r="AC189" s="63"/>
      <c r="AD189" s="63"/>
      <c r="AE189" s="63"/>
      <c r="AF189" s="63"/>
      <c r="AG189" s="63"/>
      <c r="AH189" s="63"/>
      <c r="AI189" s="63"/>
      <c r="AJ189" s="63"/>
      <c r="AK189" s="63"/>
      <c r="AL189" s="63"/>
      <c r="AM189" s="63"/>
      <c r="AN189" s="63"/>
      <c r="AO189" s="63"/>
      <c r="AP189" s="63"/>
      <c r="AQ189" s="63"/>
      <c r="AR189" s="63"/>
      <c r="AS189" s="63"/>
      <c r="AT189" s="63"/>
      <c r="AU189" s="63"/>
      <c r="AV189" s="64"/>
      <c r="AW189" s="64"/>
      <c r="AX189" s="64"/>
      <c r="AY189" s="64"/>
      <c r="AZ189" s="64"/>
      <c r="BA189" s="64"/>
      <c r="BB189" s="64"/>
      <c r="BC189" s="64"/>
      <c r="BD189" s="64"/>
      <c r="BE189" s="64"/>
    </row>
    <row r="190" spans="1:57" s="32" customFormat="1" ht="14" x14ac:dyDescent="0.2">
      <c r="A190" s="32">
        <v>191</v>
      </c>
      <c r="B190" s="156">
        <v>1913</v>
      </c>
      <c r="C190" s="168" t="s">
        <v>1309</v>
      </c>
      <c r="D190" s="158" t="s">
        <v>1349</v>
      </c>
      <c r="E190" s="158" t="s">
        <v>1309</v>
      </c>
      <c r="F190" s="158" t="s">
        <v>3413</v>
      </c>
      <c r="G190" s="159" t="s">
        <v>1317</v>
      </c>
      <c r="H190" s="160" t="s">
        <v>1316</v>
      </c>
      <c r="I190" s="161">
        <v>8.5</v>
      </c>
      <c r="J190" s="160" t="s">
        <v>1316</v>
      </c>
      <c r="K190" s="161">
        <v>57.5</v>
      </c>
      <c r="L190" s="162" t="s">
        <v>1361</v>
      </c>
      <c r="M190" s="163"/>
      <c r="N190" s="163"/>
      <c r="O190" s="158" t="s">
        <v>1349</v>
      </c>
      <c r="P190" s="158" t="s">
        <v>2747</v>
      </c>
      <c r="Q190" s="164" t="str">
        <f t="shared" si="19"/>
        <v>(Scott No. Q9)</v>
      </c>
      <c r="R190" s="165" t="str">
        <f t="shared" si="20"/>
        <v>Q9</v>
      </c>
      <c r="S190" s="166">
        <f t="shared" si="13"/>
        <v>1</v>
      </c>
      <c r="T190" s="63" t="s">
        <v>1316</v>
      </c>
      <c r="U190" s="63"/>
      <c r="V190" s="63"/>
      <c r="W190" s="63"/>
      <c r="X190" s="63"/>
      <c r="Y190" s="63"/>
      <c r="Z190" s="63"/>
      <c r="AA190" s="63"/>
      <c r="AB190" s="63"/>
      <c r="AC190" s="63"/>
      <c r="AD190" s="63"/>
      <c r="AE190" s="63"/>
      <c r="AF190" s="63"/>
      <c r="AG190" s="63"/>
      <c r="AH190" s="63"/>
      <c r="AI190" s="63"/>
      <c r="AJ190" s="63"/>
      <c r="AK190" s="63"/>
      <c r="AL190" s="63"/>
      <c r="AM190" s="63"/>
      <c r="AN190" s="63"/>
      <c r="AO190" s="63"/>
      <c r="AP190" s="63"/>
      <c r="AQ190" s="63"/>
      <c r="AR190" s="63"/>
      <c r="AS190" s="63"/>
      <c r="AT190" s="63"/>
      <c r="AU190" s="63"/>
      <c r="AV190" s="64"/>
      <c r="AW190" s="64"/>
      <c r="AX190" s="64"/>
      <c r="AY190" s="64"/>
      <c r="AZ190" s="64"/>
      <c r="BA190" s="64"/>
      <c r="BB190" s="64"/>
      <c r="BC190" s="64"/>
      <c r="BD190" s="64"/>
      <c r="BE190" s="64"/>
    </row>
    <row r="191" spans="1:57" s="32" customFormat="1" ht="14" x14ac:dyDescent="0.2">
      <c r="A191" s="32">
        <v>192</v>
      </c>
      <c r="B191" s="156">
        <v>1913</v>
      </c>
      <c r="C191" s="168" t="s">
        <v>1309</v>
      </c>
      <c r="D191" s="158" t="s">
        <v>1350</v>
      </c>
      <c r="E191" s="158" t="s">
        <v>1309</v>
      </c>
      <c r="F191" s="158" t="s">
        <v>3414</v>
      </c>
      <c r="G191" s="159" t="s">
        <v>1315</v>
      </c>
      <c r="H191" s="160" t="s">
        <v>1314</v>
      </c>
      <c r="I191" s="161">
        <v>50</v>
      </c>
      <c r="J191" s="160" t="s">
        <v>1314</v>
      </c>
      <c r="K191" s="161">
        <v>235</v>
      </c>
      <c r="L191" s="162" t="s">
        <v>1362</v>
      </c>
      <c r="M191" s="163"/>
      <c r="N191" s="163"/>
      <c r="O191" s="158" t="s">
        <v>1350</v>
      </c>
      <c r="P191" s="158" t="s">
        <v>2748</v>
      </c>
      <c r="Q191" s="164" t="str">
        <f t="shared" si="19"/>
        <v>(Scott No. Q10)</v>
      </c>
      <c r="R191" s="165" t="str">
        <f t="shared" si="20"/>
        <v>Q10</v>
      </c>
      <c r="S191" s="166">
        <f t="shared" si="13"/>
        <v>1</v>
      </c>
      <c r="T191" s="63" t="s">
        <v>1314</v>
      </c>
      <c r="U191" s="63"/>
      <c r="V191" s="63"/>
      <c r="W191" s="63"/>
      <c r="X191" s="63"/>
      <c r="Y191" s="63"/>
      <c r="Z191" s="63"/>
      <c r="AA191" s="63"/>
      <c r="AB191" s="63"/>
      <c r="AC191" s="63"/>
      <c r="AD191" s="63"/>
      <c r="AE191" s="63"/>
      <c r="AF191" s="63"/>
      <c r="AG191" s="63"/>
      <c r="AH191" s="63"/>
      <c r="AI191" s="63"/>
      <c r="AJ191" s="63"/>
      <c r="AK191" s="63"/>
      <c r="AL191" s="63"/>
      <c r="AM191" s="63"/>
      <c r="AN191" s="63"/>
      <c r="AO191" s="63"/>
      <c r="AP191" s="63"/>
      <c r="AQ191" s="63"/>
      <c r="AR191" s="63"/>
      <c r="AS191" s="63"/>
      <c r="AT191" s="63"/>
      <c r="AU191" s="63"/>
      <c r="AV191" s="64"/>
      <c r="AW191" s="64"/>
      <c r="AX191" s="64"/>
      <c r="AY191" s="64"/>
      <c r="AZ191" s="64"/>
      <c r="BA191" s="64"/>
      <c r="BB191" s="64"/>
      <c r="BC191" s="64"/>
      <c r="BD191" s="64"/>
      <c r="BE191" s="64"/>
    </row>
    <row r="192" spans="1:57" s="32" customFormat="1" ht="14" x14ac:dyDescent="0.2">
      <c r="A192" s="32">
        <v>193</v>
      </c>
      <c r="B192" s="156">
        <v>1913</v>
      </c>
      <c r="C192" s="168" t="s">
        <v>1309</v>
      </c>
      <c r="D192" s="158" t="s">
        <v>1351</v>
      </c>
      <c r="E192" s="158" t="s">
        <v>1309</v>
      </c>
      <c r="F192" s="158" t="s">
        <v>3415</v>
      </c>
      <c r="G192" s="159" t="s">
        <v>1313</v>
      </c>
      <c r="H192" s="160" t="s">
        <v>1312</v>
      </c>
      <c r="I192" s="161">
        <v>40</v>
      </c>
      <c r="J192" s="160" t="s">
        <v>1312</v>
      </c>
      <c r="K192" s="161">
        <v>85</v>
      </c>
      <c r="L192" s="162" t="s">
        <v>1363</v>
      </c>
      <c r="M192" s="163"/>
      <c r="N192" s="163"/>
      <c r="O192" s="158" t="s">
        <v>1351</v>
      </c>
      <c r="P192" s="158" t="s">
        <v>2749</v>
      </c>
      <c r="Q192" s="164" t="str">
        <f t="shared" si="19"/>
        <v>(Scott No. Q11)</v>
      </c>
      <c r="R192" s="165" t="str">
        <f t="shared" si="20"/>
        <v>Q11</v>
      </c>
      <c r="S192" s="166">
        <f t="shared" si="13"/>
        <v>1</v>
      </c>
      <c r="T192" s="63" t="s">
        <v>1312</v>
      </c>
      <c r="U192" s="63"/>
      <c r="V192" s="63"/>
      <c r="W192" s="63"/>
      <c r="X192" s="63"/>
      <c r="Y192" s="63"/>
      <c r="Z192" s="63"/>
      <c r="AA192" s="63"/>
      <c r="AB192" s="63"/>
      <c r="AC192" s="63"/>
      <c r="AD192" s="63"/>
      <c r="AE192" s="63"/>
      <c r="AF192" s="63"/>
      <c r="AG192" s="63"/>
      <c r="AH192" s="63"/>
      <c r="AI192" s="63"/>
      <c r="AJ192" s="63"/>
      <c r="AK192" s="63"/>
      <c r="AL192" s="63"/>
      <c r="AM192" s="63"/>
      <c r="AN192" s="63"/>
      <c r="AO192" s="63"/>
      <c r="AP192" s="63"/>
      <c r="AQ192" s="63"/>
      <c r="AR192" s="63"/>
      <c r="AS192" s="63"/>
      <c r="AT192" s="63"/>
      <c r="AU192" s="63"/>
      <c r="AV192" s="64"/>
      <c r="AW192" s="64"/>
      <c r="AX192" s="64"/>
      <c r="AY192" s="64"/>
      <c r="AZ192" s="64"/>
      <c r="BA192" s="64"/>
      <c r="BB192" s="64"/>
      <c r="BC192" s="64"/>
      <c r="BD192" s="64"/>
      <c r="BE192" s="64"/>
    </row>
    <row r="193" spans="1:57" s="32" customFormat="1" ht="14" x14ac:dyDescent="0.2">
      <c r="A193" s="32">
        <v>194</v>
      </c>
      <c r="B193" s="156">
        <v>1913</v>
      </c>
      <c r="C193" s="168" t="s">
        <v>1309</v>
      </c>
      <c r="D193" s="158" t="s">
        <v>1352</v>
      </c>
      <c r="E193" s="158" t="s">
        <v>1309</v>
      </c>
      <c r="F193" s="158" t="s">
        <v>3416</v>
      </c>
      <c r="G193" s="159" t="s">
        <v>1311</v>
      </c>
      <c r="H193" s="160" t="s">
        <v>1310</v>
      </c>
      <c r="I193" s="161">
        <v>45</v>
      </c>
      <c r="J193" s="160" t="s">
        <v>1310</v>
      </c>
      <c r="K193" s="161">
        <v>280</v>
      </c>
      <c r="L193" s="162" t="s">
        <v>1364</v>
      </c>
      <c r="M193" s="163"/>
      <c r="N193" s="163"/>
      <c r="O193" s="158" t="s">
        <v>1352</v>
      </c>
      <c r="P193" s="158" t="s">
        <v>2750</v>
      </c>
      <c r="Q193" s="164" t="str">
        <f t="shared" si="19"/>
        <v>(Scott No. Q12)</v>
      </c>
      <c r="R193" s="165" t="str">
        <f t="shared" si="20"/>
        <v>Q12</v>
      </c>
      <c r="S193" s="166">
        <f t="shared" si="13"/>
        <v>1</v>
      </c>
      <c r="T193" s="63" t="s">
        <v>1310</v>
      </c>
      <c r="U193" s="63"/>
      <c r="V193" s="63"/>
      <c r="W193" s="63"/>
      <c r="X193" s="63"/>
      <c r="Y193" s="63"/>
      <c r="Z193" s="63"/>
      <c r="AA193" s="63"/>
      <c r="AB193" s="63"/>
      <c r="AC193" s="63"/>
      <c r="AD193" s="63"/>
      <c r="AE193" s="63"/>
      <c r="AF193" s="63"/>
      <c r="AG193" s="63"/>
      <c r="AH193" s="63"/>
      <c r="AI193" s="63"/>
      <c r="AJ193" s="63"/>
      <c r="AK193" s="63"/>
      <c r="AL193" s="63"/>
      <c r="AM193" s="63"/>
      <c r="AN193" s="63"/>
      <c r="AO193" s="63"/>
      <c r="AP193" s="63"/>
      <c r="AQ193" s="63"/>
      <c r="AR193" s="63"/>
      <c r="AS193" s="63"/>
      <c r="AT193" s="63"/>
      <c r="AU193" s="63"/>
      <c r="AV193" s="64"/>
      <c r="AW193" s="64"/>
      <c r="AX193" s="64"/>
      <c r="AY193" s="64"/>
      <c r="AZ193" s="64"/>
      <c r="BA193" s="64"/>
      <c r="BB193" s="64"/>
      <c r="BC193" s="64"/>
      <c r="BD193" s="64"/>
      <c r="BE193" s="64"/>
    </row>
    <row r="194" spans="1:57" s="32" customFormat="1" ht="14" x14ac:dyDescent="0.2">
      <c r="A194" s="32">
        <v>195</v>
      </c>
      <c r="B194" s="156">
        <v>1913</v>
      </c>
      <c r="C194" s="168" t="s">
        <v>1339</v>
      </c>
      <c r="D194" s="158" t="s">
        <v>1365</v>
      </c>
      <c r="E194" s="158" t="s">
        <v>1339</v>
      </c>
      <c r="F194" s="158" t="s">
        <v>3417</v>
      </c>
      <c r="G194" s="159" t="s">
        <v>1375</v>
      </c>
      <c r="H194" s="160" t="s">
        <v>1370</v>
      </c>
      <c r="I194" s="161">
        <v>4.25</v>
      </c>
      <c r="J194" s="160" t="s">
        <v>1370</v>
      </c>
      <c r="K194" s="161">
        <v>8.5</v>
      </c>
      <c r="L194" s="162" t="s">
        <v>1380</v>
      </c>
      <c r="M194" s="163"/>
      <c r="N194" s="163"/>
      <c r="O194" s="158" t="s">
        <v>1365</v>
      </c>
      <c r="P194" s="158" t="s">
        <v>2751</v>
      </c>
      <c r="Q194" s="164" t="str">
        <f t="shared" si="19"/>
        <v>(Scott No. JQ1)</v>
      </c>
      <c r="R194" s="165" t="str">
        <f t="shared" si="20"/>
        <v>JQ1</v>
      </c>
      <c r="S194" s="166">
        <f t="shared" ref="S194:S203" si="21">COUNTA(T194:BE194)</f>
        <v>1</v>
      </c>
      <c r="T194" s="63" t="s">
        <v>1370</v>
      </c>
      <c r="U194" s="63"/>
      <c r="V194" s="63"/>
      <c r="W194" s="63"/>
      <c r="X194" s="63"/>
      <c r="Y194" s="63"/>
      <c r="Z194" s="63"/>
      <c r="AA194" s="63"/>
      <c r="AB194" s="63"/>
      <c r="AC194" s="63"/>
      <c r="AD194" s="63"/>
      <c r="AE194" s="63"/>
      <c r="AF194" s="63"/>
      <c r="AG194" s="63"/>
      <c r="AH194" s="63"/>
      <c r="AI194" s="63"/>
      <c r="AJ194" s="63"/>
      <c r="AK194" s="63"/>
      <c r="AL194" s="63"/>
      <c r="AM194" s="63"/>
      <c r="AN194" s="63"/>
      <c r="AO194" s="63"/>
      <c r="AP194" s="63"/>
      <c r="AQ194" s="63"/>
      <c r="AR194" s="63"/>
      <c r="AS194" s="63"/>
      <c r="AT194" s="63"/>
      <c r="AU194" s="63"/>
      <c r="AV194" s="64"/>
      <c r="AW194" s="64"/>
      <c r="AX194" s="64"/>
      <c r="AY194" s="64"/>
      <c r="AZ194" s="64"/>
      <c r="BA194" s="64"/>
      <c r="BB194" s="64"/>
      <c r="BC194" s="64"/>
      <c r="BD194" s="64"/>
      <c r="BE194" s="64"/>
    </row>
    <row r="195" spans="1:57" s="32" customFormat="1" ht="14" x14ac:dyDescent="0.2">
      <c r="A195" s="32">
        <v>196</v>
      </c>
      <c r="B195" s="156">
        <v>1913</v>
      </c>
      <c r="C195" s="168" t="s">
        <v>1339</v>
      </c>
      <c r="D195" s="158" t="s">
        <v>1366</v>
      </c>
      <c r="E195" s="158" t="s">
        <v>1339</v>
      </c>
      <c r="F195" s="158" t="s">
        <v>3418</v>
      </c>
      <c r="G195" s="159" t="s">
        <v>1376</v>
      </c>
      <c r="H195" s="160" t="s">
        <v>1371</v>
      </c>
      <c r="I195" s="161">
        <v>18</v>
      </c>
      <c r="J195" s="160" t="s">
        <v>1371</v>
      </c>
      <c r="K195" s="161">
        <v>65</v>
      </c>
      <c r="L195" s="162" t="s">
        <v>1380</v>
      </c>
      <c r="M195" s="163"/>
      <c r="N195" s="163"/>
      <c r="O195" s="158" t="s">
        <v>1366</v>
      </c>
      <c r="P195" s="158" t="s">
        <v>2752</v>
      </c>
      <c r="Q195" s="164" t="str">
        <f t="shared" si="19"/>
        <v>(Scott No. JQ2)</v>
      </c>
      <c r="R195" s="165" t="str">
        <f t="shared" si="20"/>
        <v>JQ2</v>
      </c>
      <c r="S195" s="166">
        <f t="shared" si="21"/>
        <v>1</v>
      </c>
      <c r="T195" s="63" t="s">
        <v>1371</v>
      </c>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AQ195" s="63"/>
      <c r="AR195" s="63"/>
      <c r="AS195" s="63"/>
      <c r="AT195" s="63"/>
      <c r="AU195" s="63"/>
      <c r="AV195" s="64"/>
      <c r="AW195" s="64"/>
      <c r="AX195" s="64"/>
      <c r="AY195" s="64"/>
      <c r="AZ195" s="64"/>
      <c r="BA195" s="64"/>
      <c r="BB195" s="64"/>
      <c r="BC195" s="64"/>
      <c r="BD195" s="64"/>
      <c r="BE195" s="64"/>
    </row>
    <row r="196" spans="1:57" s="32" customFormat="1" ht="14" x14ac:dyDescent="0.2">
      <c r="A196" s="32">
        <v>197</v>
      </c>
      <c r="B196" s="156">
        <v>1913</v>
      </c>
      <c r="C196" s="168" t="s">
        <v>1339</v>
      </c>
      <c r="D196" s="158" t="s">
        <v>1367</v>
      </c>
      <c r="E196" s="158" t="s">
        <v>1339</v>
      </c>
      <c r="F196" s="158" t="s">
        <v>3419</v>
      </c>
      <c r="G196" s="159" t="s">
        <v>1377</v>
      </c>
      <c r="H196" s="160" t="s">
        <v>1372</v>
      </c>
      <c r="I196" s="161">
        <v>5</v>
      </c>
      <c r="J196" s="160" t="s">
        <v>1372</v>
      </c>
      <c r="K196" s="161">
        <v>10</v>
      </c>
      <c r="L196" s="162" t="s">
        <v>1380</v>
      </c>
      <c r="M196" s="163"/>
      <c r="N196" s="163"/>
      <c r="O196" s="158" t="s">
        <v>1367</v>
      </c>
      <c r="P196" s="158" t="s">
        <v>2753</v>
      </c>
      <c r="Q196" s="164" t="str">
        <f t="shared" si="19"/>
        <v>(Scott No. JQ3)</v>
      </c>
      <c r="R196" s="165" t="str">
        <f t="shared" si="20"/>
        <v>JQ3</v>
      </c>
      <c r="S196" s="166">
        <f t="shared" si="21"/>
        <v>1</v>
      </c>
      <c r="T196" s="63" t="s">
        <v>1372</v>
      </c>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AQ196" s="63"/>
      <c r="AR196" s="63"/>
      <c r="AS196" s="63"/>
      <c r="AT196" s="63"/>
      <c r="AU196" s="63"/>
      <c r="AV196" s="64"/>
      <c r="AW196" s="64"/>
      <c r="AX196" s="64"/>
      <c r="AY196" s="64"/>
      <c r="AZ196" s="64"/>
      <c r="BA196" s="64"/>
      <c r="BB196" s="64"/>
      <c r="BC196" s="64"/>
      <c r="BD196" s="64"/>
      <c r="BE196" s="64"/>
    </row>
    <row r="197" spans="1:57" s="32" customFormat="1" ht="14" x14ac:dyDescent="0.2">
      <c r="A197" s="32">
        <v>198</v>
      </c>
      <c r="B197" s="156">
        <v>1913</v>
      </c>
      <c r="C197" s="168" t="s">
        <v>1339</v>
      </c>
      <c r="D197" s="158" t="s">
        <v>1368</v>
      </c>
      <c r="E197" s="158" t="s">
        <v>1339</v>
      </c>
      <c r="F197" s="158" t="s">
        <v>3420</v>
      </c>
      <c r="G197" s="159" t="s">
        <v>1378</v>
      </c>
      <c r="H197" s="160" t="s">
        <v>1373</v>
      </c>
      <c r="I197" s="161">
        <v>45</v>
      </c>
      <c r="J197" s="160" t="s">
        <v>1373</v>
      </c>
      <c r="K197" s="161">
        <v>120</v>
      </c>
      <c r="L197" s="162" t="s">
        <v>1380</v>
      </c>
      <c r="M197" s="163"/>
      <c r="N197" s="163"/>
      <c r="O197" s="158" t="s">
        <v>1368</v>
      </c>
      <c r="P197" s="158" t="s">
        <v>2754</v>
      </c>
      <c r="Q197" s="164" t="str">
        <f t="shared" si="19"/>
        <v>(Scott No. JQ4)</v>
      </c>
      <c r="R197" s="165" t="str">
        <f t="shared" si="20"/>
        <v>JQ4</v>
      </c>
      <c r="S197" s="166">
        <f t="shared" si="21"/>
        <v>1</v>
      </c>
      <c r="T197" s="63" t="s">
        <v>1373</v>
      </c>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AQ197" s="63"/>
      <c r="AR197" s="63"/>
      <c r="AS197" s="63"/>
      <c r="AT197" s="63"/>
      <c r="AU197" s="63"/>
      <c r="AV197" s="64"/>
      <c r="AW197" s="64"/>
      <c r="AX197" s="64"/>
      <c r="AY197" s="64"/>
      <c r="AZ197" s="64"/>
      <c r="BA197" s="64"/>
      <c r="BB197" s="64"/>
      <c r="BC197" s="64"/>
      <c r="BD197" s="64"/>
      <c r="BE197" s="64"/>
    </row>
    <row r="198" spans="1:57" s="32" customFormat="1" ht="14" x14ac:dyDescent="0.2">
      <c r="A198" s="32">
        <v>199</v>
      </c>
      <c r="B198" s="156">
        <v>1913</v>
      </c>
      <c r="C198" s="168" t="s">
        <v>1339</v>
      </c>
      <c r="D198" s="158" t="s">
        <v>1369</v>
      </c>
      <c r="E198" s="158" t="s">
        <v>1339</v>
      </c>
      <c r="F198" s="158" t="s">
        <v>3421</v>
      </c>
      <c r="G198" s="159" t="s">
        <v>1379</v>
      </c>
      <c r="H198" s="160" t="s">
        <v>1374</v>
      </c>
      <c r="I198" s="161">
        <v>4.75</v>
      </c>
      <c r="J198" s="160" t="s">
        <v>1374</v>
      </c>
      <c r="K198" s="161">
        <v>75</v>
      </c>
      <c r="L198" s="162" t="s">
        <v>1380</v>
      </c>
      <c r="M198" s="163"/>
      <c r="N198" s="163"/>
      <c r="O198" s="158" t="s">
        <v>1369</v>
      </c>
      <c r="P198" s="158" t="s">
        <v>2755</v>
      </c>
      <c r="Q198" s="164" t="str">
        <f t="shared" si="19"/>
        <v>(Scott No. JQ5)</v>
      </c>
      <c r="R198" s="165" t="str">
        <f t="shared" si="20"/>
        <v>JQ5</v>
      </c>
      <c r="S198" s="166">
        <f t="shared" si="21"/>
        <v>1</v>
      </c>
      <c r="T198" s="63" t="s">
        <v>1374</v>
      </c>
      <c r="U198" s="63"/>
      <c r="V198" s="63"/>
      <c r="W198" s="63"/>
      <c r="X198" s="63"/>
      <c r="Y198" s="63"/>
      <c r="Z198" s="63"/>
      <c r="AA198" s="63"/>
      <c r="AB198" s="63"/>
      <c r="AC198" s="63"/>
      <c r="AD198" s="63"/>
      <c r="AE198" s="63"/>
      <c r="AF198" s="63"/>
      <c r="AG198" s="63"/>
      <c r="AH198" s="63"/>
      <c r="AI198" s="63"/>
      <c r="AJ198" s="63"/>
      <c r="AK198" s="63"/>
      <c r="AL198" s="63"/>
      <c r="AM198" s="63"/>
      <c r="AN198" s="63"/>
      <c r="AO198" s="63"/>
      <c r="AP198" s="63"/>
      <c r="AQ198" s="63"/>
      <c r="AR198" s="63"/>
      <c r="AS198" s="63"/>
      <c r="AT198" s="63"/>
      <c r="AU198" s="63"/>
      <c r="AV198" s="64"/>
      <c r="AW198" s="64"/>
      <c r="AX198" s="64"/>
      <c r="AY198" s="64"/>
      <c r="AZ198" s="64"/>
      <c r="BA198" s="64"/>
      <c r="BB198" s="64"/>
      <c r="BC198" s="64"/>
      <c r="BD198" s="64"/>
      <c r="BE198" s="64"/>
    </row>
    <row r="199" spans="1:57" x14ac:dyDescent="0.2">
      <c r="A199" s="32">
        <v>200</v>
      </c>
      <c r="B199" s="156">
        <v>1913</v>
      </c>
      <c r="C199" s="157" t="s">
        <v>233</v>
      </c>
      <c r="D199" s="158" t="s">
        <v>234</v>
      </c>
      <c r="E199" s="158" t="s">
        <v>591</v>
      </c>
      <c r="F199" s="158" t="s">
        <v>3422</v>
      </c>
      <c r="G199" s="159" t="s">
        <v>636</v>
      </c>
      <c r="H199" s="160">
        <v>397</v>
      </c>
      <c r="I199" s="161">
        <v>2</v>
      </c>
      <c r="J199" s="160">
        <v>397</v>
      </c>
      <c r="K199" s="161">
        <v>165</v>
      </c>
      <c r="L199" s="162" t="s">
        <v>1043</v>
      </c>
      <c r="M199" s="163"/>
      <c r="N199" s="163"/>
      <c r="O199" s="158" t="s">
        <v>234</v>
      </c>
      <c r="P199" s="158" t="s">
        <v>2756</v>
      </c>
      <c r="Q199" s="164" t="str">
        <f>CONCATENATE("(Scott Nos. ",R199,")")</f>
        <v>(Scott Nos. 397, 401)</v>
      </c>
      <c r="R199" s="165" t="s">
        <v>2757</v>
      </c>
      <c r="S199" s="166">
        <f t="shared" si="21"/>
        <v>2</v>
      </c>
      <c r="T199" s="63">
        <v>397</v>
      </c>
      <c r="U199" s="63">
        <v>401</v>
      </c>
    </row>
    <row r="200" spans="1:57" x14ac:dyDescent="0.2">
      <c r="A200" s="32">
        <v>201</v>
      </c>
      <c r="B200" s="156">
        <v>1913</v>
      </c>
      <c r="C200" s="157" t="s">
        <v>233</v>
      </c>
      <c r="D200" s="158" t="s">
        <v>235</v>
      </c>
      <c r="E200" s="158" t="s">
        <v>591</v>
      </c>
      <c r="F200" s="158" t="s">
        <v>3423</v>
      </c>
      <c r="G200" s="159" t="s">
        <v>637</v>
      </c>
      <c r="H200" s="160">
        <v>398</v>
      </c>
      <c r="I200" s="161">
        <v>1</v>
      </c>
      <c r="J200" s="160">
        <v>398</v>
      </c>
      <c r="K200" s="161">
        <v>18</v>
      </c>
      <c r="L200" s="162" t="s">
        <v>1044</v>
      </c>
      <c r="M200" s="163"/>
      <c r="N200" s="163"/>
      <c r="O200" s="158" t="s">
        <v>235</v>
      </c>
      <c r="P200" s="158" t="s">
        <v>2758</v>
      </c>
      <c r="Q200" s="164" t="str">
        <f>CONCATENATE("(Scott Nos. ",R200,")")</f>
        <v>(Scott Nos. 398, 402)</v>
      </c>
      <c r="R200" s="165" t="s">
        <v>2759</v>
      </c>
      <c r="S200" s="166">
        <f t="shared" si="21"/>
        <v>2</v>
      </c>
      <c r="T200" s="63">
        <v>398</v>
      </c>
      <c r="U200" s="63">
        <v>402</v>
      </c>
    </row>
    <row r="201" spans="1:57" x14ac:dyDescent="0.2">
      <c r="A201" s="32">
        <v>202</v>
      </c>
      <c r="B201" s="156">
        <v>1913</v>
      </c>
      <c r="C201" s="157" t="s">
        <v>233</v>
      </c>
      <c r="D201" s="158" t="s">
        <v>236</v>
      </c>
      <c r="E201" s="158" t="s">
        <v>591</v>
      </c>
      <c r="F201" s="158" t="s">
        <v>3424</v>
      </c>
      <c r="G201" s="159" t="s">
        <v>638</v>
      </c>
      <c r="H201" s="160">
        <v>399</v>
      </c>
      <c r="I201" s="161">
        <v>10</v>
      </c>
      <c r="J201" s="160">
        <v>399</v>
      </c>
      <c r="K201" s="161">
        <v>70</v>
      </c>
      <c r="L201" s="162" t="s">
        <v>1045</v>
      </c>
      <c r="M201" s="163"/>
      <c r="N201" s="163"/>
      <c r="O201" s="158" t="s">
        <v>236</v>
      </c>
      <c r="P201" s="158" t="s">
        <v>2760</v>
      </c>
      <c r="Q201" s="164" t="str">
        <f>CONCATENATE("(Scott Nos. ",R201,")")</f>
        <v>(Scott Nos. 399, 403)</v>
      </c>
      <c r="R201" s="165" t="s">
        <v>2761</v>
      </c>
      <c r="S201" s="166">
        <f t="shared" si="21"/>
        <v>2</v>
      </c>
      <c r="T201" s="63">
        <v>399</v>
      </c>
      <c r="U201" s="63">
        <v>403</v>
      </c>
    </row>
    <row r="202" spans="1:57" x14ac:dyDescent="0.2">
      <c r="A202" s="32">
        <v>203</v>
      </c>
      <c r="B202" s="156">
        <v>1913</v>
      </c>
      <c r="C202" s="157" t="s">
        <v>233</v>
      </c>
      <c r="D202" s="158" t="s">
        <v>237</v>
      </c>
      <c r="E202" s="158" t="s">
        <v>591</v>
      </c>
      <c r="F202" s="158" t="s">
        <v>3425</v>
      </c>
      <c r="G202" s="159" t="s">
        <v>639</v>
      </c>
      <c r="H202" s="160">
        <v>400</v>
      </c>
      <c r="I202" s="161">
        <v>22.5</v>
      </c>
      <c r="J202" s="160">
        <v>400</v>
      </c>
      <c r="K202" s="161">
        <v>120</v>
      </c>
      <c r="L202" s="162" t="s">
        <v>1046</v>
      </c>
      <c r="M202" s="163"/>
      <c r="N202" s="163"/>
      <c r="O202" s="158" t="s">
        <v>237</v>
      </c>
      <c r="P202" s="158" t="s">
        <v>2762</v>
      </c>
      <c r="Q202" s="164" t="str">
        <f>CONCATENATE("(Scott No. ",R202,")")</f>
        <v>(Scott No. 400)</v>
      </c>
      <c r="R202" s="165">
        <f>+T202</f>
        <v>400</v>
      </c>
      <c r="S202" s="166">
        <f t="shared" si="21"/>
        <v>1</v>
      </c>
      <c r="T202" s="63">
        <v>400</v>
      </c>
    </row>
    <row r="203" spans="1:57" x14ac:dyDescent="0.2">
      <c r="A203" s="32">
        <v>204</v>
      </c>
      <c r="B203" s="156">
        <v>1913</v>
      </c>
      <c r="C203" s="157" t="s">
        <v>233</v>
      </c>
      <c r="D203" s="158" t="s">
        <v>237</v>
      </c>
      <c r="E203" s="158" t="s">
        <v>591</v>
      </c>
      <c r="F203" s="158" t="s">
        <v>3426</v>
      </c>
      <c r="G203" s="159" t="s">
        <v>640</v>
      </c>
      <c r="H203" s="160" t="s">
        <v>238</v>
      </c>
      <c r="I203" s="161">
        <v>20</v>
      </c>
      <c r="J203" s="160" t="s">
        <v>238</v>
      </c>
      <c r="K203" s="161">
        <v>180</v>
      </c>
      <c r="L203" s="162" t="s">
        <v>1046</v>
      </c>
      <c r="M203" s="163"/>
      <c r="N203" s="163"/>
      <c r="O203" s="158" t="s">
        <v>237</v>
      </c>
      <c r="P203" s="158" t="s">
        <v>2763</v>
      </c>
      <c r="Q203" s="164" t="str">
        <f t="shared" ref="Q203:Q211" si="22">CONCATENATE("(Scott Nos. ",R203,")")</f>
        <v>(Scott Nos. 400A, 404)</v>
      </c>
      <c r="R203" s="165" t="s">
        <v>2764</v>
      </c>
      <c r="S203" s="166">
        <f t="shared" si="21"/>
        <v>2</v>
      </c>
      <c r="T203" s="63" t="s">
        <v>238</v>
      </c>
      <c r="U203" s="63">
        <v>404</v>
      </c>
    </row>
    <row r="204" spans="1:57" x14ac:dyDescent="0.2">
      <c r="A204" s="32">
        <v>205</v>
      </c>
      <c r="B204" s="156" t="s">
        <v>582</v>
      </c>
      <c r="C204" s="157" t="s">
        <v>239</v>
      </c>
      <c r="D204" s="158" t="s">
        <v>240</v>
      </c>
      <c r="E204" s="158" t="s">
        <v>590</v>
      </c>
      <c r="F204" s="158" t="s">
        <v>3427</v>
      </c>
      <c r="G204" s="159">
        <v>118</v>
      </c>
      <c r="H204" s="160">
        <v>448</v>
      </c>
      <c r="I204" s="161">
        <v>17.5</v>
      </c>
      <c r="J204" s="160">
        <v>448</v>
      </c>
      <c r="K204" s="161">
        <v>7.5</v>
      </c>
      <c r="L204" s="162" t="s">
        <v>932</v>
      </c>
      <c r="M204" s="163"/>
      <c r="N204" s="163"/>
      <c r="O204" s="158" t="s">
        <v>240</v>
      </c>
      <c r="P204" s="158" t="s">
        <v>2765</v>
      </c>
      <c r="Q204" s="164" t="str">
        <f t="shared" si="22"/>
        <v>(Scott Nos. 405, 408, 410, 412, 423A, 423D, 424, 441, 443, 448, 452, 462, 481, 486, 490, 498, 525, 531, 536, 538, 542, 543, 544, 545)</v>
      </c>
      <c r="R204" s="165" t="s">
        <v>2766</v>
      </c>
      <c r="S204" s="166">
        <f>COUNTA(T204:AQ204)</f>
        <v>24</v>
      </c>
      <c r="T204" s="63">
        <v>405</v>
      </c>
      <c r="U204" s="63">
        <v>408</v>
      </c>
      <c r="V204" s="63">
        <v>410</v>
      </c>
      <c r="W204" s="63">
        <v>412</v>
      </c>
      <c r="X204" s="63" t="s">
        <v>241</v>
      </c>
      <c r="Y204" s="63" t="s">
        <v>242</v>
      </c>
      <c r="Z204" s="63">
        <v>424</v>
      </c>
      <c r="AA204" s="63">
        <v>441</v>
      </c>
      <c r="AB204" s="63">
        <v>443</v>
      </c>
      <c r="AC204" s="63">
        <v>448</v>
      </c>
      <c r="AD204" s="63">
        <v>452</v>
      </c>
      <c r="AE204" s="63">
        <v>462</v>
      </c>
      <c r="AF204" s="63">
        <v>481</v>
      </c>
      <c r="AG204" s="63">
        <v>486</v>
      </c>
      <c r="AH204" s="63">
        <v>490</v>
      </c>
      <c r="AI204" s="63">
        <v>498</v>
      </c>
      <c r="AJ204" s="63">
        <v>525</v>
      </c>
      <c r="AK204" s="63">
        <v>531</v>
      </c>
      <c r="AL204" s="63">
        <v>536</v>
      </c>
      <c r="AM204" s="63">
        <v>538</v>
      </c>
      <c r="AN204" s="63">
        <v>542</v>
      </c>
      <c r="AO204" s="63">
        <v>543</v>
      </c>
      <c r="AP204" s="63">
        <v>544</v>
      </c>
      <c r="AQ204" s="63">
        <v>545</v>
      </c>
      <c r="AS204" s="64"/>
    </row>
    <row r="205" spans="1:57" x14ac:dyDescent="0.2">
      <c r="A205" s="32">
        <v>206</v>
      </c>
      <c r="B205" s="156" t="s">
        <v>582</v>
      </c>
      <c r="C205" s="157" t="s">
        <v>239</v>
      </c>
      <c r="D205" s="158" t="s">
        <v>111</v>
      </c>
      <c r="E205" s="158" t="s">
        <v>590</v>
      </c>
      <c r="F205" s="158" t="s">
        <v>3428</v>
      </c>
      <c r="G205" s="159">
        <v>119</v>
      </c>
      <c r="H205" s="160">
        <v>444</v>
      </c>
      <c r="I205" s="161">
        <v>35</v>
      </c>
      <c r="J205" s="160">
        <v>444</v>
      </c>
      <c r="K205" s="161">
        <v>50</v>
      </c>
      <c r="L205" s="162" t="s">
        <v>932</v>
      </c>
      <c r="M205" s="163"/>
      <c r="N205" s="163"/>
      <c r="O205" s="158" t="s">
        <v>111</v>
      </c>
      <c r="P205" s="158" t="s">
        <v>2767</v>
      </c>
      <c r="Q205" s="164" t="str">
        <f t="shared" si="22"/>
        <v>(Scott Nos. 406, 409, 411, 413, 423B, 423E, 425, 442, 444, 449, 450, 453, 454, 455, 459, 461, 463, 482, 482A, 487, 488, 491, 492, 499, 500, 526, 527, 528, 528A, 528B, 532, 533, 534, 534A, 534B, 539, 540, 546)</v>
      </c>
      <c r="R205" s="165" t="s">
        <v>2768</v>
      </c>
      <c r="S205" s="166">
        <f t="shared" ref="S205:S268" si="23">COUNTA(T205:BE205)</f>
        <v>38</v>
      </c>
      <c r="T205" s="63">
        <v>406</v>
      </c>
      <c r="U205" s="63">
        <v>409</v>
      </c>
      <c r="V205" s="63">
        <v>411</v>
      </c>
      <c r="W205" s="63">
        <v>413</v>
      </c>
      <c r="X205" s="63" t="s">
        <v>243</v>
      </c>
      <c r="Y205" s="63" t="s">
        <v>244</v>
      </c>
      <c r="Z205" s="63">
        <v>425</v>
      </c>
      <c r="AA205" s="63">
        <v>442</v>
      </c>
      <c r="AB205" s="63">
        <v>444</v>
      </c>
      <c r="AC205" s="63">
        <v>449</v>
      </c>
      <c r="AD205" s="63">
        <v>450</v>
      </c>
      <c r="AE205" s="63">
        <v>453</v>
      </c>
      <c r="AF205" s="63">
        <v>454</v>
      </c>
      <c r="AG205" s="63">
        <v>455</v>
      </c>
      <c r="AH205" s="63">
        <v>459</v>
      </c>
      <c r="AI205" s="63">
        <v>461</v>
      </c>
      <c r="AJ205" s="63">
        <v>463</v>
      </c>
      <c r="AK205" s="63">
        <v>482</v>
      </c>
      <c r="AL205" s="63" t="s">
        <v>245</v>
      </c>
      <c r="AM205" s="63">
        <v>487</v>
      </c>
      <c r="AN205" s="63">
        <v>488</v>
      </c>
      <c r="AO205" s="63">
        <v>491</v>
      </c>
      <c r="AP205" s="63">
        <v>492</v>
      </c>
      <c r="AQ205" s="63">
        <v>499</v>
      </c>
      <c r="AR205" s="63">
        <v>500</v>
      </c>
      <c r="AS205" s="63">
        <v>526</v>
      </c>
      <c r="AT205" s="63">
        <v>527</v>
      </c>
      <c r="AU205" s="63">
        <v>528</v>
      </c>
      <c r="AV205" s="64" t="s">
        <v>246</v>
      </c>
      <c r="AW205" s="64" t="s">
        <v>247</v>
      </c>
      <c r="AX205" s="64">
        <v>532</v>
      </c>
      <c r="AY205" s="64">
        <v>533</v>
      </c>
      <c r="AZ205" s="64">
        <v>534</v>
      </c>
      <c r="BA205" s="64" t="s">
        <v>248</v>
      </c>
      <c r="BB205" s="64" t="s">
        <v>249</v>
      </c>
      <c r="BC205" s="64">
        <v>539</v>
      </c>
      <c r="BD205" s="64">
        <v>540</v>
      </c>
      <c r="BE205" s="64">
        <v>546</v>
      </c>
    </row>
    <row r="206" spans="1:57" x14ac:dyDescent="0.2">
      <c r="A206" s="32">
        <v>207</v>
      </c>
      <c r="B206" s="156" t="s">
        <v>582</v>
      </c>
      <c r="C206" s="157" t="s">
        <v>239</v>
      </c>
      <c r="D206" s="158" t="s">
        <v>250</v>
      </c>
      <c r="E206" s="158" t="s">
        <v>590</v>
      </c>
      <c r="F206" s="158" t="s">
        <v>3429</v>
      </c>
      <c r="G206" s="159">
        <v>120</v>
      </c>
      <c r="H206" s="160">
        <v>430</v>
      </c>
      <c r="I206" s="161">
        <v>5</v>
      </c>
      <c r="J206" s="160">
        <v>430</v>
      </c>
      <c r="K206" s="161">
        <v>90</v>
      </c>
      <c r="L206" s="162" t="s">
        <v>932</v>
      </c>
      <c r="M206" s="163"/>
      <c r="N206" s="163"/>
      <c r="O206" s="158" t="s">
        <v>250</v>
      </c>
      <c r="P206" s="158" t="s">
        <v>2769</v>
      </c>
      <c r="Q206" s="164" t="str">
        <f t="shared" si="22"/>
        <v>(Scott Nos. 407, 430, 469, 507)</v>
      </c>
      <c r="R206" s="165" t="s">
        <v>2770</v>
      </c>
      <c r="S206" s="166">
        <f t="shared" si="23"/>
        <v>4</v>
      </c>
      <c r="T206" s="63">
        <v>407</v>
      </c>
      <c r="U206" s="63">
        <v>430</v>
      </c>
      <c r="V206" s="63">
        <v>469</v>
      </c>
      <c r="W206" s="63">
        <v>507</v>
      </c>
    </row>
    <row r="207" spans="1:57" x14ac:dyDescent="0.2">
      <c r="A207" s="32">
        <v>208</v>
      </c>
      <c r="B207" s="156" t="s">
        <v>582</v>
      </c>
      <c r="C207" s="157" t="s">
        <v>239</v>
      </c>
      <c r="D207" s="158" t="s">
        <v>251</v>
      </c>
      <c r="E207" s="158" t="s">
        <v>590</v>
      </c>
      <c r="F207" s="158" t="s">
        <v>3430</v>
      </c>
      <c r="G207" s="159">
        <v>121</v>
      </c>
      <c r="H207" s="160">
        <v>508</v>
      </c>
      <c r="I207" s="161">
        <v>0.65</v>
      </c>
      <c r="J207" s="160">
        <v>508</v>
      </c>
      <c r="K207" s="161">
        <v>12</v>
      </c>
      <c r="L207" s="162" t="s">
        <v>934</v>
      </c>
      <c r="M207" s="163"/>
      <c r="N207" s="163"/>
      <c r="O207" s="158" t="s">
        <v>251</v>
      </c>
      <c r="P207" s="158" t="s">
        <v>2771</v>
      </c>
      <c r="Q207" s="164" t="str">
        <f t="shared" si="22"/>
        <v>(Scott Nos. 414, 431, 470, 508)</v>
      </c>
      <c r="R207" s="165" t="s">
        <v>2772</v>
      </c>
      <c r="S207" s="166">
        <f t="shared" si="23"/>
        <v>4</v>
      </c>
      <c r="T207" s="63">
        <v>414</v>
      </c>
      <c r="U207" s="63">
        <v>431</v>
      </c>
      <c r="V207" s="63">
        <v>470</v>
      </c>
      <c r="W207" s="63">
        <v>508</v>
      </c>
    </row>
    <row r="208" spans="1:57" x14ac:dyDescent="0.2">
      <c r="A208" s="32">
        <v>209</v>
      </c>
      <c r="B208" s="156" t="s">
        <v>582</v>
      </c>
      <c r="C208" s="157" t="s">
        <v>239</v>
      </c>
      <c r="D208" s="158" t="s">
        <v>252</v>
      </c>
      <c r="E208" s="158" t="s">
        <v>590</v>
      </c>
      <c r="F208" s="158" t="s">
        <v>3431</v>
      </c>
      <c r="G208" s="159">
        <v>122</v>
      </c>
      <c r="H208" s="160">
        <v>509</v>
      </c>
      <c r="I208" s="161">
        <v>1.75</v>
      </c>
      <c r="J208" s="160">
        <v>509</v>
      </c>
      <c r="K208" s="161">
        <v>12</v>
      </c>
      <c r="L208" s="162" t="s">
        <v>934</v>
      </c>
      <c r="M208" s="163"/>
      <c r="N208" s="163"/>
      <c r="O208" s="158" t="s">
        <v>252</v>
      </c>
      <c r="P208" s="158" t="s">
        <v>2773</v>
      </c>
      <c r="Q208" s="164" t="str">
        <f t="shared" si="22"/>
        <v>(Scott Nos. 415, 432, 471, 509)</v>
      </c>
      <c r="R208" s="165" t="s">
        <v>2774</v>
      </c>
      <c r="S208" s="166">
        <f t="shared" si="23"/>
        <v>4</v>
      </c>
      <c r="T208" s="63">
        <v>415</v>
      </c>
      <c r="U208" s="63">
        <v>432</v>
      </c>
      <c r="V208" s="63">
        <v>471</v>
      </c>
      <c r="W208" s="63">
        <v>509</v>
      </c>
    </row>
    <row r="209" spans="1:57" x14ac:dyDescent="0.2">
      <c r="A209" s="32">
        <v>210</v>
      </c>
      <c r="B209" s="156" t="s">
        <v>582</v>
      </c>
      <c r="C209" s="157" t="s">
        <v>239</v>
      </c>
      <c r="D209" s="158" t="s">
        <v>253</v>
      </c>
      <c r="E209" s="158" t="s">
        <v>590</v>
      </c>
      <c r="F209" s="158" t="s">
        <v>3432</v>
      </c>
      <c r="G209" s="159">
        <v>123</v>
      </c>
      <c r="H209" s="160">
        <v>472</v>
      </c>
      <c r="I209" s="161">
        <v>2.5</v>
      </c>
      <c r="J209" s="160">
        <v>472</v>
      </c>
      <c r="K209" s="161">
        <v>100</v>
      </c>
      <c r="L209" s="162" t="s">
        <v>934</v>
      </c>
      <c r="M209" s="163"/>
      <c r="N209" s="163"/>
      <c r="O209" s="158" t="s">
        <v>253</v>
      </c>
      <c r="P209" s="158" t="s">
        <v>2775</v>
      </c>
      <c r="Q209" s="164" t="str">
        <f t="shared" si="22"/>
        <v>(Scott Nos. 416, 433, 472, 497, 510)</v>
      </c>
      <c r="R209" s="165" t="s">
        <v>2776</v>
      </c>
      <c r="S209" s="166">
        <f t="shared" si="23"/>
        <v>5</v>
      </c>
      <c r="T209" s="63">
        <v>416</v>
      </c>
      <c r="U209" s="63">
        <v>433</v>
      </c>
      <c r="V209" s="63">
        <v>472</v>
      </c>
      <c r="W209" s="63">
        <v>497</v>
      </c>
      <c r="X209" s="63">
        <v>510</v>
      </c>
    </row>
    <row r="210" spans="1:57" x14ac:dyDescent="0.2">
      <c r="A210" s="32">
        <v>211</v>
      </c>
      <c r="B210" s="156" t="s">
        <v>582</v>
      </c>
      <c r="C210" s="157" t="s">
        <v>239</v>
      </c>
      <c r="D210" s="158" t="s">
        <v>254</v>
      </c>
      <c r="E210" s="158" t="s">
        <v>590</v>
      </c>
      <c r="F210" s="158" t="s">
        <v>3433</v>
      </c>
      <c r="G210" s="159">
        <v>124</v>
      </c>
      <c r="H210" s="160">
        <v>511</v>
      </c>
      <c r="I210" s="161">
        <v>2.5</v>
      </c>
      <c r="J210" s="160">
        <v>511</v>
      </c>
      <c r="K210" s="161">
        <v>8</v>
      </c>
      <c r="L210" s="162" t="s">
        <v>934</v>
      </c>
      <c r="M210" s="163"/>
      <c r="N210" s="163"/>
      <c r="O210" s="158" t="s">
        <v>254</v>
      </c>
      <c r="P210" s="158" t="s">
        <v>2777</v>
      </c>
      <c r="Q210" s="164" t="str">
        <f t="shared" si="22"/>
        <v>(Scott Nos. 434, 473, 511)</v>
      </c>
      <c r="R210" s="165" t="s">
        <v>2778</v>
      </c>
      <c r="S210" s="166">
        <f t="shared" si="23"/>
        <v>3</v>
      </c>
      <c r="T210" s="63">
        <v>434</v>
      </c>
      <c r="U210" s="63">
        <v>473</v>
      </c>
      <c r="V210" s="63">
        <v>511</v>
      </c>
    </row>
    <row r="211" spans="1:57" x14ac:dyDescent="0.2">
      <c r="A211" s="32">
        <v>212</v>
      </c>
      <c r="B211" s="156" t="s">
        <v>582</v>
      </c>
      <c r="C211" s="157" t="s">
        <v>239</v>
      </c>
      <c r="D211" s="158" t="s">
        <v>255</v>
      </c>
      <c r="E211" s="158" t="s">
        <v>590</v>
      </c>
      <c r="F211" s="158" t="s">
        <v>3434</v>
      </c>
      <c r="G211" s="159">
        <v>125</v>
      </c>
      <c r="H211" s="160">
        <v>512</v>
      </c>
      <c r="I211" s="161">
        <v>0.4</v>
      </c>
      <c r="J211" s="160">
        <v>512</v>
      </c>
      <c r="K211" s="161">
        <v>8</v>
      </c>
      <c r="L211" s="162" t="s">
        <v>934</v>
      </c>
      <c r="M211" s="163"/>
      <c r="N211" s="163"/>
      <c r="O211" s="158" t="s">
        <v>255</v>
      </c>
      <c r="P211" s="158" t="s">
        <v>2779</v>
      </c>
      <c r="Q211" s="164" t="str">
        <f t="shared" si="22"/>
        <v>(Scott Nos. 417, 435, 474, 512)</v>
      </c>
      <c r="R211" s="165" t="s">
        <v>2780</v>
      </c>
      <c r="S211" s="166">
        <f t="shared" si="23"/>
        <v>4</v>
      </c>
      <c r="T211" s="63">
        <v>417</v>
      </c>
      <c r="U211" s="63">
        <v>435</v>
      </c>
      <c r="V211" s="63">
        <v>474</v>
      </c>
      <c r="W211" s="63">
        <v>512</v>
      </c>
    </row>
    <row r="212" spans="1:57" x14ac:dyDescent="0.2">
      <c r="A212" s="32">
        <v>213</v>
      </c>
      <c r="B212" s="156" t="s">
        <v>582</v>
      </c>
      <c r="C212" s="157" t="s">
        <v>239</v>
      </c>
      <c r="D212" s="158" t="s">
        <v>256</v>
      </c>
      <c r="E212" s="158" t="s">
        <v>590</v>
      </c>
      <c r="F212" s="158" t="s">
        <v>3435</v>
      </c>
      <c r="G212" s="159">
        <v>126</v>
      </c>
      <c r="H212" s="160">
        <v>513</v>
      </c>
      <c r="I212" s="161">
        <v>6</v>
      </c>
      <c r="J212" s="160">
        <v>513</v>
      </c>
      <c r="K212" s="161">
        <v>10</v>
      </c>
      <c r="L212" s="162" t="s">
        <v>934</v>
      </c>
      <c r="M212" s="163"/>
      <c r="N212" s="163"/>
      <c r="O212" s="158" t="s">
        <v>256</v>
      </c>
      <c r="P212" s="158" t="s">
        <v>2781</v>
      </c>
      <c r="Q212" s="164" t="str">
        <f>CONCATENATE("(Scott No. ",R212,")")</f>
        <v>(Scott No. 513)</v>
      </c>
      <c r="R212" s="165">
        <f>+T212</f>
        <v>513</v>
      </c>
      <c r="S212" s="166">
        <f t="shared" si="23"/>
        <v>1</v>
      </c>
      <c r="T212" s="63">
        <v>513</v>
      </c>
    </row>
    <row r="213" spans="1:57" x14ac:dyDescent="0.2">
      <c r="A213" s="32">
        <v>214</v>
      </c>
      <c r="B213" s="156" t="s">
        <v>582</v>
      </c>
      <c r="C213" s="157" t="s">
        <v>239</v>
      </c>
      <c r="D213" s="158" t="s">
        <v>257</v>
      </c>
      <c r="E213" s="158" t="s">
        <v>590</v>
      </c>
      <c r="F213" s="158" t="s">
        <v>3436</v>
      </c>
      <c r="G213" s="159">
        <v>127</v>
      </c>
      <c r="H213" s="160">
        <v>437</v>
      </c>
      <c r="I213" s="161">
        <v>7.25</v>
      </c>
      <c r="J213" s="160">
        <v>437</v>
      </c>
      <c r="K213" s="161">
        <v>125</v>
      </c>
      <c r="L213" s="162" t="s">
        <v>934</v>
      </c>
      <c r="M213" s="163"/>
      <c r="N213" s="163"/>
      <c r="O213" s="158" t="s">
        <v>257</v>
      </c>
      <c r="P213" s="158" t="s">
        <v>2782</v>
      </c>
      <c r="Q213" s="164" t="str">
        <f t="shared" ref="Q213:Q218" si="24">CONCATENATE("(Scott Nos. ",R213,")")</f>
        <v>(Scott Nos. 418, 437, 475, 514)</v>
      </c>
      <c r="R213" s="165" t="s">
        <v>2783</v>
      </c>
      <c r="S213" s="166">
        <f t="shared" si="23"/>
        <v>4</v>
      </c>
      <c r="T213" s="63">
        <v>418</v>
      </c>
      <c r="U213" s="63">
        <v>437</v>
      </c>
      <c r="V213" s="63">
        <v>475</v>
      </c>
      <c r="W213" s="63">
        <v>514</v>
      </c>
    </row>
    <row r="214" spans="1:57" x14ac:dyDescent="0.2">
      <c r="A214" s="32">
        <v>215</v>
      </c>
      <c r="B214" s="156" t="s">
        <v>582</v>
      </c>
      <c r="C214" s="157" t="s">
        <v>239</v>
      </c>
      <c r="D214" s="158" t="s">
        <v>258</v>
      </c>
      <c r="E214" s="158" t="s">
        <v>590</v>
      </c>
      <c r="F214" s="158" t="s">
        <v>3437</v>
      </c>
      <c r="G214" s="159">
        <v>128</v>
      </c>
      <c r="H214" s="160">
        <v>515</v>
      </c>
      <c r="I214" s="161">
        <v>0.45</v>
      </c>
      <c r="J214" s="160">
        <v>515</v>
      </c>
      <c r="K214" s="161">
        <v>42.5</v>
      </c>
      <c r="L214" s="162" t="s">
        <v>934</v>
      </c>
      <c r="M214" s="163"/>
      <c r="N214" s="163"/>
      <c r="O214" s="158" t="s">
        <v>258</v>
      </c>
      <c r="P214" s="158" t="s">
        <v>2784</v>
      </c>
      <c r="Q214" s="164" t="str">
        <f t="shared" si="24"/>
        <v>(Scott Nos. 419, 438, 476, 515)</v>
      </c>
      <c r="R214" s="165" t="s">
        <v>2785</v>
      </c>
      <c r="S214" s="166">
        <f t="shared" si="23"/>
        <v>4</v>
      </c>
      <c r="T214" s="63">
        <v>419</v>
      </c>
      <c r="U214" s="63">
        <v>438</v>
      </c>
      <c r="V214" s="63">
        <v>476</v>
      </c>
      <c r="W214" s="63">
        <v>515</v>
      </c>
    </row>
    <row r="215" spans="1:57" x14ac:dyDescent="0.2">
      <c r="A215" s="32">
        <v>216</v>
      </c>
      <c r="B215" s="156" t="s">
        <v>582</v>
      </c>
      <c r="C215" s="157" t="s">
        <v>239</v>
      </c>
      <c r="D215" s="158" t="s">
        <v>43</v>
      </c>
      <c r="E215" s="158" t="s">
        <v>590</v>
      </c>
      <c r="F215" s="158" t="s">
        <v>3438</v>
      </c>
      <c r="G215" s="159">
        <v>129</v>
      </c>
      <c r="H215" s="160">
        <v>439</v>
      </c>
      <c r="I215" s="161">
        <v>20</v>
      </c>
      <c r="J215" s="160">
        <v>439</v>
      </c>
      <c r="K215" s="161">
        <v>220</v>
      </c>
      <c r="L215" s="162" t="s">
        <v>934</v>
      </c>
      <c r="M215" s="163"/>
      <c r="N215" s="163"/>
      <c r="O215" s="158" t="s">
        <v>43</v>
      </c>
      <c r="P215" s="158" t="s">
        <v>2786</v>
      </c>
      <c r="Q215" s="164" t="str">
        <f t="shared" si="24"/>
        <v>(Scott Nos. 439, 420, 476A, 516)</v>
      </c>
      <c r="R215" s="165" t="s">
        <v>2787</v>
      </c>
      <c r="S215" s="166">
        <f t="shared" si="23"/>
        <v>4</v>
      </c>
      <c r="T215" s="63">
        <v>439</v>
      </c>
      <c r="U215" s="63">
        <v>420</v>
      </c>
      <c r="V215" s="63" t="s">
        <v>259</v>
      </c>
      <c r="W215" s="63">
        <v>516</v>
      </c>
    </row>
    <row r="216" spans="1:57" s="32" customFormat="1" ht="14" x14ac:dyDescent="0.2">
      <c r="A216" s="32">
        <v>217</v>
      </c>
      <c r="B216" s="156" t="s">
        <v>582</v>
      </c>
      <c r="C216" s="157" t="s">
        <v>239</v>
      </c>
      <c r="D216" s="158" t="s">
        <v>260</v>
      </c>
      <c r="E216" s="158" t="s">
        <v>590</v>
      </c>
      <c r="F216" s="158" t="s">
        <v>3439</v>
      </c>
      <c r="G216" s="159">
        <v>130</v>
      </c>
      <c r="H216" s="160">
        <v>517</v>
      </c>
      <c r="I216" s="161">
        <v>0.75</v>
      </c>
      <c r="J216" s="160">
        <v>517</v>
      </c>
      <c r="K216" s="161">
        <v>47.5</v>
      </c>
      <c r="L216" s="162" t="s">
        <v>934</v>
      </c>
      <c r="M216" s="163"/>
      <c r="N216" s="163"/>
      <c r="O216" s="158" t="s">
        <v>260</v>
      </c>
      <c r="P216" s="158" t="s">
        <v>2788</v>
      </c>
      <c r="Q216" s="164" t="str">
        <f t="shared" si="24"/>
        <v>(Scott Nos. 421, 422, 440, 477, 517)</v>
      </c>
      <c r="R216" s="165" t="s">
        <v>2789</v>
      </c>
      <c r="S216" s="166">
        <f t="shared" si="23"/>
        <v>5</v>
      </c>
      <c r="T216" s="63">
        <v>421</v>
      </c>
      <c r="U216" s="63">
        <v>422</v>
      </c>
      <c r="V216" s="63">
        <v>440</v>
      </c>
      <c r="W216" s="63">
        <v>477</v>
      </c>
      <c r="X216" s="63">
        <v>517</v>
      </c>
      <c r="Y216" s="63"/>
      <c r="Z216" s="63"/>
      <c r="AA216" s="63"/>
      <c r="AB216" s="63"/>
      <c r="AC216" s="63"/>
      <c r="AD216" s="63"/>
      <c r="AE216" s="63"/>
      <c r="AF216" s="63"/>
      <c r="AG216" s="63"/>
      <c r="AH216" s="63"/>
      <c r="AI216" s="63"/>
      <c r="AJ216" s="63"/>
      <c r="AK216" s="63"/>
      <c r="AL216" s="63"/>
      <c r="AM216" s="63"/>
      <c r="AN216" s="63"/>
      <c r="AO216" s="63"/>
      <c r="AP216" s="63"/>
      <c r="AQ216" s="63"/>
      <c r="AR216" s="63"/>
      <c r="AS216" s="63"/>
      <c r="AT216" s="63"/>
      <c r="AU216" s="63"/>
      <c r="AV216" s="64"/>
      <c r="AW216" s="64"/>
      <c r="AX216" s="64"/>
      <c r="AY216" s="64"/>
      <c r="AZ216" s="64"/>
      <c r="BA216" s="64"/>
      <c r="BB216" s="64"/>
      <c r="BC216" s="64"/>
      <c r="BD216" s="64"/>
      <c r="BE216" s="64"/>
    </row>
    <row r="217" spans="1:57" s="32" customFormat="1" ht="14" x14ac:dyDescent="0.2">
      <c r="A217" s="32">
        <v>218</v>
      </c>
      <c r="B217" s="156" t="s">
        <v>582</v>
      </c>
      <c r="C217" s="157" t="s">
        <v>239</v>
      </c>
      <c r="D217" s="158" t="s">
        <v>261</v>
      </c>
      <c r="E217" s="158" t="s">
        <v>590</v>
      </c>
      <c r="F217" s="158" t="s">
        <v>3440</v>
      </c>
      <c r="G217" s="159">
        <v>131</v>
      </c>
      <c r="H217" s="160">
        <v>518</v>
      </c>
      <c r="I217" s="161">
        <v>1.5</v>
      </c>
      <c r="J217" s="160">
        <v>518</v>
      </c>
      <c r="K217" s="161">
        <v>37.5</v>
      </c>
      <c r="L217" s="162" t="s">
        <v>935</v>
      </c>
      <c r="M217" s="163"/>
      <c r="N217" s="163"/>
      <c r="O217" s="158" t="s">
        <v>261</v>
      </c>
      <c r="P217" s="158" t="s">
        <v>2790</v>
      </c>
      <c r="Q217" s="164" t="str">
        <f t="shared" si="24"/>
        <v>(Scott Nos. 423, 460, 478, 518)</v>
      </c>
      <c r="R217" s="165" t="s">
        <v>2791</v>
      </c>
      <c r="S217" s="166">
        <f t="shared" si="23"/>
        <v>4</v>
      </c>
      <c r="T217" s="63">
        <v>423</v>
      </c>
      <c r="U217" s="63">
        <v>460</v>
      </c>
      <c r="V217" s="63">
        <v>478</v>
      </c>
      <c r="W217" s="63">
        <v>518</v>
      </c>
      <c r="X217" s="63"/>
      <c r="Y217" s="63"/>
      <c r="Z217" s="63"/>
      <c r="AA217" s="63"/>
      <c r="AB217" s="63"/>
      <c r="AC217" s="63"/>
      <c r="AD217" s="63"/>
      <c r="AE217" s="63"/>
      <c r="AF217" s="63"/>
      <c r="AG217" s="63"/>
      <c r="AH217" s="63"/>
      <c r="AI217" s="63"/>
      <c r="AJ217" s="63"/>
      <c r="AK217" s="63"/>
      <c r="AL217" s="63"/>
      <c r="AM217" s="63"/>
      <c r="AN217" s="63"/>
      <c r="AO217" s="63"/>
      <c r="AP217" s="63"/>
      <c r="AQ217" s="63"/>
      <c r="AR217" s="63"/>
      <c r="AS217" s="63"/>
      <c r="AT217" s="63"/>
      <c r="AU217" s="63"/>
      <c r="AV217" s="64"/>
      <c r="AW217" s="64"/>
      <c r="AX217" s="64"/>
      <c r="AY217" s="64"/>
      <c r="AZ217" s="64"/>
      <c r="BA217" s="64"/>
      <c r="BB217" s="64"/>
      <c r="BC217" s="64"/>
      <c r="BD217" s="64"/>
      <c r="BE217" s="64"/>
    </row>
    <row r="218" spans="1:57" s="32" customFormat="1" ht="14" x14ac:dyDescent="0.2">
      <c r="A218" s="32">
        <v>219</v>
      </c>
      <c r="B218" s="156" t="s">
        <v>582</v>
      </c>
      <c r="C218" s="157" t="s">
        <v>239</v>
      </c>
      <c r="D218" s="158" t="s">
        <v>262</v>
      </c>
      <c r="E218" s="158" t="s">
        <v>590</v>
      </c>
      <c r="F218" s="158" t="s">
        <v>3441</v>
      </c>
      <c r="G218" s="159">
        <v>132</v>
      </c>
      <c r="H218" s="160">
        <v>547</v>
      </c>
      <c r="I218" s="161">
        <v>40</v>
      </c>
      <c r="J218" s="160">
        <v>547</v>
      </c>
      <c r="K218" s="161">
        <v>125</v>
      </c>
      <c r="L218" s="162" t="s">
        <v>935</v>
      </c>
      <c r="M218" s="163"/>
      <c r="N218" s="163"/>
      <c r="O218" s="158" t="s">
        <v>262</v>
      </c>
      <c r="P218" s="158" t="s">
        <v>2792</v>
      </c>
      <c r="Q218" s="164" t="str">
        <f t="shared" si="24"/>
        <v>(Scott Nos. 523, 547)</v>
      </c>
      <c r="R218" s="165" t="s">
        <v>2793</v>
      </c>
      <c r="S218" s="166">
        <f t="shared" si="23"/>
        <v>2</v>
      </c>
      <c r="T218" s="63">
        <v>523</v>
      </c>
      <c r="U218" s="63">
        <v>547</v>
      </c>
      <c r="V218" s="63"/>
      <c r="W218" s="63"/>
      <c r="X218" s="63"/>
      <c r="Y218" s="63"/>
      <c r="Z218" s="63"/>
      <c r="AA218" s="63"/>
      <c r="AB218" s="63"/>
      <c r="AC218" s="63"/>
      <c r="AD218" s="63"/>
      <c r="AE218" s="63"/>
      <c r="AF218" s="63"/>
      <c r="AG218" s="63"/>
      <c r="AH218" s="63"/>
      <c r="AI218" s="63"/>
      <c r="AJ218" s="63"/>
      <c r="AK218" s="63"/>
      <c r="AL218" s="63"/>
      <c r="AM218" s="63"/>
      <c r="AN218" s="63"/>
      <c r="AO218" s="63"/>
      <c r="AP218" s="63"/>
      <c r="AQ218" s="63"/>
      <c r="AR218" s="63"/>
      <c r="AS218" s="63"/>
      <c r="AT218" s="63"/>
      <c r="AU218" s="63"/>
      <c r="AV218" s="64"/>
      <c r="AW218" s="64"/>
      <c r="AX218" s="64"/>
      <c r="AY218" s="64"/>
      <c r="AZ218" s="64"/>
      <c r="BA218" s="64"/>
      <c r="BB218" s="64"/>
      <c r="BC218" s="64"/>
      <c r="BD218" s="64"/>
      <c r="BE218" s="64"/>
    </row>
    <row r="219" spans="1:57" s="32" customFormat="1" ht="14" x14ac:dyDescent="0.2">
      <c r="A219" s="32">
        <v>220</v>
      </c>
      <c r="B219" s="156" t="s">
        <v>582</v>
      </c>
      <c r="C219" s="157" t="s">
        <v>239</v>
      </c>
      <c r="D219" s="158" t="s">
        <v>263</v>
      </c>
      <c r="E219" s="158" t="s">
        <v>590</v>
      </c>
      <c r="F219" s="158" t="s">
        <v>3442</v>
      </c>
      <c r="G219" s="159">
        <v>133</v>
      </c>
      <c r="H219" s="160">
        <v>524</v>
      </c>
      <c r="I219" s="161">
        <v>35</v>
      </c>
      <c r="J219" s="160">
        <v>524</v>
      </c>
      <c r="K219" s="161">
        <v>170</v>
      </c>
      <c r="L219" s="162" t="s">
        <v>935</v>
      </c>
      <c r="M219" s="163"/>
      <c r="N219" s="163"/>
      <c r="O219" s="158" t="s">
        <v>263</v>
      </c>
      <c r="P219" s="158" t="s">
        <v>2794</v>
      </c>
      <c r="Q219" s="164" t="str">
        <f t="shared" ref="Q219:Q226" si="25">CONCATENATE("(Scott No. ",R219,")")</f>
        <v>(Scott No. 524)</v>
      </c>
      <c r="R219" s="165">
        <f t="shared" ref="R219:R226" si="26">+T219</f>
        <v>524</v>
      </c>
      <c r="S219" s="166">
        <f t="shared" si="23"/>
        <v>1</v>
      </c>
      <c r="T219" s="63">
        <v>524</v>
      </c>
      <c r="U219" s="63"/>
      <c r="V219" s="63"/>
      <c r="W219" s="63"/>
      <c r="X219" s="63"/>
      <c r="Y219" s="63"/>
      <c r="Z219" s="63"/>
      <c r="AA219" s="63"/>
      <c r="AB219" s="63"/>
      <c r="AC219" s="63"/>
      <c r="AD219" s="63"/>
      <c r="AE219" s="63"/>
      <c r="AF219" s="63"/>
      <c r="AG219" s="63"/>
      <c r="AH219" s="63"/>
      <c r="AI219" s="63"/>
      <c r="AJ219" s="63"/>
      <c r="AK219" s="63"/>
      <c r="AL219" s="63"/>
      <c r="AM219" s="63"/>
      <c r="AN219" s="63"/>
      <c r="AO219" s="63"/>
      <c r="AP219" s="63"/>
      <c r="AQ219" s="63"/>
      <c r="AR219" s="63"/>
      <c r="AS219" s="63"/>
      <c r="AT219" s="63"/>
      <c r="AU219" s="63"/>
      <c r="AV219" s="64"/>
      <c r="AW219" s="64"/>
      <c r="AX219" s="64"/>
      <c r="AY219" s="64"/>
      <c r="AZ219" s="64"/>
      <c r="BA219" s="64"/>
      <c r="BB219" s="64"/>
      <c r="BC219" s="64"/>
      <c r="BD219" s="64"/>
      <c r="BE219" s="64"/>
    </row>
    <row r="220" spans="1:57" s="32" customFormat="1" ht="14" x14ac:dyDescent="0.2">
      <c r="A220" s="32">
        <v>221</v>
      </c>
      <c r="B220" s="156">
        <v>1918</v>
      </c>
      <c r="C220" s="157" t="s">
        <v>1461</v>
      </c>
      <c r="D220" s="158" t="s">
        <v>1255</v>
      </c>
      <c r="E220" s="158" t="s">
        <v>540</v>
      </c>
      <c r="F220" s="158" t="s">
        <v>3443</v>
      </c>
      <c r="G220" s="159" t="s">
        <v>841</v>
      </c>
      <c r="H220" s="160" t="s">
        <v>594</v>
      </c>
      <c r="I220" s="161">
        <v>30</v>
      </c>
      <c r="J220" s="160" t="s">
        <v>594</v>
      </c>
      <c r="K220" s="161">
        <v>60</v>
      </c>
      <c r="L220" s="162" t="s">
        <v>1444</v>
      </c>
      <c r="M220" s="163"/>
      <c r="N220" s="163"/>
      <c r="O220" s="158" t="s">
        <v>1255</v>
      </c>
      <c r="P220" s="158" t="s">
        <v>2795</v>
      </c>
      <c r="Q220" s="164" t="str">
        <f t="shared" si="25"/>
        <v>(Scott No. C1)</v>
      </c>
      <c r="R220" s="165" t="str">
        <f t="shared" si="26"/>
        <v>C1</v>
      </c>
      <c r="S220" s="166">
        <f t="shared" si="23"/>
        <v>1</v>
      </c>
      <c r="T220" s="63" t="s">
        <v>594</v>
      </c>
      <c r="U220" s="63"/>
      <c r="V220" s="63"/>
      <c r="W220" s="63"/>
      <c r="X220" s="63"/>
      <c r="Y220" s="63"/>
      <c r="Z220" s="63"/>
      <c r="AA220" s="63"/>
      <c r="AB220" s="63"/>
      <c r="AC220" s="63"/>
      <c r="AD220" s="63"/>
      <c r="AE220" s="63"/>
      <c r="AF220" s="63"/>
      <c r="AG220" s="63"/>
      <c r="AH220" s="63"/>
      <c r="AI220" s="63"/>
      <c r="AJ220" s="63"/>
      <c r="AK220" s="63"/>
      <c r="AL220" s="63"/>
      <c r="AM220" s="63"/>
      <c r="AN220" s="63"/>
      <c r="AO220" s="63"/>
      <c r="AP220" s="63"/>
      <c r="AQ220" s="63"/>
      <c r="AR220" s="63"/>
      <c r="AS220" s="63"/>
      <c r="AT220" s="63"/>
      <c r="AU220" s="63"/>
      <c r="AV220" s="64"/>
      <c r="AW220" s="64"/>
      <c r="AX220" s="64"/>
      <c r="AY220" s="64"/>
      <c r="AZ220" s="64"/>
      <c r="BA220" s="64"/>
      <c r="BB220" s="64"/>
      <c r="BC220" s="64"/>
      <c r="BD220" s="64"/>
      <c r="BE220" s="64"/>
    </row>
    <row r="221" spans="1:57" s="32" customFormat="1" ht="14" x14ac:dyDescent="0.2">
      <c r="A221" s="32">
        <v>222</v>
      </c>
      <c r="B221" s="156">
        <v>1918</v>
      </c>
      <c r="C221" s="157" t="s">
        <v>1461</v>
      </c>
      <c r="D221" s="158" t="s">
        <v>1256</v>
      </c>
      <c r="E221" s="158" t="s">
        <v>540</v>
      </c>
      <c r="F221" s="158" t="s">
        <v>3444</v>
      </c>
      <c r="G221" s="159" t="s">
        <v>842</v>
      </c>
      <c r="H221" s="160" t="s">
        <v>595</v>
      </c>
      <c r="I221" s="161">
        <v>35</v>
      </c>
      <c r="J221" s="160" t="s">
        <v>595</v>
      </c>
      <c r="K221" s="161">
        <v>65</v>
      </c>
      <c r="L221" s="162" t="s">
        <v>1444</v>
      </c>
      <c r="M221" s="163"/>
      <c r="N221" s="163"/>
      <c r="O221" s="158" t="s">
        <v>1256</v>
      </c>
      <c r="P221" s="158" t="s">
        <v>2796</v>
      </c>
      <c r="Q221" s="164" t="str">
        <f t="shared" si="25"/>
        <v>(Scott No. C2)</v>
      </c>
      <c r="R221" s="165" t="str">
        <f t="shared" si="26"/>
        <v>C2</v>
      </c>
      <c r="S221" s="166">
        <f t="shared" si="23"/>
        <v>1</v>
      </c>
      <c r="T221" s="63" t="s">
        <v>595</v>
      </c>
      <c r="U221" s="63"/>
      <c r="V221" s="63"/>
      <c r="W221" s="63"/>
      <c r="X221" s="63"/>
      <c r="Y221" s="63"/>
      <c r="Z221" s="63"/>
      <c r="AA221" s="63"/>
      <c r="AB221" s="63"/>
      <c r="AC221" s="63"/>
      <c r="AD221" s="63"/>
      <c r="AE221" s="63"/>
      <c r="AF221" s="63"/>
      <c r="AG221" s="63"/>
      <c r="AH221" s="63"/>
      <c r="AI221" s="63"/>
      <c r="AJ221" s="63"/>
      <c r="AK221" s="63"/>
      <c r="AL221" s="63"/>
      <c r="AM221" s="63"/>
      <c r="AN221" s="63"/>
      <c r="AO221" s="63"/>
      <c r="AP221" s="63"/>
      <c r="AQ221" s="63"/>
      <c r="AR221" s="63"/>
      <c r="AS221" s="63"/>
      <c r="AT221" s="63"/>
      <c r="AU221" s="63"/>
      <c r="AV221" s="64"/>
      <c r="AW221" s="64"/>
      <c r="AX221" s="64"/>
      <c r="AY221" s="64"/>
      <c r="AZ221" s="64"/>
      <c r="BA221" s="64"/>
      <c r="BB221" s="64"/>
      <c r="BC221" s="64"/>
      <c r="BD221" s="64"/>
      <c r="BE221" s="64"/>
    </row>
    <row r="222" spans="1:57" s="32" customFormat="1" ht="14" x14ac:dyDescent="0.2">
      <c r="A222" s="32">
        <v>223</v>
      </c>
      <c r="B222" s="156">
        <v>1918</v>
      </c>
      <c r="C222" s="157" t="s">
        <v>1461</v>
      </c>
      <c r="D222" s="158" t="s">
        <v>1257</v>
      </c>
      <c r="E222" s="158" t="s">
        <v>540</v>
      </c>
      <c r="F222" s="158" t="s">
        <v>3445</v>
      </c>
      <c r="G222" s="159" t="s">
        <v>1289</v>
      </c>
      <c r="H222" s="160" t="s">
        <v>596</v>
      </c>
      <c r="I222" s="161">
        <v>35</v>
      </c>
      <c r="J222" s="160" t="s">
        <v>596</v>
      </c>
      <c r="K222" s="161">
        <v>70</v>
      </c>
      <c r="L222" s="162" t="s">
        <v>1444</v>
      </c>
      <c r="M222" s="163"/>
      <c r="N222" s="163"/>
      <c r="O222" s="158" t="s">
        <v>1257</v>
      </c>
      <c r="P222" s="158" t="s">
        <v>2797</v>
      </c>
      <c r="Q222" s="164" t="str">
        <f t="shared" si="25"/>
        <v>(Scott No. C3)</v>
      </c>
      <c r="R222" s="165" t="str">
        <f t="shared" si="26"/>
        <v>C3</v>
      </c>
      <c r="S222" s="166">
        <f t="shared" si="23"/>
        <v>1</v>
      </c>
      <c r="T222" s="63" t="s">
        <v>596</v>
      </c>
      <c r="U222" s="63"/>
      <c r="V222" s="63"/>
      <c r="W222" s="63"/>
      <c r="X222" s="63"/>
      <c r="Y222" s="63"/>
      <c r="Z222" s="63"/>
      <c r="AA222" s="63"/>
      <c r="AB222" s="63"/>
      <c r="AC222" s="63"/>
      <c r="AD222" s="63"/>
      <c r="AE222" s="63"/>
      <c r="AF222" s="63"/>
      <c r="AG222" s="63"/>
      <c r="AH222" s="63"/>
      <c r="AI222" s="63"/>
      <c r="AJ222" s="63"/>
      <c r="AK222" s="63"/>
      <c r="AL222" s="63"/>
      <c r="AM222" s="63"/>
      <c r="AN222" s="63"/>
      <c r="AO222" s="63"/>
      <c r="AP222" s="63"/>
      <c r="AQ222" s="63"/>
      <c r="AR222" s="63"/>
      <c r="AS222" s="63"/>
      <c r="AT222" s="63"/>
      <c r="AU222" s="63"/>
      <c r="AV222" s="64"/>
      <c r="AW222" s="64"/>
      <c r="AX222" s="64"/>
      <c r="AY222" s="64"/>
      <c r="AZ222" s="64"/>
      <c r="BA222" s="64"/>
      <c r="BB222" s="64"/>
      <c r="BC222" s="64"/>
      <c r="BD222" s="64"/>
      <c r="BE222" s="64"/>
    </row>
    <row r="223" spans="1:57" s="32" customFormat="1" ht="14" x14ac:dyDescent="0.2">
      <c r="A223" s="32">
        <v>224</v>
      </c>
      <c r="B223" s="156">
        <v>1919</v>
      </c>
      <c r="C223" s="157" t="s">
        <v>264</v>
      </c>
      <c r="D223" s="158" t="s">
        <v>265</v>
      </c>
      <c r="E223" s="158" t="s">
        <v>591</v>
      </c>
      <c r="F223" s="158" t="s">
        <v>3446</v>
      </c>
      <c r="G223" s="159" t="s">
        <v>641</v>
      </c>
      <c r="H223" s="160">
        <v>537</v>
      </c>
      <c r="I223" s="161">
        <v>3.25</v>
      </c>
      <c r="J223" s="160">
        <v>537</v>
      </c>
      <c r="K223" s="161">
        <v>10</v>
      </c>
      <c r="L223" s="162" t="s">
        <v>1047</v>
      </c>
      <c r="M223" s="163"/>
      <c r="N223" s="163"/>
      <c r="O223" s="158" t="s">
        <v>265</v>
      </c>
      <c r="P223" s="158" t="s">
        <v>2798</v>
      </c>
      <c r="Q223" s="164" t="str">
        <f t="shared" si="25"/>
        <v>(Scott No. 537)</v>
      </c>
      <c r="R223" s="165">
        <f t="shared" si="26"/>
        <v>537</v>
      </c>
      <c r="S223" s="166">
        <f t="shared" si="23"/>
        <v>1</v>
      </c>
      <c r="T223" s="63">
        <v>537</v>
      </c>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4"/>
      <c r="AW223" s="64"/>
      <c r="AX223" s="64"/>
      <c r="AY223" s="64"/>
      <c r="AZ223" s="64"/>
      <c r="BA223" s="64"/>
      <c r="BB223" s="64"/>
      <c r="BC223" s="64"/>
      <c r="BD223" s="64"/>
      <c r="BE223" s="64"/>
    </row>
    <row r="224" spans="1:57" s="32" customFormat="1" ht="14" x14ac:dyDescent="0.2">
      <c r="A224" s="32">
        <v>225</v>
      </c>
      <c r="B224" s="156">
        <v>1920</v>
      </c>
      <c r="C224" s="157" t="s">
        <v>266</v>
      </c>
      <c r="D224" s="158" t="s">
        <v>267</v>
      </c>
      <c r="E224" s="158" t="s">
        <v>591</v>
      </c>
      <c r="F224" s="158" t="s">
        <v>3447</v>
      </c>
      <c r="G224" s="159" t="s">
        <v>642</v>
      </c>
      <c r="H224" s="160">
        <v>548</v>
      </c>
      <c r="I224" s="161">
        <v>2.25</v>
      </c>
      <c r="J224" s="160">
        <v>548</v>
      </c>
      <c r="K224" s="161">
        <v>4</v>
      </c>
      <c r="L224" s="162" t="s">
        <v>1048</v>
      </c>
      <c r="M224" s="163"/>
      <c r="N224" s="163"/>
      <c r="O224" s="158" t="s">
        <v>267</v>
      </c>
      <c r="P224" s="158" t="s">
        <v>2799</v>
      </c>
      <c r="Q224" s="164" t="str">
        <f t="shared" si="25"/>
        <v>(Scott No. 548)</v>
      </c>
      <c r="R224" s="165">
        <f t="shared" si="26"/>
        <v>548</v>
      </c>
      <c r="S224" s="166">
        <f t="shared" si="23"/>
        <v>1</v>
      </c>
      <c r="T224" s="63">
        <v>548</v>
      </c>
      <c r="U224" s="63"/>
      <c r="V224" s="63"/>
      <c r="W224" s="63"/>
      <c r="X224" s="63"/>
      <c r="Y224" s="63"/>
      <c r="Z224" s="63"/>
      <c r="AA224" s="63"/>
      <c r="AB224" s="63"/>
      <c r="AC224" s="63"/>
      <c r="AD224" s="63"/>
      <c r="AE224" s="63"/>
      <c r="AF224" s="63"/>
      <c r="AG224" s="63"/>
      <c r="AH224" s="63"/>
      <c r="AI224" s="63"/>
      <c r="AJ224" s="63"/>
      <c r="AK224" s="63"/>
      <c r="AL224" s="63"/>
      <c r="AM224" s="63"/>
      <c r="AN224" s="63"/>
      <c r="AO224" s="63"/>
      <c r="AP224" s="63"/>
      <c r="AQ224" s="63"/>
      <c r="AR224" s="63"/>
      <c r="AS224" s="63"/>
      <c r="AT224" s="63"/>
      <c r="AU224" s="63"/>
      <c r="AV224" s="64"/>
      <c r="AW224" s="64"/>
      <c r="AX224" s="64"/>
      <c r="AY224" s="64"/>
      <c r="AZ224" s="64"/>
      <c r="BA224" s="64"/>
      <c r="BB224" s="64"/>
      <c r="BC224" s="64"/>
      <c r="BD224" s="64"/>
      <c r="BE224" s="64"/>
    </row>
    <row r="225" spans="1:57" s="32" customFormat="1" ht="14" x14ac:dyDescent="0.2">
      <c r="A225" s="32">
        <v>226</v>
      </c>
      <c r="B225" s="156">
        <v>1920</v>
      </c>
      <c r="C225" s="157" t="s">
        <v>266</v>
      </c>
      <c r="D225" s="158" t="s">
        <v>268</v>
      </c>
      <c r="E225" s="158" t="s">
        <v>591</v>
      </c>
      <c r="F225" s="158" t="s">
        <v>3448</v>
      </c>
      <c r="G225" s="159" t="s">
        <v>643</v>
      </c>
      <c r="H225" s="160">
        <v>549</v>
      </c>
      <c r="I225" s="161">
        <v>1.6</v>
      </c>
      <c r="J225" s="160">
        <v>549</v>
      </c>
      <c r="K225" s="161">
        <v>5.25</v>
      </c>
      <c r="L225" s="162" t="s">
        <v>1049</v>
      </c>
      <c r="M225" s="163"/>
      <c r="N225" s="163"/>
      <c r="O225" s="158" t="s">
        <v>268</v>
      </c>
      <c r="P225" s="158" t="s">
        <v>2800</v>
      </c>
      <c r="Q225" s="164" t="str">
        <f t="shared" si="25"/>
        <v>(Scott No. 549)</v>
      </c>
      <c r="R225" s="165">
        <f t="shared" si="26"/>
        <v>549</v>
      </c>
      <c r="S225" s="166">
        <f t="shared" si="23"/>
        <v>1</v>
      </c>
      <c r="T225" s="63">
        <v>549</v>
      </c>
      <c r="U225" s="63"/>
      <c r="V225" s="63"/>
      <c r="W225" s="63"/>
      <c r="X225" s="63"/>
      <c r="Y225" s="63"/>
      <c r="Z225" s="63"/>
      <c r="AA225" s="63"/>
      <c r="AB225" s="63"/>
      <c r="AC225" s="63"/>
      <c r="AD225" s="63"/>
      <c r="AE225" s="63"/>
      <c r="AF225" s="63"/>
      <c r="AG225" s="63"/>
      <c r="AH225" s="63"/>
      <c r="AI225" s="63"/>
      <c r="AJ225" s="63"/>
      <c r="AK225" s="63"/>
      <c r="AL225" s="63"/>
      <c r="AM225" s="63"/>
      <c r="AN225" s="63"/>
      <c r="AO225" s="63"/>
      <c r="AP225" s="63"/>
      <c r="AQ225" s="63"/>
      <c r="AR225" s="63"/>
      <c r="AS225" s="63"/>
      <c r="AT225" s="63"/>
      <c r="AU225" s="63"/>
      <c r="AV225" s="64"/>
      <c r="AW225" s="64"/>
      <c r="AX225" s="64"/>
      <c r="AY225" s="64"/>
      <c r="AZ225" s="64"/>
      <c r="BA225" s="64"/>
      <c r="BB225" s="64"/>
      <c r="BC225" s="64"/>
      <c r="BD225" s="64"/>
      <c r="BE225" s="64"/>
    </row>
    <row r="226" spans="1:57" s="32" customFormat="1" ht="14" x14ac:dyDescent="0.2">
      <c r="A226" s="32">
        <v>227</v>
      </c>
      <c r="B226" s="156">
        <v>1920</v>
      </c>
      <c r="C226" s="157" t="s">
        <v>266</v>
      </c>
      <c r="D226" s="158" t="s">
        <v>269</v>
      </c>
      <c r="E226" s="158" t="s">
        <v>591</v>
      </c>
      <c r="F226" s="158" t="s">
        <v>3449</v>
      </c>
      <c r="G226" s="159" t="s">
        <v>644</v>
      </c>
      <c r="H226" s="160">
        <v>550</v>
      </c>
      <c r="I226" s="161">
        <v>14</v>
      </c>
      <c r="J226" s="160">
        <v>550</v>
      </c>
      <c r="K226" s="161">
        <v>35</v>
      </c>
      <c r="L226" s="162" t="s">
        <v>1050</v>
      </c>
      <c r="M226" s="163"/>
      <c r="N226" s="163"/>
      <c r="O226" s="158" t="s">
        <v>269</v>
      </c>
      <c r="P226" s="158" t="s">
        <v>2801</v>
      </c>
      <c r="Q226" s="164" t="str">
        <f t="shared" si="25"/>
        <v>(Scott No. 550)</v>
      </c>
      <c r="R226" s="165">
        <f t="shared" si="26"/>
        <v>550</v>
      </c>
      <c r="S226" s="166">
        <f t="shared" si="23"/>
        <v>1</v>
      </c>
      <c r="T226" s="63">
        <v>550</v>
      </c>
      <c r="U226" s="63"/>
      <c r="V226" s="63"/>
      <c r="W226" s="63"/>
      <c r="X226" s="63"/>
      <c r="Y226" s="63"/>
      <c r="Z226" s="63"/>
      <c r="AA226" s="63"/>
      <c r="AB226" s="63"/>
      <c r="AC226" s="63"/>
      <c r="AD226" s="63"/>
      <c r="AE226" s="63"/>
      <c r="AF226" s="63"/>
      <c r="AG226" s="63"/>
      <c r="AH226" s="63"/>
      <c r="AI226" s="63"/>
      <c r="AJ226" s="63"/>
      <c r="AK226" s="63"/>
      <c r="AL226" s="63"/>
      <c r="AM226" s="63"/>
      <c r="AN226" s="63"/>
      <c r="AO226" s="63"/>
      <c r="AP226" s="63"/>
      <c r="AQ226" s="63"/>
      <c r="AR226" s="63"/>
      <c r="AS226" s="63"/>
      <c r="AT226" s="63"/>
      <c r="AU226" s="63"/>
      <c r="AV226" s="64"/>
      <c r="AW226" s="64"/>
      <c r="AX226" s="64"/>
      <c r="AY226" s="64"/>
      <c r="AZ226" s="64"/>
      <c r="BA226" s="64"/>
      <c r="BB226" s="64"/>
      <c r="BC226" s="64"/>
      <c r="BD226" s="64"/>
      <c r="BE226" s="64"/>
    </row>
    <row r="227" spans="1:57" s="32" customFormat="1" ht="14" x14ac:dyDescent="0.2">
      <c r="A227" s="32">
        <v>228</v>
      </c>
      <c r="B227" s="156" t="s">
        <v>583</v>
      </c>
      <c r="C227" s="157" t="s">
        <v>270</v>
      </c>
      <c r="D227" s="158" t="s">
        <v>271</v>
      </c>
      <c r="E227" s="158" t="s">
        <v>590</v>
      </c>
      <c r="F227" s="158" t="s">
        <v>3450</v>
      </c>
      <c r="G227" s="159">
        <v>134</v>
      </c>
      <c r="H227" s="160">
        <v>551</v>
      </c>
      <c r="I227" s="161">
        <v>0.25</v>
      </c>
      <c r="J227" s="160">
        <v>551</v>
      </c>
      <c r="K227" s="161">
        <v>0.25</v>
      </c>
      <c r="L227" s="162" t="s">
        <v>936</v>
      </c>
      <c r="M227" s="163"/>
      <c r="N227" s="163"/>
      <c r="O227" s="158" t="s">
        <v>271</v>
      </c>
      <c r="P227" s="158" t="s">
        <v>2802</v>
      </c>
      <c r="Q227" s="164" t="str">
        <f t="shared" ref="Q227:Q250" si="27">CONCATENATE("(Scott Nos. ",R227,")")</f>
        <v>(Scott Nos. 551, 653)</v>
      </c>
      <c r="R227" s="165" t="s">
        <v>2803</v>
      </c>
      <c r="S227" s="166">
        <f t="shared" si="23"/>
        <v>2</v>
      </c>
      <c r="T227" s="63">
        <v>551</v>
      </c>
      <c r="U227" s="63">
        <v>653</v>
      </c>
      <c r="V227" s="63"/>
      <c r="W227" s="63"/>
      <c r="X227" s="63"/>
      <c r="Y227" s="63"/>
      <c r="Z227" s="63"/>
      <c r="AA227" s="63"/>
      <c r="AB227" s="63"/>
      <c r="AC227" s="63"/>
      <c r="AD227" s="63"/>
      <c r="AE227" s="63"/>
      <c r="AF227" s="63"/>
      <c r="AG227" s="63"/>
      <c r="AH227" s="63"/>
      <c r="AI227" s="63"/>
      <c r="AJ227" s="63"/>
      <c r="AK227" s="63"/>
      <c r="AL227" s="63"/>
      <c r="AM227" s="63"/>
      <c r="AN227" s="63"/>
      <c r="AO227" s="63"/>
      <c r="AP227" s="63"/>
      <c r="AQ227" s="63"/>
      <c r="AR227" s="63"/>
      <c r="AS227" s="63"/>
      <c r="AT227" s="63"/>
      <c r="AU227" s="63"/>
      <c r="AV227" s="64"/>
      <c r="AW227" s="64"/>
      <c r="AX227" s="64"/>
      <c r="AY227" s="64"/>
      <c r="AZ227" s="64"/>
      <c r="BA227" s="64"/>
      <c r="BB227" s="64"/>
      <c r="BC227" s="64"/>
      <c r="BD227" s="64"/>
      <c r="BE227" s="64"/>
    </row>
    <row r="228" spans="1:57" s="32" customFormat="1" ht="14" x14ac:dyDescent="0.2">
      <c r="A228" s="32">
        <v>229</v>
      </c>
      <c r="B228" s="156" t="s">
        <v>583</v>
      </c>
      <c r="C228" s="157" t="s">
        <v>270</v>
      </c>
      <c r="D228" s="158" t="s">
        <v>15</v>
      </c>
      <c r="E228" s="158" t="s">
        <v>590</v>
      </c>
      <c r="F228" s="158" t="s">
        <v>3451</v>
      </c>
      <c r="G228" s="159">
        <v>135</v>
      </c>
      <c r="H228" s="160">
        <v>581</v>
      </c>
      <c r="I228" s="161">
        <v>0.75</v>
      </c>
      <c r="J228" s="160">
        <v>581</v>
      </c>
      <c r="K228" s="161">
        <v>10</v>
      </c>
      <c r="L228" s="162" t="s">
        <v>937</v>
      </c>
      <c r="M228" s="163"/>
      <c r="N228" s="163"/>
      <c r="O228" s="158" t="s">
        <v>15</v>
      </c>
      <c r="P228" s="158" t="s">
        <v>2804</v>
      </c>
      <c r="Q228" s="164" t="str">
        <f t="shared" si="27"/>
        <v>(Scott Nos. 552, 575, 578, 581, 594, 596, 597, 604, 632)</v>
      </c>
      <c r="R228" s="165" t="s">
        <v>2805</v>
      </c>
      <c r="S228" s="166">
        <f t="shared" si="23"/>
        <v>9</v>
      </c>
      <c r="T228" s="63">
        <v>552</v>
      </c>
      <c r="U228" s="63">
        <v>575</v>
      </c>
      <c r="V228" s="63">
        <v>578</v>
      </c>
      <c r="W228" s="63">
        <v>581</v>
      </c>
      <c r="X228" s="63">
        <v>594</v>
      </c>
      <c r="Y228" s="63">
        <v>596</v>
      </c>
      <c r="Z228" s="63">
        <v>597</v>
      </c>
      <c r="AA228" s="63">
        <v>604</v>
      </c>
      <c r="AB228" s="63">
        <v>632</v>
      </c>
      <c r="AC228" s="63"/>
      <c r="AD228" s="63"/>
      <c r="AE228" s="63"/>
      <c r="AF228" s="63"/>
      <c r="AG228" s="63"/>
      <c r="AH228" s="63"/>
      <c r="AI228" s="63"/>
      <c r="AJ228" s="63"/>
      <c r="AK228" s="63"/>
      <c r="AL228" s="63"/>
      <c r="AM228" s="63"/>
      <c r="AN228" s="63"/>
      <c r="AO228" s="63"/>
      <c r="AP228" s="63"/>
      <c r="AQ228" s="63"/>
      <c r="AR228" s="63"/>
      <c r="AS228" s="63"/>
      <c r="AT228" s="63"/>
      <c r="AU228" s="63"/>
      <c r="AV228" s="64"/>
      <c r="AW228" s="64"/>
      <c r="AX228" s="64"/>
      <c r="AY228" s="64"/>
      <c r="AZ228" s="64"/>
      <c r="BA228" s="64"/>
      <c r="BB228" s="64"/>
      <c r="BC228" s="64"/>
      <c r="BD228" s="64"/>
      <c r="BE228" s="64"/>
    </row>
    <row r="229" spans="1:57" s="32" customFormat="1" ht="14" x14ac:dyDescent="0.2">
      <c r="A229" s="32">
        <v>230</v>
      </c>
      <c r="B229" s="156" t="s">
        <v>583</v>
      </c>
      <c r="C229" s="157" t="s">
        <v>270</v>
      </c>
      <c r="D229" s="158" t="s">
        <v>272</v>
      </c>
      <c r="E229" s="158" t="s">
        <v>590</v>
      </c>
      <c r="F229" s="158" t="s">
        <v>3452</v>
      </c>
      <c r="G229" s="159">
        <v>136</v>
      </c>
      <c r="H229" s="160">
        <v>631</v>
      </c>
      <c r="I229" s="161">
        <v>1.7</v>
      </c>
      <c r="J229" s="160">
        <v>631</v>
      </c>
      <c r="K229" s="161">
        <v>2</v>
      </c>
      <c r="L229" s="162" t="s">
        <v>938</v>
      </c>
      <c r="M229" s="163"/>
      <c r="N229" s="163"/>
      <c r="O229" s="158" t="s">
        <v>272</v>
      </c>
      <c r="P229" s="158" t="s">
        <v>2806</v>
      </c>
      <c r="Q229" s="164" t="str">
        <f t="shared" si="27"/>
        <v>(Scott Nos. 553, 576, 582, 598, 605, 631, 633)</v>
      </c>
      <c r="R229" s="165" t="s">
        <v>2807</v>
      </c>
      <c r="S229" s="166">
        <f t="shared" si="23"/>
        <v>7</v>
      </c>
      <c r="T229" s="63">
        <v>553</v>
      </c>
      <c r="U229" s="63">
        <v>576</v>
      </c>
      <c r="V229" s="63">
        <v>582</v>
      </c>
      <c r="W229" s="63">
        <v>598</v>
      </c>
      <c r="X229" s="63">
        <v>605</v>
      </c>
      <c r="Y229" s="63">
        <v>631</v>
      </c>
      <c r="Z229" s="63">
        <v>633</v>
      </c>
      <c r="AA229" s="63"/>
      <c r="AB229" s="63"/>
      <c r="AC229" s="63"/>
      <c r="AD229" s="63"/>
      <c r="AE229" s="63"/>
      <c r="AF229" s="63"/>
      <c r="AG229" s="63"/>
      <c r="AH229" s="63"/>
      <c r="AI229" s="63"/>
      <c r="AJ229" s="63"/>
      <c r="AK229" s="63"/>
      <c r="AL229" s="63"/>
      <c r="AM229" s="63"/>
      <c r="AN229" s="63"/>
      <c r="AO229" s="63"/>
      <c r="AP229" s="63"/>
      <c r="AQ229" s="63"/>
      <c r="AR229" s="63"/>
      <c r="AS229" s="63"/>
      <c r="AT229" s="63"/>
      <c r="AU229" s="63"/>
      <c r="AV229" s="64"/>
      <c r="AW229" s="64"/>
      <c r="AX229" s="64"/>
      <c r="AY229" s="64"/>
      <c r="AZ229" s="64"/>
      <c r="BA229" s="64"/>
      <c r="BB229" s="64"/>
      <c r="BC229" s="64"/>
      <c r="BD229" s="64"/>
      <c r="BE229" s="64"/>
    </row>
    <row r="230" spans="1:57" s="32" customFormat="1" ht="14" x14ac:dyDescent="0.2">
      <c r="A230" s="32">
        <v>231</v>
      </c>
      <c r="B230" s="156" t="s">
        <v>583</v>
      </c>
      <c r="C230" s="157" t="s">
        <v>270</v>
      </c>
      <c r="D230" s="158" t="s">
        <v>272</v>
      </c>
      <c r="E230" s="158" t="s">
        <v>590</v>
      </c>
      <c r="F230" s="158" t="s">
        <v>3453</v>
      </c>
      <c r="G230" s="159">
        <v>137</v>
      </c>
      <c r="H230" s="160">
        <v>684</v>
      </c>
      <c r="I230" s="161">
        <v>0.25</v>
      </c>
      <c r="J230" s="160">
        <v>684</v>
      </c>
      <c r="K230" s="161">
        <v>0.4</v>
      </c>
      <c r="L230" s="162" t="s">
        <v>959</v>
      </c>
      <c r="M230" s="163"/>
      <c r="N230" s="163"/>
      <c r="O230" s="158" t="s">
        <v>272</v>
      </c>
      <c r="P230" s="158" t="s">
        <v>2808</v>
      </c>
      <c r="Q230" s="164" t="str">
        <f t="shared" si="27"/>
        <v>(Scott Nos. 684, 686)</v>
      </c>
      <c r="R230" s="165" t="s">
        <v>2809</v>
      </c>
      <c r="S230" s="166">
        <f t="shared" si="23"/>
        <v>2</v>
      </c>
      <c r="T230" s="63">
        <v>684</v>
      </c>
      <c r="U230" s="63">
        <v>686</v>
      </c>
      <c r="V230" s="63"/>
      <c r="W230" s="63"/>
      <c r="X230" s="63"/>
      <c r="Y230" s="63"/>
      <c r="Z230" s="63"/>
      <c r="AA230" s="63"/>
      <c r="AB230" s="63"/>
      <c r="AC230" s="63"/>
      <c r="AD230" s="63"/>
      <c r="AE230" s="63"/>
      <c r="AF230" s="63"/>
      <c r="AG230" s="63"/>
      <c r="AH230" s="63"/>
      <c r="AI230" s="63"/>
      <c r="AJ230" s="63"/>
      <c r="AK230" s="63"/>
      <c r="AL230" s="63"/>
      <c r="AM230" s="63"/>
      <c r="AN230" s="63"/>
      <c r="AO230" s="63"/>
      <c r="AP230" s="63"/>
      <c r="AQ230" s="63"/>
      <c r="AR230" s="63"/>
      <c r="AS230" s="63"/>
      <c r="AT230" s="63"/>
      <c r="AU230" s="63"/>
      <c r="AV230" s="64"/>
      <c r="AW230" s="64"/>
      <c r="AX230" s="64"/>
      <c r="AY230" s="64"/>
      <c r="AZ230" s="64"/>
      <c r="BA230" s="64"/>
      <c r="BB230" s="64"/>
      <c r="BC230" s="64"/>
      <c r="BD230" s="64"/>
      <c r="BE230" s="64"/>
    </row>
    <row r="231" spans="1:57" s="32" customFormat="1" ht="14" x14ac:dyDescent="0.2">
      <c r="A231" s="32">
        <v>232</v>
      </c>
      <c r="B231" s="156" t="s">
        <v>583</v>
      </c>
      <c r="C231" s="157" t="s">
        <v>270</v>
      </c>
      <c r="D231" s="158" t="s">
        <v>111</v>
      </c>
      <c r="E231" s="158" t="s">
        <v>590</v>
      </c>
      <c r="F231" s="158" t="s">
        <v>3454</v>
      </c>
      <c r="G231" s="159">
        <v>138</v>
      </c>
      <c r="H231" s="160">
        <v>554</v>
      </c>
      <c r="I231" s="161">
        <v>0.25</v>
      </c>
      <c r="J231" s="160">
        <v>554</v>
      </c>
      <c r="K231" s="161">
        <v>1.3</v>
      </c>
      <c r="L231" s="162" t="s">
        <v>939</v>
      </c>
      <c r="M231" s="163"/>
      <c r="N231" s="163"/>
      <c r="O231" s="158" t="s">
        <v>111</v>
      </c>
      <c r="P231" s="158" t="s">
        <v>2810</v>
      </c>
      <c r="Q231" s="164" t="str">
        <f t="shared" si="27"/>
        <v>(Scott Nos. 554, 577, 579, 583, 595, 599, 599A, 606, 634, 634A)</v>
      </c>
      <c r="R231" s="165" t="s">
        <v>2811</v>
      </c>
      <c r="S231" s="166">
        <f t="shared" si="23"/>
        <v>10</v>
      </c>
      <c r="T231" s="63">
        <v>554</v>
      </c>
      <c r="U231" s="63">
        <v>577</v>
      </c>
      <c r="V231" s="63">
        <v>579</v>
      </c>
      <c r="W231" s="63">
        <v>583</v>
      </c>
      <c r="X231" s="63">
        <v>595</v>
      </c>
      <c r="Y231" s="63">
        <v>599</v>
      </c>
      <c r="Z231" s="63" t="s">
        <v>273</v>
      </c>
      <c r="AA231" s="63">
        <v>606</v>
      </c>
      <c r="AB231" s="63">
        <v>634</v>
      </c>
      <c r="AC231" s="63" t="s">
        <v>274</v>
      </c>
      <c r="AD231" s="63"/>
      <c r="AE231" s="63"/>
      <c r="AF231" s="63"/>
      <c r="AG231" s="63"/>
      <c r="AH231" s="63"/>
      <c r="AI231" s="63"/>
      <c r="AJ231" s="63"/>
      <c r="AK231" s="63"/>
      <c r="AL231" s="63"/>
      <c r="AM231" s="63"/>
      <c r="AN231" s="63"/>
      <c r="AO231" s="63"/>
      <c r="AP231" s="63"/>
      <c r="AQ231" s="63"/>
      <c r="AR231" s="63"/>
      <c r="AS231" s="63"/>
      <c r="AT231" s="63"/>
      <c r="AU231" s="63"/>
      <c r="AV231" s="64"/>
      <c r="AW231" s="64"/>
      <c r="AX231" s="64"/>
      <c r="AY231" s="64"/>
      <c r="AZ231" s="64"/>
      <c r="BA231" s="64"/>
      <c r="BB231" s="64"/>
      <c r="BC231" s="64"/>
      <c r="BD231" s="64"/>
      <c r="BE231" s="64"/>
    </row>
    <row r="232" spans="1:57" s="32" customFormat="1" ht="14" x14ac:dyDescent="0.2">
      <c r="A232" s="32">
        <v>233</v>
      </c>
      <c r="B232" s="156" t="s">
        <v>583</v>
      </c>
      <c r="C232" s="157" t="s">
        <v>270</v>
      </c>
      <c r="D232" s="158" t="s">
        <v>275</v>
      </c>
      <c r="E232" s="158" t="s">
        <v>590</v>
      </c>
      <c r="F232" s="158" t="s">
        <v>3455</v>
      </c>
      <c r="G232" s="159">
        <v>139</v>
      </c>
      <c r="H232" s="160">
        <v>584</v>
      </c>
      <c r="I232" s="161">
        <v>3</v>
      </c>
      <c r="J232" s="160">
        <v>584</v>
      </c>
      <c r="K232" s="161">
        <v>27.5</v>
      </c>
      <c r="L232" s="162" t="s">
        <v>940</v>
      </c>
      <c r="M232" s="163"/>
      <c r="N232" s="163"/>
      <c r="O232" s="158" t="s">
        <v>275</v>
      </c>
      <c r="P232" s="158" t="s">
        <v>2812</v>
      </c>
      <c r="Q232" s="164" t="str">
        <f t="shared" si="27"/>
        <v>(Scott Nos. 555, 584, 600, 635)</v>
      </c>
      <c r="R232" s="165" t="s">
        <v>2813</v>
      </c>
      <c r="S232" s="166">
        <f t="shared" si="23"/>
        <v>4</v>
      </c>
      <c r="T232" s="63">
        <v>555</v>
      </c>
      <c r="U232" s="63">
        <v>584</v>
      </c>
      <c r="V232" s="63">
        <v>600</v>
      </c>
      <c r="W232" s="63">
        <v>635</v>
      </c>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4"/>
      <c r="AW232" s="64"/>
      <c r="AX232" s="64"/>
      <c r="AY232" s="64"/>
      <c r="AZ232" s="64"/>
      <c r="BA232" s="64"/>
      <c r="BB232" s="64"/>
      <c r="BC232" s="64"/>
      <c r="BD232" s="64"/>
      <c r="BE232" s="64"/>
    </row>
    <row r="233" spans="1:57" s="32" customFormat="1" ht="14" x14ac:dyDescent="0.2">
      <c r="A233" s="32">
        <v>234</v>
      </c>
      <c r="B233" s="156" t="s">
        <v>583</v>
      </c>
      <c r="C233" s="157" t="s">
        <v>270</v>
      </c>
      <c r="D233" s="158" t="s">
        <v>276</v>
      </c>
      <c r="E233" s="158" t="s">
        <v>590</v>
      </c>
      <c r="F233" s="158" t="s">
        <v>3456</v>
      </c>
      <c r="G233" s="159">
        <v>140</v>
      </c>
      <c r="H233" s="160">
        <v>585</v>
      </c>
      <c r="I233" s="161">
        <v>0.65</v>
      </c>
      <c r="J233" s="160">
        <v>585</v>
      </c>
      <c r="K233" s="161">
        <v>17.5</v>
      </c>
      <c r="L233" s="162" t="s">
        <v>941</v>
      </c>
      <c r="M233" s="163"/>
      <c r="N233" s="163"/>
      <c r="O233" s="158" t="s">
        <v>276</v>
      </c>
      <c r="P233" s="158" t="s">
        <v>2814</v>
      </c>
      <c r="Q233" s="164" t="str">
        <f t="shared" si="27"/>
        <v>(Scott Nos. 556, 585, 601, 636)</v>
      </c>
      <c r="R233" s="165" t="s">
        <v>2815</v>
      </c>
      <c r="S233" s="166">
        <f t="shared" si="23"/>
        <v>4</v>
      </c>
      <c r="T233" s="63">
        <v>556</v>
      </c>
      <c r="U233" s="63">
        <v>585</v>
      </c>
      <c r="V233" s="63">
        <v>601</v>
      </c>
      <c r="W233" s="63">
        <v>636</v>
      </c>
      <c r="X233" s="63"/>
      <c r="Y233" s="63"/>
      <c r="Z233" s="63"/>
      <c r="AA233" s="63"/>
      <c r="AB233" s="63"/>
      <c r="AC233" s="63"/>
      <c r="AD233" s="63"/>
      <c r="AE233" s="63"/>
      <c r="AF233" s="63"/>
      <c r="AG233" s="63"/>
      <c r="AH233" s="63"/>
      <c r="AI233" s="63"/>
      <c r="AJ233" s="63"/>
      <c r="AK233" s="63"/>
      <c r="AL233" s="63"/>
      <c r="AM233" s="63"/>
      <c r="AN233" s="63"/>
      <c r="AO233" s="63"/>
      <c r="AP233" s="63"/>
      <c r="AQ233" s="63"/>
      <c r="AR233" s="63"/>
      <c r="AS233" s="63"/>
      <c r="AT233" s="63"/>
      <c r="AU233" s="63"/>
      <c r="AV233" s="64"/>
      <c r="AW233" s="64"/>
      <c r="AX233" s="64"/>
      <c r="AY233" s="64"/>
      <c r="AZ233" s="64"/>
      <c r="BA233" s="64"/>
      <c r="BB233" s="64"/>
      <c r="BC233" s="64"/>
      <c r="BD233" s="64"/>
      <c r="BE233" s="64"/>
    </row>
    <row r="234" spans="1:57" s="32" customFormat="1" ht="14" x14ac:dyDescent="0.2">
      <c r="A234" s="32">
        <v>235</v>
      </c>
      <c r="B234" s="156" t="s">
        <v>583</v>
      </c>
      <c r="C234" s="157" t="s">
        <v>270</v>
      </c>
      <c r="D234" s="158" t="s">
        <v>277</v>
      </c>
      <c r="E234" s="158" t="s">
        <v>590</v>
      </c>
      <c r="F234" s="158" t="s">
        <v>3457</v>
      </c>
      <c r="G234" s="159">
        <v>141</v>
      </c>
      <c r="H234" s="160">
        <v>687</v>
      </c>
      <c r="I234" s="161">
        <v>1</v>
      </c>
      <c r="J234" s="160">
        <v>687</v>
      </c>
      <c r="K234" s="161">
        <v>3</v>
      </c>
      <c r="L234" s="162" t="s">
        <v>960</v>
      </c>
      <c r="M234" s="163"/>
      <c r="N234" s="163"/>
      <c r="O234" s="158" t="s">
        <v>277</v>
      </c>
      <c r="P234" s="158" t="s">
        <v>2816</v>
      </c>
      <c r="Q234" s="164" t="str">
        <f t="shared" si="27"/>
        <v>(Scott Nos. 685, 687)</v>
      </c>
      <c r="R234" s="165" t="s">
        <v>2817</v>
      </c>
      <c r="S234" s="166">
        <f t="shared" si="23"/>
        <v>2</v>
      </c>
      <c r="T234" s="63">
        <v>685</v>
      </c>
      <c r="U234" s="63">
        <v>687</v>
      </c>
      <c r="V234" s="63"/>
      <c r="W234" s="63"/>
      <c r="X234" s="63"/>
      <c r="Y234" s="63"/>
      <c r="Z234" s="63"/>
      <c r="AA234" s="63"/>
      <c r="AB234" s="63"/>
      <c r="AC234" s="63"/>
      <c r="AD234" s="63"/>
      <c r="AE234" s="63"/>
      <c r="AF234" s="63"/>
      <c r="AG234" s="63"/>
      <c r="AH234" s="63"/>
      <c r="AI234" s="63"/>
      <c r="AJ234" s="63"/>
      <c r="AK234" s="63"/>
      <c r="AL234" s="63"/>
      <c r="AM234" s="63"/>
      <c r="AN234" s="63"/>
      <c r="AO234" s="63"/>
      <c r="AP234" s="63"/>
      <c r="AQ234" s="63"/>
      <c r="AR234" s="63"/>
      <c r="AS234" s="63"/>
      <c r="AT234" s="63"/>
      <c r="AU234" s="63"/>
      <c r="AV234" s="64"/>
      <c r="AW234" s="64"/>
      <c r="AX234" s="64"/>
      <c r="AY234" s="64"/>
      <c r="AZ234" s="64"/>
      <c r="BA234" s="64"/>
      <c r="BB234" s="64"/>
      <c r="BC234" s="64"/>
      <c r="BD234" s="64"/>
      <c r="BE234" s="64"/>
    </row>
    <row r="235" spans="1:57" s="32" customFormat="1" ht="14" x14ac:dyDescent="0.2">
      <c r="A235" s="32">
        <v>236</v>
      </c>
      <c r="B235" s="156" t="s">
        <v>583</v>
      </c>
      <c r="C235" s="157" t="s">
        <v>270</v>
      </c>
      <c r="D235" s="158" t="s">
        <v>278</v>
      </c>
      <c r="E235" s="158" t="s">
        <v>590</v>
      </c>
      <c r="F235" s="158" t="s">
        <v>3458</v>
      </c>
      <c r="G235" s="159">
        <v>142</v>
      </c>
      <c r="H235" s="160">
        <v>586</v>
      </c>
      <c r="I235" s="161">
        <v>0.4</v>
      </c>
      <c r="J235" s="160">
        <v>586</v>
      </c>
      <c r="K235" s="161">
        <v>17.5</v>
      </c>
      <c r="L235" s="162" t="s">
        <v>942</v>
      </c>
      <c r="M235" s="163"/>
      <c r="N235" s="163"/>
      <c r="O235" s="158" t="s">
        <v>278</v>
      </c>
      <c r="P235" s="158" t="s">
        <v>2818</v>
      </c>
      <c r="Q235" s="164" t="str">
        <f t="shared" si="27"/>
        <v>(Scott Nos. 557, 586, 602, 637)</v>
      </c>
      <c r="R235" s="165" t="s">
        <v>2819</v>
      </c>
      <c r="S235" s="166">
        <f t="shared" si="23"/>
        <v>4</v>
      </c>
      <c r="T235" s="63">
        <v>557</v>
      </c>
      <c r="U235" s="63">
        <v>586</v>
      </c>
      <c r="V235" s="63">
        <v>602</v>
      </c>
      <c r="W235" s="63">
        <v>637</v>
      </c>
      <c r="X235" s="63"/>
      <c r="Y235" s="63"/>
      <c r="Z235" s="63"/>
      <c r="AA235" s="63"/>
      <c r="AB235" s="63"/>
      <c r="AC235" s="63"/>
      <c r="AD235" s="63"/>
      <c r="AE235" s="63"/>
      <c r="AF235" s="63"/>
      <c r="AG235" s="63"/>
      <c r="AH235" s="63"/>
      <c r="AI235" s="63"/>
      <c r="AJ235" s="63"/>
      <c r="AK235" s="63"/>
      <c r="AL235" s="63"/>
      <c r="AM235" s="63"/>
      <c r="AN235" s="63"/>
      <c r="AO235" s="63"/>
      <c r="AP235" s="63"/>
      <c r="AQ235" s="63"/>
      <c r="AR235" s="63"/>
      <c r="AS235" s="63"/>
      <c r="AT235" s="63"/>
      <c r="AU235" s="63"/>
      <c r="AV235" s="64"/>
      <c r="AW235" s="64"/>
      <c r="AX235" s="64"/>
      <c r="AY235" s="64"/>
      <c r="AZ235" s="64"/>
      <c r="BA235" s="64"/>
      <c r="BB235" s="64"/>
      <c r="BC235" s="64"/>
      <c r="BD235" s="64"/>
      <c r="BE235" s="64"/>
    </row>
    <row r="236" spans="1:57" s="32" customFormat="1" ht="14" x14ac:dyDescent="0.2">
      <c r="A236" s="32">
        <v>237</v>
      </c>
      <c r="B236" s="156" t="s">
        <v>583</v>
      </c>
      <c r="C236" s="157" t="s">
        <v>270</v>
      </c>
      <c r="D236" s="158" t="s">
        <v>132</v>
      </c>
      <c r="E236" s="158" t="s">
        <v>590</v>
      </c>
      <c r="F236" s="158" t="s">
        <v>3459</v>
      </c>
      <c r="G236" s="159">
        <v>143</v>
      </c>
      <c r="H236" s="160">
        <v>558</v>
      </c>
      <c r="I236" s="161">
        <v>1</v>
      </c>
      <c r="J236" s="160">
        <v>558</v>
      </c>
      <c r="K236" s="161">
        <v>32.5</v>
      </c>
      <c r="L236" s="162" t="s">
        <v>943</v>
      </c>
      <c r="M236" s="163"/>
      <c r="N236" s="163"/>
      <c r="O236" s="158" t="s">
        <v>132</v>
      </c>
      <c r="P236" s="158" t="s">
        <v>2820</v>
      </c>
      <c r="Q236" s="164" t="str">
        <f t="shared" si="27"/>
        <v>(Scott Nos. 558, 587, 638, 723)</v>
      </c>
      <c r="R236" s="165" t="s">
        <v>2821</v>
      </c>
      <c r="S236" s="166">
        <f t="shared" si="23"/>
        <v>4</v>
      </c>
      <c r="T236" s="63">
        <v>558</v>
      </c>
      <c r="U236" s="63">
        <v>587</v>
      </c>
      <c r="V236" s="63">
        <v>638</v>
      </c>
      <c r="W236" s="63">
        <v>723</v>
      </c>
      <c r="X236" s="63"/>
      <c r="Y236" s="63"/>
      <c r="Z236" s="63"/>
      <c r="AA236" s="63"/>
      <c r="AB236" s="63"/>
      <c r="AC236" s="63"/>
      <c r="AD236" s="63"/>
      <c r="AE236" s="63"/>
      <c r="AF236" s="63"/>
      <c r="AG236" s="63"/>
      <c r="AH236" s="63"/>
      <c r="AI236" s="63"/>
      <c r="AJ236" s="63"/>
      <c r="AK236" s="63"/>
      <c r="AL236" s="63"/>
      <c r="AM236" s="63"/>
      <c r="AN236" s="63"/>
      <c r="AO236" s="63"/>
      <c r="AP236" s="63"/>
      <c r="AQ236" s="63"/>
      <c r="AR236" s="63"/>
      <c r="AS236" s="63"/>
      <c r="AT236" s="63"/>
      <c r="AU236" s="63"/>
      <c r="AV236" s="64"/>
      <c r="AW236" s="64"/>
      <c r="AX236" s="64"/>
      <c r="AY236" s="64"/>
      <c r="AZ236" s="64"/>
      <c r="BA236" s="64"/>
      <c r="BB236" s="64"/>
      <c r="BC236" s="64"/>
      <c r="BD236" s="64"/>
      <c r="BE236" s="64"/>
    </row>
    <row r="237" spans="1:57" s="32" customFormat="1" ht="14" x14ac:dyDescent="0.2">
      <c r="A237" s="32">
        <v>238</v>
      </c>
      <c r="B237" s="156" t="s">
        <v>583</v>
      </c>
      <c r="C237" s="157" t="s">
        <v>270</v>
      </c>
      <c r="D237" s="158" t="s">
        <v>279</v>
      </c>
      <c r="E237" s="158" t="s">
        <v>590</v>
      </c>
      <c r="F237" s="158" t="s">
        <v>3460</v>
      </c>
      <c r="G237" s="159">
        <v>144</v>
      </c>
      <c r="H237" s="160">
        <v>588</v>
      </c>
      <c r="I237" s="161">
        <v>6.25</v>
      </c>
      <c r="J237" s="160">
        <v>588</v>
      </c>
      <c r="K237" s="161">
        <v>12.5</v>
      </c>
      <c r="L237" s="162" t="s">
        <v>944</v>
      </c>
      <c r="M237" s="163"/>
      <c r="N237" s="163"/>
      <c r="O237" s="158" t="s">
        <v>279</v>
      </c>
      <c r="P237" s="158" t="s">
        <v>2822</v>
      </c>
      <c r="Q237" s="164" t="str">
        <f t="shared" si="27"/>
        <v>(Scott Nos. 559, 588, 639)</v>
      </c>
      <c r="R237" s="165" t="s">
        <v>2823</v>
      </c>
      <c r="S237" s="166">
        <f t="shared" si="23"/>
        <v>3</v>
      </c>
      <c r="T237" s="63">
        <v>559</v>
      </c>
      <c r="U237" s="63">
        <v>588</v>
      </c>
      <c r="V237" s="63">
        <v>639</v>
      </c>
      <c r="W237" s="63"/>
      <c r="X237" s="63"/>
      <c r="Y237" s="63"/>
      <c r="Z237" s="63"/>
      <c r="AA237" s="63"/>
      <c r="AB237" s="63"/>
      <c r="AC237" s="63"/>
      <c r="AD237" s="63"/>
      <c r="AE237" s="63"/>
      <c r="AF237" s="63"/>
      <c r="AG237" s="63"/>
      <c r="AH237" s="63"/>
      <c r="AI237" s="63"/>
      <c r="AJ237" s="63"/>
      <c r="AK237" s="63"/>
      <c r="AL237" s="63"/>
      <c r="AM237" s="63"/>
      <c r="AN237" s="63"/>
      <c r="AO237" s="63"/>
      <c r="AP237" s="63"/>
      <c r="AQ237" s="63"/>
      <c r="AR237" s="63"/>
      <c r="AS237" s="63"/>
      <c r="AT237" s="63"/>
      <c r="AU237" s="63"/>
      <c r="AV237" s="64"/>
      <c r="AW237" s="64"/>
      <c r="AX237" s="64"/>
      <c r="AY237" s="64"/>
      <c r="AZ237" s="64"/>
      <c r="BA237" s="64"/>
      <c r="BB237" s="64"/>
      <c r="BC237" s="64"/>
      <c r="BD237" s="64"/>
      <c r="BE237" s="64"/>
    </row>
    <row r="238" spans="1:57" s="32" customFormat="1" ht="14" x14ac:dyDescent="0.2">
      <c r="A238" s="32">
        <v>239</v>
      </c>
      <c r="B238" s="156" t="s">
        <v>583</v>
      </c>
      <c r="C238" s="157" t="s">
        <v>270</v>
      </c>
      <c r="D238" s="158" t="s">
        <v>280</v>
      </c>
      <c r="E238" s="158" t="s">
        <v>590</v>
      </c>
      <c r="F238" s="158" t="s">
        <v>3461</v>
      </c>
      <c r="G238" s="159">
        <v>145</v>
      </c>
      <c r="H238" s="160">
        <v>589</v>
      </c>
      <c r="I238" s="161">
        <v>4.5</v>
      </c>
      <c r="J238" s="160">
        <v>589</v>
      </c>
      <c r="K238" s="161">
        <v>27.5</v>
      </c>
      <c r="L238" s="162" t="s">
        <v>945</v>
      </c>
      <c r="M238" s="163"/>
      <c r="N238" s="163"/>
      <c r="O238" s="158" t="s">
        <v>280</v>
      </c>
      <c r="P238" s="158" t="s">
        <v>2824</v>
      </c>
      <c r="Q238" s="164" t="str">
        <f t="shared" si="27"/>
        <v>(Scott Nos. 560, 589, 640)</v>
      </c>
      <c r="R238" s="165" t="s">
        <v>2825</v>
      </c>
      <c r="S238" s="166">
        <f t="shared" si="23"/>
        <v>3</v>
      </c>
      <c r="T238" s="63">
        <v>560</v>
      </c>
      <c r="U238" s="63">
        <v>589</v>
      </c>
      <c r="V238" s="63">
        <v>640</v>
      </c>
      <c r="W238" s="63"/>
      <c r="X238" s="63"/>
      <c r="Y238" s="63"/>
      <c r="Z238" s="63"/>
      <c r="AA238" s="63"/>
      <c r="AB238" s="63"/>
      <c r="AC238" s="63"/>
      <c r="AD238" s="63"/>
      <c r="AE238" s="63"/>
      <c r="AF238" s="63"/>
      <c r="AG238" s="63"/>
      <c r="AH238" s="63"/>
      <c r="AI238" s="63"/>
      <c r="AJ238" s="63"/>
      <c r="AK238" s="63"/>
      <c r="AL238" s="63"/>
      <c r="AM238" s="63"/>
      <c r="AN238" s="63"/>
      <c r="AO238" s="63"/>
      <c r="AP238" s="63"/>
      <c r="AQ238" s="63"/>
      <c r="AR238" s="63"/>
      <c r="AS238" s="63"/>
      <c r="AT238" s="63"/>
      <c r="AU238" s="63"/>
      <c r="AV238" s="64"/>
      <c r="AW238" s="64"/>
      <c r="AX238" s="64"/>
      <c r="AY238" s="64"/>
      <c r="AZ238" s="64"/>
      <c r="BA238" s="64"/>
      <c r="BB238" s="64"/>
      <c r="BC238" s="64"/>
      <c r="BD238" s="64"/>
      <c r="BE238" s="64"/>
    </row>
    <row r="239" spans="1:57" s="32" customFormat="1" ht="14" x14ac:dyDescent="0.2">
      <c r="A239" s="32">
        <v>240</v>
      </c>
      <c r="B239" s="156" t="s">
        <v>583</v>
      </c>
      <c r="C239" s="157" t="s">
        <v>270</v>
      </c>
      <c r="D239" s="158" t="s">
        <v>281</v>
      </c>
      <c r="E239" s="158" t="s">
        <v>590</v>
      </c>
      <c r="F239" s="158" t="s">
        <v>3462</v>
      </c>
      <c r="G239" s="159">
        <v>146</v>
      </c>
      <c r="H239" s="160">
        <v>590</v>
      </c>
      <c r="I239" s="161">
        <v>2.5</v>
      </c>
      <c r="J239" s="160">
        <v>590</v>
      </c>
      <c r="K239" s="161">
        <v>6</v>
      </c>
      <c r="L239" s="162" t="s">
        <v>946</v>
      </c>
      <c r="M239" s="163"/>
      <c r="N239" s="163"/>
      <c r="O239" s="158" t="s">
        <v>281</v>
      </c>
      <c r="P239" s="158" t="s">
        <v>2826</v>
      </c>
      <c r="Q239" s="164" t="str">
        <f t="shared" si="27"/>
        <v>(Scott Nos. 561, 590, 641)</v>
      </c>
      <c r="R239" s="165" t="s">
        <v>2827</v>
      </c>
      <c r="S239" s="166">
        <f t="shared" si="23"/>
        <v>3</v>
      </c>
      <c r="T239" s="63">
        <v>561</v>
      </c>
      <c r="U239" s="63">
        <v>590</v>
      </c>
      <c r="V239" s="63">
        <v>641</v>
      </c>
      <c r="W239" s="63"/>
      <c r="X239" s="63"/>
      <c r="Y239" s="63"/>
      <c r="Z239" s="63"/>
      <c r="AA239" s="63"/>
      <c r="AB239" s="63"/>
      <c r="AC239" s="63"/>
      <c r="AD239" s="63"/>
      <c r="AE239" s="63"/>
      <c r="AF239" s="63"/>
      <c r="AG239" s="63"/>
      <c r="AH239" s="63"/>
      <c r="AI239" s="63"/>
      <c r="AJ239" s="63"/>
      <c r="AK239" s="63"/>
      <c r="AL239" s="63"/>
      <c r="AM239" s="63"/>
      <c r="AN239" s="63"/>
      <c r="AO239" s="63"/>
      <c r="AP239" s="63"/>
      <c r="AQ239" s="63"/>
      <c r="AR239" s="63"/>
      <c r="AS239" s="63"/>
      <c r="AT239" s="63"/>
      <c r="AU239" s="63"/>
      <c r="AV239" s="64"/>
      <c r="AW239" s="64"/>
      <c r="AX239" s="64"/>
      <c r="AY239" s="64"/>
      <c r="AZ239" s="64"/>
      <c r="BA239" s="64"/>
      <c r="BB239" s="64"/>
      <c r="BC239" s="64"/>
      <c r="BD239" s="64"/>
      <c r="BE239" s="64"/>
    </row>
    <row r="240" spans="1:57" s="32" customFormat="1" ht="14" x14ac:dyDescent="0.2">
      <c r="A240" s="32">
        <v>241</v>
      </c>
      <c r="B240" s="156" t="s">
        <v>583</v>
      </c>
      <c r="C240" s="157" t="s">
        <v>270</v>
      </c>
      <c r="D240" s="158" t="s">
        <v>282</v>
      </c>
      <c r="E240" s="158" t="s">
        <v>590</v>
      </c>
      <c r="F240" s="158" t="s">
        <v>3463</v>
      </c>
      <c r="G240" s="159">
        <v>147</v>
      </c>
      <c r="H240" s="160">
        <v>591</v>
      </c>
      <c r="I240" s="161">
        <v>0.5</v>
      </c>
      <c r="J240" s="160">
        <v>591</v>
      </c>
      <c r="K240" s="161">
        <v>45</v>
      </c>
      <c r="L240" s="162" t="s">
        <v>947</v>
      </c>
      <c r="M240" s="163"/>
      <c r="N240" s="163"/>
      <c r="O240" s="158" t="s">
        <v>282</v>
      </c>
      <c r="P240" s="158" t="s">
        <v>2828</v>
      </c>
      <c r="Q240" s="164" t="str">
        <f t="shared" si="27"/>
        <v>(Scott Nos. 562, 591, 603, 642)</v>
      </c>
      <c r="R240" s="165" t="s">
        <v>2829</v>
      </c>
      <c r="S240" s="166">
        <f t="shared" si="23"/>
        <v>4</v>
      </c>
      <c r="T240" s="63">
        <v>562</v>
      </c>
      <c r="U240" s="63">
        <v>591</v>
      </c>
      <c r="V240" s="63">
        <v>603</v>
      </c>
      <c r="W240" s="63">
        <v>642</v>
      </c>
      <c r="X240" s="63"/>
      <c r="Y240" s="63"/>
      <c r="Z240" s="63"/>
      <c r="AA240" s="63"/>
      <c r="AB240" s="63"/>
      <c r="AC240" s="63"/>
      <c r="AD240" s="63"/>
      <c r="AE240" s="63"/>
      <c r="AF240" s="63"/>
      <c r="AG240" s="63"/>
      <c r="AH240" s="63"/>
      <c r="AI240" s="63"/>
      <c r="AJ240" s="63"/>
      <c r="AK240" s="63"/>
      <c r="AL240" s="63"/>
      <c r="AM240" s="63"/>
      <c r="AN240" s="63"/>
      <c r="AO240" s="63"/>
      <c r="AP240" s="63"/>
      <c r="AQ240" s="63"/>
      <c r="AR240" s="63"/>
      <c r="AS240" s="63"/>
      <c r="AT240" s="63"/>
      <c r="AU240" s="63"/>
      <c r="AV240" s="64"/>
      <c r="AW240" s="64"/>
      <c r="AX240" s="64"/>
      <c r="AY240" s="64"/>
      <c r="AZ240" s="64"/>
      <c r="BA240" s="64"/>
      <c r="BB240" s="64"/>
      <c r="BC240" s="64"/>
      <c r="BD240" s="64"/>
      <c r="BE240" s="64"/>
    </row>
    <row r="241" spans="1:57" s="32" customFormat="1" ht="14" x14ac:dyDescent="0.2">
      <c r="A241" s="32">
        <v>242</v>
      </c>
      <c r="B241" s="156" t="s">
        <v>583</v>
      </c>
      <c r="C241" s="157" t="s">
        <v>270</v>
      </c>
      <c r="D241" s="158" t="s">
        <v>283</v>
      </c>
      <c r="E241" s="158" t="s">
        <v>590</v>
      </c>
      <c r="F241" s="158" t="s">
        <v>3464</v>
      </c>
      <c r="G241" s="159">
        <v>148</v>
      </c>
      <c r="H241" s="160">
        <v>563</v>
      </c>
      <c r="I241" s="161">
        <v>0.6</v>
      </c>
      <c r="J241" s="160">
        <v>563</v>
      </c>
      <c r="K241" s="161">
        <v>1.4</v>
      </c>
      <c r="L241" s="162" t="s">
        <v>948</v>
      </c>
      <c r="M241" s="163"/>
      <c r="N241" s="163"/>
      <c r="O241" s="158" t="s">
        <v>283</v>
      </c>
      <c r="P241" s="158" t="s">
        <v>2830</v>
      </c>
      <c r="Q241" s="164" t="str">
        <f t="shared" si="27"/>
        <v>(Scott Nos. 563, 692)</v>
      </c>
      <c r="R241" s="165" t="s">
        <v>2831</v>
      </c>
      <c r="S241" s="166">
        <f t="shared" si="23"/>
        <v>2</v>
      </c>
      <c r="T241" s="63">
        <v>563</v>
      </c>
      <c r="U241" s="63">
        <v>692</v>
      </c>
      <c r="V241" s="63"/>
      <c r="W241" s="63"/>
      <c r="X241" s="63"/>
      <c r="Y241" s="63"/>
      <c r="Z241" s="63"/>
      <c r="AA241" s="63"/>
      <c r="AB241" s="63"/>
      <c r="AC241" s="63"/>
      <c r="AD241" s="63"/>
      <c r="AE241" s="63"/>
      <c r="AF241" s="63"/>
      <c r="AG241" s="63"/>
      <c r="AH241" s="63"/>
      <c r="AI241" s="63"/>
      <c r="AJ241" s="63"/>
      <c r="AK241" s="63"/>
      <c r="AL241" s="63"/>
      <c r="AM241" s="63"/>
      <c r="AN241" s="63"/>
      <c r="AO241" s="63"/>
      <c r="AP241" s="63"/>
      <c r="AQ241" s="63"/>
      <c r="AR241" s="63"/>
      <c r="AS241" s="63"/>
      <c r="AT241" s="63"/>
      <c r="AU241" s="63"/>
      <c r="AV241" s="64"/>
      <c r="AW241" s="64"/>
      <c r="AX241" s="64"/>
      <c r="AY241" s="64"/>
      <c r="AZ241" s="64"/>
      <c r="BA241" s="64"/>
      <c r="BB241" s="64"/>
      <c r="BC241" s="64"/>
      <c r="BD241" s="64"/>
      <c r="BE241" s="64"/>
    </row>
    <row r="242" spans="1:57" s="32" customFormat="1" ht="14" x14ac:dyDescent="0.2">
      <c r="A242" s="32">
        <v>243</v>
      </c>
      <c r="B242" s="156" t="s">
        <v>583</v>
      </c>
      <c r="C242" s="157" t="s">
        <v>270</v>
      </c>
      <c r="D242" s="158" t="s">
        <v>284</v>
      </c>
      <c r="E242" s="158" t="s">
        <v>590</v>
      </c>
      <c r="F242" s="158" t="s">
        <v>3465</v>
      </c>
      <c r="G242" s="159">
        <v>149</v>
      </c>
      <c r="H242" s="160">
        <v>564</v>
      </c>
      <c r="I242" s="161">
        <v>0.35</v>
      </c>
      <c r="J242" s="160">
        <v>564</v>
      </c>
      <c r="K242" s="161">
        <v>5.25</v>
      </c>
      <c r="L242" s="162" t="s">
        <v>949</v>
      </c>
      <c r="M242" s="163"/>
      <c r="N242" s="163"/>
      <c r="O242" s="158" t="s">
        <v>284</v>
      </c>
      <c r="P242" s="158" t="s">
        <v>2832</v>
      </c>
      <c r="Q242" s="164" t="str">
        <f t="shared" si="27"/>
        <v>(Scott Nos. 564, 693)</v>
      </c>
      <c r="R242" s="165" t="s">
        <v>2833</v>
      </c>
      <c r="S242" s="166">
        <f t="shared" si="23"/>
        <v>2</v>
      </c>
      <c r="T242" s="63">
        <v>564</v>
      </c>
      <c r="U242" s="63">
        <v>693</v>
      </c>
      <c r="V242" s="63"/>
      <c r="W242" s="63"/>
      <c r="X242" s="63"/>
      <c r="Y242" s="63"/>
      <c r="Z242" s="63"/>
      <c r="AA242" s="63"/>
      <c r="AB242" s="63"/>
      <c r="AC242" s="63"/>
      <c r="AD242" s="63"/>
      <c r="AE242" s="63"/>
      <c r="AF242" s="63"/>
      <c r="AG242" s="63"/>
      <c r="AH242" s="63"/>
      <c r="AI242" s="63"/>
      <c r="AJ242" s="63"/>
      <c r="AK242" s="63"/>
      <c r="AL242" s="63"/>
      <c r="AM242" s="63"/>
      <c r="AN242" s="63"/>
      <c r="AO242" s="63"/>
      <c r="AP242" s="63"/>
      <c r="AQ242" s="63"/>
      <c r="AR242" s="63"/>
      <c r="AS242" s="63"/>
      <c r="AT242" s="63"/>
      <c r="AU242" s="63"/>
      <c r="AV242" s="64"/>
      <c r="AW242" s="64"/>
      <c r="AX242" s="64"/>
      <c r="AY242" s="64"/>
      <c r="AZ242" s="64"/>
      <c r="BA242" s="64"/>
      <c r="BB242" s="64"/>
      <c r="BC242" s="64"/>
      <c r="BD242" s="64"/>
      <c r="BE242" s="64"/>
    </row>
    <row r="243" spans="1:57" s="32" customFormat="1" ht="14" x14ac:dyDescent="0.2">
      <c r="A243" s="32">
        <v>244</v>
      </c>
      <c r="B243" s="156" t="s">
        <v>583</v>
      </c>
      <c r="C243" s="157" t="s">
        <v>270</v>
      </c>
      <c r="D243" s="158" t="s">
        <v>208</v>
      </c>
      <c r="E243" s="158" t="s">
        <v>590</v>
      </c>
      <c r="F243" s="158" t="s">
        <v>3466</v>
      </c>
      <c r="G243" s="159">
        <v>150</v>
      </c>
      <c r="H243" s="160">
        <v>622</v>
      </c>
      <c r="I243" s="161">
        <v>0.75</v>
      </c>
      <c r="J243" s="160">
        <v>622</v>
      </c>
      <c r="K243" s="161">
        <v>10</v>
      </c>
      <c r="L243" s="162" t="s">
        <v>961</v>
      </c>
      <c r="M243" s="163"/>
      <c r="N243" s="163"/>
      <c r="O243" s="158" t="s">
        <v>208</v>
      </c>
      <c r="P243" s="158" t="s">
        <v>2834</v>
      </c>
      <c r="Q243" s="164" t="str">
        <f t="shared" si="27"/>
        <v>(Scott Nos. 622, 694)</v>
      </c>
      <c r="R243" s="165" t="s">
        <v>2835</v>
      </c>
      <c r="S243" s="166">
        <f t="shared" si="23"/>
        <v>2</v>
      </c>
      <c r="T243" s="63">
        <v>622</v>
      </c>
      <c r="U243" s="63">
        <v>694</v>
      </c>
      <c r="V243" s="63"/>
      <c r="W243" s="63"/>
      <c r="X243" s="63"/>
      <c r="Y243" s="63"/>
      <c r="Z243" s="63"/>
      <c r="AA243" s="63"/>
      <c r="AB243" s="63"/>
      <c r="AC243" s="63"/>
      <c r="AD243" s="63"/>
      <c r="AE243" s="63"/>
      <c r="AF243" s="63"/>
      <c r="AG243" s="63"/>
      <c r="AH243" s="63"/>
      <c r="AI243" s="63"/>
      <c r="AJ243" s="63"/>
      <c r="AK243" s="63"/>
      <c r="AL243" s="63"/>
      <c r="AM243" s="63"/>
      <c r="AN243" s="63"/>
      <c r="AO243" s="63"/>
      <c r="AP243" s="63"/>
      <c r="AQ243" s="63"/>
      <c r="AR243" s="63"/>
      <c r="AS243" s="63"/>
      <c r="AT243" s="63"/>
      <c r="AU243" s="63"/>
      <c r="AV243" s="64"/>
      <c r="AW243" s="64"/>
      <c r="AX243" s="64"/>
      <c r="AY243" s="64"/>
      <c r="AZ243" s="64"/>
      <c r="BA243" s="64"/>
      <c r="BB243" s="64"/>
      <c r="BC243" s="64"/>
      <c r="BD243" s="64"/>
      <c r="BE243" s="64"/>
    </row>
    <row r="244" spans="1:57" s="32" customFormat="1" ht="14" x14ac:dyDescent="0.2">
      <c r="A244" s="32">
        <v>245</v>
      </c>
      <c r="B244" s="156" t="s">
        <v>583</v>
      </c>
      <c r="C244" s="157" t="s">
        <v>270</v>
      </c>
      <c r="D244" s="158" t="s">
        <v>285</v>
      </c>
      <c r="E244" s="158" t="s">
        <v>590</v>
      </c>
      <c r="F244" s="158" t="s">
        <v>3467</v>
      </c>
      <c r="G244" s="159">
        <v>151</v>
      </c>
      <c r="H244" s="160">
        <v>565</v>
      </c>
      <c r="I244" s="161">
        <v>0.9</v>
      </c>
      <c r="J244" s="160">
        <v>565</v>
      </c>
      <c r="K244" s="161">
        <v>4.75</v>
      </c>
      <c r="L244" s="162" t="s">
        <v>950</v>
      </c>
      <c r="M244" s="163"/>
      <c r="N244" s="163"/>
      <c r="O244" s="158" t="s">
        <v>285</v>
      </c>
      <c r="P244" s="158" t="s">
        <v>2836</v>
      </c>
      <c r="Q244" s="164" t="str">
        <f t="shared" si="27"/>
        <v>(Scott Nos. 565, 695)</v>
      </c>
      <c r="R244" s="165" t="s">
        <v>2837</v>
      </c>
      <c r="S244" s="166">
        <f t="shared" si="23"/>
        <v>2</v>
      </c>
      <c r="T244" s="63">
        <v>565</v>
      </c>
      <c r="U244" s="63">
        <v>695</v>
      </c>
      <c r="V244" s="63"/>
      <c r="W244" s="63"/>
      <c r="X244" s="63"/>
      <c r="Y244" s="63"/>
      <c r="Z244" s="63"/>
      <c r="AA244" s="63"/>
      <c r="AB244" s="63"/>
      <c r="AC244" s="63"/>
      <c r="AD244" s="63"/>
      <c r="AE244" s="63"/>
      <c r="AF244" s="63"/>
      <c r="AG244" s="63"/>
      <c r="AH244" s="63"/>
      <c r="AI244" s="63"/>
      <c r="AJ244" s="63"/>
      <c r="AK244" s="63"/>
      <c r="AL244" s="63"/>
      <c r="AM244" s="63"/>
      <c r="AN244" s="63"/>
      <c r="AO244" s="63"/>
      <c r="AP244" s="63"/>
      <c r="AQ244" s="63"/>
      <c r="AR244" s="63"/>
      <c r="AS244" s="63"/>
      <c r="AT244" s="63"/>
      <c r="AU244" s="63"/>
      <c r="AV244" s="64"/>
      <c r="AW244" s="64"/>
      <c r="AX244" s="64"/>
      <c r="AY244" s="64"/>
      <c r="AZ244" s="64"/>
      <c r="BA244" s="64"/>
      <c r="BB244" s="64"/>
      <c r="BC244" s="64"/>
      <c r="BD244" s="64"/>
      <c r="BE244" s="64"/>
    </row>
    <row r="245" spans="1:57" s="32" customFormat="1" ht="14" x14ac:dyDescent="0.2">
      <c r="A245" s="32">
        <v>246</v>
      </c>
      <c r="B245" s="156" t="s">
        <v>583</v>
      </c>
      <c r="C245" s="157" t="s">
        <v>270</v>
      </c>
      <c r="D245" s="158" t="s">
        <v>286</v>
      </c>
      <c r="E245" s="158" t="s">
        <v>590</v>
      </c>
      <c r="F245" s="158" t="s">
        <v>3468</v>
      </c>
      <c r="G245" s="159">
        <v>152</v>
      </c>
      <c r="H245" s="160">
        <v>566</v>
      </c>
      <c r="I245" s="161">
        <v>0.3</v>
      </c>
      <c r="J245" s="160">
        <v>566</v>
      </c>
      <c r="K245" s="161">
        <v>17.5</v>
      </c>
      <c r="L245" s="162" t="s">
        <v>951</v>
      </c>
      <c r="M245" s="163"/>
      <c r="N245" s="163"/>
      <c r="O245" s="158" t="s">
        <v>286</v>
      </c>
      <c r="P245" s="158" t="s">
        <v>2838</v>
      </c>
      <c r="Q245" s="164" t="str">
        <f t="shared" si="27"/>
        <v>(Scott Nos. 566, 696)</v>
      </c>
      <c r="R245" s="165" t="s">
        <v>2839</v>
      </c>
      <c r="S245" s="166">
        <f t="shared" si="23"/>
        <v>2</v>
      </c>
      <c r="T245" s="63">
        <v>566</v>
      </c>
      <c r="U245" s="63">
        <v>696</v>
      </c>
      <c r="V245" s="63"/>
      <c r="W245" s="63"/>
      <c r="X245" s="63"/>
      <c r="Y245" s="63"/>
      <c r="Z245" s="63"/>
      <c r="AA245" s="63"/>
      <c r="AB245" s="63"/>
      <c r="AC245" s="63"/>
      <c r="AD245" s="63"/>
      <c r="AE245" s="63"/>
      <c r="AF245" s="63"/>
      <c r="AG245" s="63"/>
      <c r="AH245" s="63"/>
      <c r="AI245" s="63"/>
      <c r="AJ245" s="63"/>
      <c r="AK245" s="63"/>
      <c r="AL245" s="63"/>
      <c r="AM245" s="63"/>
      <c r="AN245" s="63"/>
      <c r="AO245" s="63"/>
      <c r="AP245" s="63"/>
      <c r="AQ245" s="63"/>
      <c r="AR245" s="63"/>
      <c r="AS245" s="63"/>
      <c r="AT245" s="63"/>
      <c r="AU245" s="63"/>
      <c r="AV245" s="64"/>
      <c r="AW245" s="64"/>
      <c r="AX245" s="64"/>
      <c r="AY245" s="64"/>
      <c r="AZ245" s="64"/>
      <c r="BA245" s="64"/>
      <c r="BB245" s="64"/>
      <c r="BC245" s="64"/>
      <c r="BD245" s="64"/>
      <c r="BE245" s="64"/>
    </row>
    <row r="246" spans="1:57" s="32" customFormat="1" ht="14" x14ac:dyDescent="0.2">
      <c r="A246" s="32">
        <v>247</v>
      </c>
      <c r="B246" s="156" t="s">
        <v>583</v>
      </c>
      <c r="C246" s="157" t="s">
        <v>270</v>
      </c>
      <c r="D246" s="158" t="s">
        <v>287</v>
      </c>
      <c r="E246" s="158" t="s">
        <v>590</v>
      </c>
      <c r="F246" s="158" t="s">
        <v>3469</v>
      </c>
      <c r="G246" s="159">
        <v>153</v>
      </c>
      <c r="H246" s="160">
        <v>623</v>
      </c>
      <c r="I246" s="161">
        <v>0.3</v>
      </c>
      <c r="J246" s="160">
        <v>623</v>
      </c>
      <c r="K246" s="161">
        <v>10</v>
      </c>
      <c r="L246" s="162" t="s">
        <v>962</v>
      </c>
      <c r="M246" s="163"/>
      <c r="N246" s="163"/>
      <c r="O246" s="158" t="s">
        <v>287</v>
      </c>
      <c r="P246" s="158" t="s">
        <v>2840</v>
      </c>
      <c r="Q246" s="164" t="str">
        <f t="shared" si="27"/>
        <v>(Scott Nos. 623, 697)</v>
      </c>
      <c r="R246" s="165" t="s">
        <v>2841</v>
      </c>
      <c r="S246" s="166">
        <f t="shared" si="23"/>
        <v>2</v>
      </c>
      <c r="T246" s="63">
        <v>623</v>
      </c>
      <c r="U246" s="63">
        <v>697</v>
      </c>
      <c r="V246" s="63"/>
      <c r="W246" s="63"/>
      <c r="X246" s="63"/>
      <c r="Y246" s="63"/>
      <c r="Z246" s="63"/>
      <c r="AA246" s="63"/>
      <c r="AB246" s="63"/>
      <c r="AC246" s="63"/>
      <c r="AD246" s="63"/>
      <c r="AE246" s="63"/>
      <c r="AF246" s="63"/>
      <c r="AG246" s="63"/>
      <c r="AH246" s="63"/>
      <c r="AI246" s="63"/>
      <c r="AJ246" s="63"/>
      <c r="AK246" s="63"/>
      <c r="AL246" s="63"/>
      <c r="AM246" s="63"/>
      <c r="AN246" s="63"/>
      <c r="AO246" s="63"/>
      <c r="AP246" s="63"/>
      <c r="AQ246" s="63"/>
      <c r="AR246" s="63"/>
      <c r="AS246" s="63"/>
      <c r="AT246" s="63"/>
      <c r="AU246" s="63"/>
      <c r="AV246" s="64"/>
      <c r="AW246" s="64"/>
      <c r="AX246" s="64"/>
      <c r="AY246" s="64"/>
      <c r="AZ246" s="64"/>
      <c r="BA246" s="64"/>
      <c r="BB246" s="64"/>
      <c r="BC246" s="64"/>
      <c r="BD246" s="64"/>
      <c r="BE246" s="64"/>
    </row>
    <row r="247" spans="1:57" s="32" customFormat="1" ht="14" x14ac:dyDescent="0.2">
      <c r="A247" s="32">
        <v>248</v>
      </c>
      <c r="B247" s="156" t="s">
        <v>583</v>
      </c>
      <c r="C247" s="157" t="s">
        <v>270</v>
      </c>
      <c r="D247" s="158" t="s">
        <v>288</v>
      </c>
      <c r="E247" s="158" t="s">
        <v>590</v>
      </c>
      <c r="F247" s="158" t="s">
        <v>3470</v>
      </c>
      <c r="G247" s="159">
        <v>154</v>
      </c>
      <c r="H247" s="160">
        <v>567</v>
      </c>
      <c r="I247" s="161">
        <v>0.3</v>
      </c>
      <c r="J247" s="160">
        <v>567</v>
      </c>
      <c r="K247" s="161">
        <v>17.5</v>
      </c>
      <c r="L247" s="162" t="s">
        <v>952</v>
      </c>
      <c r="M247" s="163"/>
      <c r="N247" s="163"/>
      <c r="O247" s="158" t="s">
        <v>288</v>
      </c>
      <c r="P247" s="158" t="s">
        <v>2842</v>
      </c>
      <c r="Q247" s="164" t="str">
        <f t="shared" si="27"/>
        <v>(Scott Nos. 567, 698)</v>
      </c>
      <c r="R247" s="165" t="s">
        <v>2843</v>
      </c>
      <c r="S247" s="166">
        <f t="shared" si="23"/>
        <v>2</v>
      </c>
      <c r="T247" s="63">
        <v>567</v>
      </c>
      <c r="U247" s="63">
        <v>698</v>
      </c>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4"/>
      <c r="AW247" s="64"/>
      <c r="AX247" s="64"/>
      <c r="AY247" s="64"/>
      <c r="AZ247" s="64"/>
      <c r="BA247" s="64"/>
      <c r="BB247" s="64"/>
      <c r="BC247" s="64"/>
      <c r="BD247" s="64"/>
      <c r="BE247" s="64"/>
    </row>
    <row r="248" spans="1:57" s="32" customFormat="1" ht="14" x14ac:dyDescent="0.2">
      <c r="A248" s="32">
        <v>249</v>
      </c>
      <c r="B248" s="156" t="s">
        <v>583</v>
      </c>
      <c r="C248" s="157" t="s">
        <v>270</v>
      </c>
      <c r="D248" s="158" t="s">
        <v>289</v>
      </c>
      <c r="E248" s="158" t="s">
        <v>590</v>
      </c>
      <c r="F248" s="158" t="s">
        <v>3471</v>
      </c>
      <c r="G248" s="159">
        <v>155</v>
      </c>
      <c r="H248" s="160">
        <v>568</v>
      </c>
      <c r="I248" s="161">
        <v>0.75</v>
      </c>
      <c r="J248" s="160">
        <v>568</v>
      </c>
      <c r="K248" s="161">
        <v>15</v>
      </c>
      <c r="L248" s="162" t="s">
        <v>953</v>
      </c>
      <c r="M248" s="163"/>
      <c r="N248" s="163"/>
      <c r="O248" s="158" t="s">
        <v>3786</v>
      </c>
      <c r="P248" s="158" t="s">
        <v>2844</v>
      </c>
      <c r="Q248" s="164" t="str">
        <f t="shared" si="27"/>
        <v>(Scott Nos. 568, 699)</v>
      </c>
      <c r="R248" s="165" t="s">
        <v>2845</v>
      </c>
      <c r="S248" s="166">
        <f t="shared" si="23"/>
        <v>2</v>
      </c>
      <c r="T248" s="63">
        <v>568</v>
      </c>
      <c r="U248" s="63">
        <v>699</v>
      </c>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4"/>
      <c r="AW248" s="64"/>
      <c r="AX248" s="64"/>
      <c r="AY248" s="64"/>
      <c r="AZ248" s="64"/>
      <c r="BA248" s="64"/>
      <c r="BB248" s="64"/>
      <c r="BC248" s="64"/>
      <c r="BD248" s="64"/>
      <c r="BE248" s="64"/>
    </row>
    <row r="249" spans="1:57" s="32" customFormat="1" ht="14" x14ac:dyDescent="0.2">
      <c r="A249" s="32">
        <v>250</v>
      </c>
      <c r="B249" s="156" t="s">
        <v>583</v>
      </c>
      <c r="C249" s="157" t="s">
        <v>270</v>
      </c>
      <c r="D249" s="158" t="s">
        <v>290</v>
      </c>
      <c r="E249" s="158" t="s">
        <v>590</v>
      </c>
      <c r="F249" s="158" t="s">
        <v>3472</v>
      </c>
      <c r="G249" s="159">
        <v>156</v>
      </c>
      <c r="H249" s="160">
        <v>569</v>
      </c>
      <c r="I249" s="161">
        <v>0.6</v>
      </c>
      <c r="J249" s="160">
        <v>569</v>
      </c>
      <c r="K249" s="161">
        <v>25</v>
      </c>
      <c r="L249" s="162" t="s">
        <v>954</v>
      </c>
      <c r="M249" s="163"/>
      <c r="N249" s="163"/>
      <c r="O249" s="158" t="s">
        <v>290</v>
      </c>
      <c r="P249" s="158" t="s">
        <v>2846</v>
      </c>
      <c r="Q249" s="164" t="str">
        <f t="shared" si="27"/>
        <v>(Scott Nos. 569, 700)</v>
      </c>
      <c r="R249" s="165" t="s">
        <v>2847</v>
      </c>
      <c r="S249" s="166">
        <f t="shared" si="23"/>
        <v>2</v>
      </c>
      <c r="T249" s="63">
        <v>569</v>
      </c>
      <c r="U249" s="63">
        <v>700</v>
      </c>
      <c r="V249" s="63"/>
      <c r="W249" s="63"/>
      <c r="X249" s="63"/>
      <c r="Y249" s="63"/>
      <c r="Z249" s="63"/>
      <c r="AA249" s="63"/>
      <c r="AB249" s="63"/>
      <c r="AC249" s="63"/>
      <c r="AD249" s="63"/>
      <c r="AE249" s="63"/>
      <c r="AF249" s="63"/>
      <c r="AG249" s="63"/>
      <c r="AH249" s="63"/>
      <c r="AI249" s="63"/>
      <c r="AJ249" s="63"/>
      <c r="AK249" s="63"/>
      <c r="AL249" s="63"/>
      <c r="AM249" s="63"/>
      <c r="AN249" s="63"/>
      <c r="AO249" s="63"/>
      <c r="AP249" s="63"/>
      <c r="AQ249" s="63"/>
      <c r="AR249" s="63"/>
      <c r="AS249" s="63"/>
      <c r="AT249" s="63"/>
      <c r="AU249" s="63"/>
      <c r="AV249" s="64"/>
      <c r="AW249" s="64"/>
      <c r="AX249" s="64"/>
      <c r="AY249" s="64"/>
      <c r="AZ249" s="64"/>
      <c r="BA249" s="64"/>
      <c r="BB249" s="64"/>
      <c r="BC249" s="64"/>
      <c r="BD249" s="64"/>
      <c r="BE249" s="64"/>
    </row>
    <row r="250" spans="1:57" s="32" customFormat="1" ht="14" x14ac:dyDescent="0.2">
      <c r="A250" s="32">
        <v>251</v>
      </c>
      <c r="B250" s="156" t="s">
        <v>583</v>
      </c>
      <c r="C250" s="157" t="s">
        <v>270</v>
      </c>
      <c r="D250" s="158" t="s">
        <v>291</v>
      </c>
      <c r="E250" s="158" t="s">
        <v>590</v>
      </c>
      <c r="F250" s="158" t="s">
        <v>3473</v>
      </c>
      <c r="G250" s="159">
        <v>157</v>
      </c>
      <c r="H250" s="160">
        <v>570</v>
      </c>
      <c r="I250" s="161">
        <v>0.4</v>
      </c>
      <c r="J250" s="160">
        <v>570</v>
      </c>
      <c r="K250" s="161">
        <v>35</v>
      </c>
      <c r="L250" s="162" t="s">
        <v>955</v>
      </c>
      <c r="M250" s="163"/>
      <c r="N250" s="163"/>
      <c r="O250" s="158" t="s">
        <v>291</v>
      </c>
      <c r="P250" s="158" t="s">
        <v>2848</v>
      </c>
      <c r="Q250" s="164" t="str">
        <f t="shared" si="27"/>
        <v>(Scott Nos. 570, 701)</v>
      </c>
      <c r="R250" s="165" t="s">
        <v>2849</v>
      </c>
      <c r="S250" s="166">
        <f t="shared" si="23"/>
        <v>2</v>
      </c>
      <c r="T250" s="63">
        <v>570</v>
      </c>
      <c r="U250" s="63">
        <v>701</v>
      </c>
      <c r="V250" s="63"/>
      <c r="W250" s="63"/>
      <c r="X250" s="63"/>
      <c r="Y250" s="63"/>
      <c r="Z250" s="63"/>
      <c r="AA250" s="63"/>
      <c r="AB250" s="63"/>
      <c r="AC250" s="63"/>
      <c r="AD250" s="63"/>
      <c r="AE250" s="63"/>
      <c r="AF250" s="63"/>
      <c r="AG250" s="63"/>
      <c r="AH250" s="63"/>
      <c r="AI250" s="63"/>
      <c r="AJ250" s="63"/>
      <c r="AK250" s="63"/>
      <c r="AL250" s="63"/>
      <c r="AM250" s="63"/>
      <c r="AN250" s="63"/>
      <c r="AO250" s="63"/>
      <c r="AP250" s="63"/>
      <c r="AQ250" s="63"/>
      <c r="AR250" s="63"/>
      <c r="AS250" s="63"/>
      <c r="AT250" s="63"/>
      <c r="AU250" s="63"/>
      <c r="AV250" s="64"/>
      <c r="AW250" s="64"/>
      <c r="AX250" s="64"/>
      <c r="AY250" s="64"/>
      <c r="AZ250" s="64"/>
      <c r="BA250" s="64"/>
      <c r="BB250" s="64"/>
      <c r="BC250" s="64"/>
      <c r="BD250" s="64"/>
      <c r="BE250" s="64"/>
    </row>
    <row r="251" spans="1:57" s="32" customFormat="1" ht="14" x14ac:dyDescent="0.2">
      <c r="A251" s="32">
        <v>252</v>
      </c>
      <c r="B251" s="156" t="s">
        <v>583</v>
      </c>
      <c r="C251" s="157" t="s">
        <v>270</v>
      </c>
      <c r="D251" s="158" t="s">
        <v>292</v>
      </c>
      <c r="E251" s="158" t="s">
        <v>590</v>
      </c>
      <c r="F251" s="158" t="s">
        <v>3474</v>
      </c>
      <c r="G251" s="159">
        <v>158</v>
      </c>
      <c r="H251" s="160">
        <v>571</v>
      </c>
      <c r="I251" s="161">
        <v>0.8</v>
      </c>
      <c r="J251" s="160">
        <v>571</v>
      </c>
      <c r="K251" s="161">
        <v>37.5</v>
      </c>
      <c r="L251" s="162" t="s">
        <v>956</v>
      </c>
      <c r="M251" s="163"/>
      <c r="N251" s="163"/>
      <c r="O251" s="158" t="s">
        <v>292</v>
      </c>
      <c r="P251" s="158" t="s">
        <v>2850</v>
      </c>
      <c r="Q251" s="164" t="str">
        <f>CONCATENATE("(Scott No. ",R251,")")</f>
        <v>(Scott No. 571)</v>
      </c>
      <c r="R251" s="165">
        <f>+T251</f>
        <v>571</v>
      </c>
      <c r="S251" s="166">
        <f t="shared" si="23"/>
        <v>1</v>
      </c>
      <c r="T251" s="63">
        <v>571</v>
      </c>
      <c r="U251" s="63"/>
      <c r="V251" s="63"/>
      <c r="W251" s="63"/>
      <c r="X251" s="63"/>
      <c r="Y251" s="63"/>
      <c r="Z251" s="63"/>
      <c r="AA251" s="63"/>
      <c r="AB251" s="63"/>
      <c r="AC251" s="63"/>
      <c r="AD251" s="63"/>
      <c r="AE251" s="63"/>
      <c r="AF251" s="63"/>
      <c r="AG251" s="63"/>
      <c r="AH251" s="63"/>
      <c r="AI251" s="63"/>
      <c r="AJ251" s="63"/>
      <c r="AK251" s="63"/>
      <c r="AL251" s="63"/>
      <c r="AM251" s="63"/>
      <c r="AN251" s="63"/>
      <c r="AO251" s="63"/>
      <c r="AP251" s="63"/>
      <c r="AQ251" s="63"/>
      <c r="AR251" s="63"/>
      <c r="AS251" s="63"/>
      <c r="AT251" s="63"/>
      <c r="AU251" s="63"/>
      <c r="AV251" s="64"/>
      <c r="AW251" s="64"/>
      <c r="AX251" s="64"/>
      <c r="AY251" s="64"/>
      <c r="AZ251" s="64"/>
      <c r="BA251" s="64"/>
      <c r="BB251" s="64"/>
      <c r="BC251" s="64"/>
      <c r="BD251" s="64"/>
      <c r="BE251" s="64"/>
    </row>
    <row r="252" spans="1:57" s="32" customFormat="1" ht="14" x14ac:dyDescent="0.2">
      <c r="A252" s="32">
        <v>253</v>
      </c>
      <c r="B252" s="156" t="s">
        <v>583</v>
      </c>
      <c r="C252" s="157" t="s">
        <v>270</v>
      </c>
      <c r="D252" s="158" t="s">
        <v>293</v>
      </c>
      <c r="E252" s="158" t="s">
        <v>590</v>
      </c>
      <c r="F252" s="158" t="s">
        <v>3475</v>
      </c>
      <c r="G252" s="159">
        <v>159</v>
      </c>
      <c r="H252" s="160">
        <v>572</v>
      </c>
      <c r="I252" s="161">
        <v>9</v>
      </c>
      <c r="J252" s="160">
        <v>572</v>
      </c>
      <c r="K252" s="161">
        <v>60</v>
      </c>
      <c r="L252" s="162" t="s">
        <v>957</v>
      </c>
      <c r="M252" s="163"/>
      <c r="N252" s="163"/>
      <c r="O252" s="158" t="s">
        <v>293</v>
      </c>
      <c r="P252" s="158" t="s">
        <v>2851</v>
      </c>
      <c r="Q252" s="164" t="str">
        <f>CONCATENATE("(Scott No. ",R252,")")</f>
        <v>(Scott No. 572)</v>
      </c>
      <c r="R252" s="165">
        <f>+T252</f>
        <v>572</v>
      </c>
      <c r="S252" s="166">
        <f t="shared" si="23"/>
        <v>1</v>
      </c>
      <c r="T252" s="63">
        <v>572</v>
      </c>
      <c r="U252" s="63"/>
      <c r="V252" s="63"/>
      <c r="W252" s="63"/>
      <c r="X252" s="63"/>
      <c r="Y252" s="63"/>
      <c r="Z252" s="63"/>
      <c r="AA252" s="63"/>
      <c r="AB252" s="63"/>
      <c r="AC252" s="63"/>
      <c r="AD252" s="63"/>
      <c r="AE252" s="63"/>
      <c r="AF252" s="63"/>
      <c r="AG252" s="63"/>
      <c r="AH252" s="63"/>
      <c r="AI252" s="63"/>
      <c r="AJ252" s="63"/>
      <c r="AK252" s="63"/>
      <c r="AL252" s="63"/>
      <c r="AM252" s="63"/>
      <c r="AN252" s="63"/>
      <c r="AO252" s="63"/>
      <c r="AP252" s="63"/>
      <c r="AQ252" s="63"/>
      <c r="AR252" s="63"/>
      <c r="AS252" s="63"/>
      <c r="AT252" s="63"/>
      <c r="AU252" s="63"/>
      <c r="AV252" s="64"/>
      <c r="AW252" s="64"/>
      <c r="AX252" s="64"/>
      <c r="AY252" s="64"/>
      <c r="AZ252" s="64"/>
      <c r="BA252" s="64"/>
      <c r="BB252" s="64"/>
      <c r="BC252" s="64"/>
      <c r="BD252" s="64"/>
      <c r="BE252" s="64"/>
    </row>
    <row r="253" spans="1:57" s="32" customFormat="1" ht="14" x14ac:dyDescent="0.2">
      <c r="A253" s="32">
        <v>254</v>
      </c>
      <c r="B253" s="156" t="s">
        <v>583</v>
      </c>
      <c r="C253" s="157" t="s">
        <v>270</v>
      </c>
      <c r="D253" s="158" t="s">
        <v>294</v>
      </c>
      <c r="E253" s="158" t="s">
        <v>590</v>
      </c>
      <c r="F253" s="158" t="s">
        <v>3476</v>
      </c>
      <c r="G253" s="159">
        <v>160</v>
      </c>
      <c r="H253" s="160">
        <v>573</v>
      </c>
      <c r="I253" s="161">
        <v>15</v>
      </c>
      <c r="J253" s="160">
        <v>573</v>
      </c>
      <c r="K253" s="161">
        <v>90</v>
      </c>
      <c r="L253" s="162" t="s">
        <v>958</v>
      </c>
      <c r="M253" s="163"/>
      <c r="N253" s="163"/>
      <c r="O253" s="158" t="s">
        <v>294</v>
      </c>
      <c r="P253" s="158" t="s">
        <v>2852</v>
      </c>
      <c r="Q253" s="164" t="str">
        <f>CONCATENATE("(Scott No. ",R253,")")</f>
        <v>(Scott No. 573)</v>
      </c>
      <c r="R253" s="165">
        <f>+T253</f>
        <v>573</v>
      </c>
      <c r="S253" s="166">
        <f t="shared" si="23"/>
        <v>1</v>
      </c>
      <c r="T253" s="63">
        <v>573</v>
      </c>
      <c r="U253" s="63"/>
      <c r="V253" s="63"/>
      <c r="W253" s="63"/>
      <c r="X253" s="63"/>
      <c r="Y253" s="63"/>
      <c r="Z253" s="63"/>
      <c r="AA253" s="63"/>
      <c r="AB253" s="63"/>
      <c r="AC253" s="63"/>
      <c r="AD253" s="63"/>
      <c r="AE253" s="63"/>
      <c r="AF253" s="63"/>
      <c r="AG253" s="63"/>
      <c r="AH253" s="63"/>
      <c r="AI253" s="63"/>
      <c r="AJ253" s="63"/>
      <c r="AK253" s="63"/>
      <c r="AL253" s="63"/>
      <c r="AM253" s="63"/>
      <c r="AN253" s="63"/>
      <c r="AO253" s="63"/>
      <c r="AP253" s="63"/>
      <c r="AQ253" s="63"/>
      <c r="AR253" s="63"/>
      <c r="AS253" s="63"/>
      <c r="AT253" s="63"/>
      <c r="AU253" s="63"/>
      <c r="AV253" s="64"/>
      <c r="AW253" s="64"/>
      <c r="AX253" s="64"/>
      <c r="AY253" s="64"/>
      <c r="AZ253" s="64"/>
      <c r="BA253" s="64"/>
      <c r="BB253" s="64"/>
      <c r="BC253" s="64"/>
      <c r="BD253" s="64"/>
      <c r="BE253" s="64"/>
    </row>
    <row r="254" spans="1:57" s="32" customFormat="1" ht="14" x14ac:dyDescent="0.2">
      <c r="A254" s="32">
        <v>255</v>
      </c>
      <c r="B254" s="156">
        <v>1923</v>
      </c>
      <c r="C254" s="157" t="s">
        <v>295</v>
      </c>
      <c r="D254" s="158" t="s">
        <v>296</v>
      </c>
      <c r="E254" s="158" t="s">
        <v>591</v>
      </c>
      <c r="F254" s="158" t="s">
        <v>3477</v>
      </c>
      <c r="G254" s="159" t="s">
        <v>645</v>
      </c>
      <c r="H254" s="160">
        <v>611</v>
      </c>
      <c r="I254" s="161">
        <v>4</v>
      </c>
      <c r="J254" s="160">
        <v>611</v>
      </c>
      <c r="K254" s="161">
        <v>4.75</v>
      </c>
      <c r="L254" s="162" t="s">
        <v>1051</v>
      </c>
      <c r="M254" s="163"/>
      <c r="N254" s="163"/>
      <c r="O254" s="158" t="s">
        <v>296</v>
      </c>
      <c r="P254" s="158" t="s">
        <v>2853</v>
      </c>
      <c r="Q254" s="164" t="str">
        <f>CONCATENATE("(Scott Nos. ",R254,")")</f>
        <v>(Scott Nos. 610, 611, 612, 613)</v>
      </c>
      <c r="R254" s="165" t="s">
        <v>2854</v>
      </c>
      <c r="S254" s="166">
        <f t="shared" si="23"/>
        <v>4</v>
      </c>
      <c r="T254" s="63">
        <v>610</v>
      </c>
      <c r="U254" s="63">
        <v>611</v>
      </c>
      <c r="V254" s="63">
        <v>612</v>
      </c>
      <c r="W254" s="63">
        <v>613</v>
      </c>
      <c r="X254" s="63"/>
      <c r="Y254" s="63"/>
      <c r="Z254" s="63"/>
      <c r="AA254" s="63"/>
      <c r="AB254" s="63"/>
      <c r="AC254" s="63"/>
      <c r="AD254" s="63"/>
      <c r="AE254" s="63"/>
      <c r="AF254" s="63"/>
      <c r="AG254" s="63"/>
      <c r="AH254" s="63"/>
      <c r="AI254" s="63"/>
      <c r="AJ254" s="63"/>
      <c r="AK254" s="63"/>
      <c r="AL254" s="63"/>
      <c r="AM254" s="63"/>
      <c r="AN254" s="63"/>
      <c r="AO254" s="63"/>
      <c r="AP254" s="63"/>
      <c r="AQ254" s="63"/>
      <c r="AR254" s="63"/>
      <c r="AS254" s="63"/>
      <c r="AT254" s="63"/>
      <c r="AU254" s="63"/>
      <c r="AV254" s="64"/>
      <c r="AW254" s="64"/>
      <c r="AX254" s="64"/>
      <c r="AY254" s="64"/>
      <c r="AZ254" s="64"/>
      <c r="BA254" s="64"/>
      <c r="BB254" s="64"/>
      <c r="BC254" s="64"/>
      <c r="BD254" s="64"/>
      <c r="BE254" s="64"/>
    </row>
    <row r="255" spans="1:57" s="32" customFormat="1" ht="14" x14ac:dyDescent="0.2">
      <c r="A255" s="32">
        <v>256</v>
      </c>
      <c r="B255" s="156">
        <v>1923</v>
      </c>
      <c r="C255" s="157" t="s">
        <v>1462</v>
      </c>
      <c r="D255" s="158" t="s">
        <v>1258</v>
      </c>
      <c r="E255" s="158" t="s">
        <v>540</v>
      </c>
      <c r="F255" s="158" t="s">
        <v>3478</v>
      </c>
      <c r="G255" s="159" t="s">
        <v>1290</v>
      </c>
      <c r="H255" s="160" t="s">
        <v>597</v>
      </c>
      <c r="I255" s="161">
        <v>15</v>
      </c>
      <c r="J255" s="160" t="s">
        <v>597</v>
      </c>
      <c r="K255" s="161">
        <v>20</v>
      </c>
      <c r="L255" s="162" t="s">
        <v>1445</v>
      </c>
      <c r="M255" s="163"/>
      <c r="N255" s="163"/>
      <c r="O255" s="158" t="s">
        <v>1258</v>
      </c>
      <c r="P255" s="158" t="s">
        <v>2855</v>
      </c>
      <c r="Q255" s="164" t="str">
        <f t="shared" ref="Q255:Q266" si="28">CONCATENATE("(Scott No. ",R255,")")</f>
        <v>(Scott No. C4)</v>
      </c>
      <c r="R255" s="165" t="str">
        <f t="shared" ref="R255:R266" si="29">+T255</f>
        <v>C4</v>
      </c>
      <c r="S255" s="166">
        <f t="shared" si="23"/>
        <v>1</v>
      </c>
      <c r="T255" s="63" t="s">
        <v>597</v>
      </c>
      <c r="U255" s="63"/>
      <c r="V255" s="63"/>
      <c r="W255" s="63"/>
      <c r="X255" s="63"/>
      <c r="Y255" s="63"/>
      <c r="Z255" s="63"/>
      <c r="AA255" s="63"/>
      <c r="AB255" s="63"/>
      <c r="AC255" s="63"/>
      <c r="AD255" s="63"/>
      <c r="AE255" s="63"/>
      <c r="AF255" s="63"/>
      <c r="AG255" s="63"/>
      <c r="AH255" s="63"/>
      <c r="AI255" s="63"/>
      <c r="AJ255" s="63"/>
      <c r="AK255" s="63"/>
      <c r="AL255" s="63"/>
      <c r="AM255" s="63"/>
      <c r="AN255" s="63"/>
      <c r="AO255" s="63"/>
      <c r="AP255" s="63"/>
      <c r="AQ255" s="63"/>
      <c r="AR255" s="63"/>
      <c r="AS255" s="63"/>
      <c r="AT255" s="63"/>
      <c r="AU255" s="63"/>
      <c r="AV255" s="64"/>
      <c r="AW255" s="64"/>
      <c r="AX255" s="64"/>
      <c r="AY255" s="64"/>
      <c r="AZ255" s="64"/>
      <c r="BA255" s="64"/>
      <c r="BB255" s="64"/>
      <c r="BC255" s="64"/>
      <c r="BD255" s="64"/>
      <c r="BE255" s="64"/>
    </row>
    <row r="256" spans="1:57" s="32" customFormat="1" ht="14" x14ac:dyDescent="0.2">
      <c r="A256" s="32">
        <v>257</v>
      </c>
      <c r="B256" s="156">
        <v>1923</v>
      </c>
      <c r="C256" s="157" t="s">
        <v>1462</v>
      </c>
      <c r="D256" s="158" t="s">
        <v>1259</v>
      </c>
      <c r="E256" s="158" t="s">
        <v>540</v>
      </c>
      <c r="F256" s="158" t="s">
        <v>3479</v>
      </c>
      <c r="G256" s="159" t="s">
        <v>1291</v>
      </c>
      <c r="H256" s="160" t="s">
        <v>598</v>
      </c>
      <c r="I256" s="161">
        <v>30</v>
      </c>
      <c r="J256" s="160" t="s">
        <v>598</v>
      </c>
      <c r="K256" s="161">
        <v>65</v>
      </c>
      <c r="L256" s="162" t="s">
        <v>1446</v>
      </c>
      <c r="M256" s="163"/>
      <c r="N256" s="163"/>
      <c r="O256" s="158" t="s">
        <v>1259</v>
      </c>
      <c r="P256" s="158" t="s">
        <v>2856</v>
      </c>
      <c r="Q256" s="164" t="str">
        <f t="shared" si="28"/>
        <v>(Scott No. C5)</v>
      </c>
      <c r="R256" s="165" t="str">
        <f t="shared" si="29"/>
        <v>C5</v>
      </c>
      <c r="S256" s="166">
        <f t="shared" si="23"/>
        <v>1</v>
      </c>
      <c r="T256" s="63" t="s">
        <v>598</v>
      </c>
      <c r="U256" s="63"/>
      <c r="V256" s="63"/>
      <c r="W256" s="63"/>
      <c r="X256" s="63"/>
      <c r="Y256" s="63"/>
      <c r="Z256" s="63"/>
      <c r="AA256" s="63"/>
      <c r="AB256" s="63"/>
      <c r="AC256" s="63"/>
      <c r="AD256" s="63"/>
      <c r="AE256" s="63"/>
      <c r="AF256" s="63"/>
      <c r="AG256" s="63"/>
      <c r="AH256" s="63"/>
      <c r="AI256" s="63"/>
      <c r="AJ256" s="63"/>
      <c r="AK256" s="63"/>
      <c r="AL256" s="63"/>
      <c r="AM256" s="63"/>
      <c r="AN256" s="63"/>
      <c r="AO256" s="63"/>
      <c r="AP256" s="63"/>
      <c r="AQ256" s="63"/>
      <c r="AR256" s="63"/>
      <c r="AS256" s="63"/>
      <c r="AT256" s="63"/>
      <c r="AU256" s="63"/>
      <c r="AV256" s="64"/>
      <c r="AW256" s="64"/>
      <c r="AX256" s="64"/>
      <c r="AY256" s="64"/>
      <c r="AZ256" s="64"/>
      <c r="BA256" s="64"/>
      <c r="BB256" s="64"/>
      <c r="BC256" s="64"/>
      <c r="BD256" s="64"/>
      <c r="BE256" s="64"/>
    </row>
    <row r="257" spans="1:57" s="32" customFormat="1" ht="14" x14ac:dyDescent="0.2">
      <c r="A257" s="32">
        <v>258</v>
      </c>
      <c r="B257" s="156">
        <v>1923</v>
      </c>
      <c r="C257" s="157" t="s">
        <v>1462</v>
      </c>
      <c r="D257" s="158" t="s">
        <v>1260</v>
      </c>
      <c r="E257" s="158" t="s">
        <v>540</v>
      </c>
      <c r="F257" s="158" t="s">
        <v>3480</v>
      </c>
      <c r="G257" s="159" t="s">
        <v>1292</v>
      </c>
      <c r="H257" s="160" t="s">
        <v>599</v>
      </c>
      <c r="I257" s="161">
        <v>30</v>
      </c>
      <c r="J257" s="160" t="s">
        <v>599</v>
      </c>
      <c r="K257" s="161">
        <v>70</v>
      </c>
      <c r="L257" s="162" t="s">
        <v>1447</v>
      </c>
      <c r="M257" s="163"/>
      <c r="N257" s="163"/>
      <c r="O257" s="158" t="s">
        <v>1260</v>
      </c>
      <c r="P257" s="158" t="s">
        <v>2857</v>
      </c>
      <c r="Q257" s="164" t="str">
        <f t="shared" si="28"/>
        <v>(Scott No. C6)</v>
      </c>
      <c r="R257" s="165" t="str">
        <f t="shared" si="29"/>
        <v>C6</v>
      </c>
      <c r="S257" s="166">
        <f t="shared" si="23"/>
        <v>1</v>
      </c>
      <c r="T257" s="63" t="s">
        <v>599</v>
      </c>
      <c r="U257" s="63"/>
      <c r="V257" s="63"/>
      <c r="W257" s="63"/>
      <c r="X257" s="63"/>
      <c r="Y257" s="63"/>
      <c r="Z257" s="63"/>
      <c r="AA257" s="63"/>
      <c r="AB257" s="63"/>
      <c r="AC257" s="63"/>
      <c r="AD257" s="63"/>
      <c r="AE257" s="63"/>
      <c r="AF257" s="63"/>
      <c r="AG257" s="63"/>
      <c r="AH257" s="63"/>
      <c r="AI257" s="63"/>
      <c r="AJ257" s="63"/>
      <c r="AK257" s="63"/>
      <c r="AL257" s="63"/>
      <c r="AM257" s="63"/>
      <c r="AN257" s="63"/>
      <c r="AO257" s="63"/>
      <c r="AP257" s="63"/>
      <c r="AQ257" s="63"/>
      <c r="AR257" s="63"/>
      <c r="AS257" s="63"/>
      <c r="AT257" s="63"/>
      <c r="AU257" s="63"/>
      <c r="AV257" s="64"/>
      <c r="AW257" s="64"/>
      <c r="AX257" s="64"/>
      <c r="AY257" s="64"/>
      <c r="AZ257" s="64"/>
      <c r="BA257" s="64"/>
      <c r="BB257" s="64"/>
      <c r="BC257" s="64"/>
      <c r="BD257" s="64"/>
      <c r="BE257" s="64"/>
    </row>
    <row r="258" spans="1:57" s="32" customFormat="1" ht="14" x14ac:dyDescent="0.2">
      <c r="A258" s="32">
        <v>259</v>
      </c>
      <c r="B258" s="156">
        <v>1924</v>
      </c>
      <c r="C258" s="157" t="s">
        <v>297</v>
      </c>
      <c r="D258" s="158" t="s">
        <v>298</v>
      </c>
      <c r="E258" s="158" t="s">
        <v>591</v>
      </c>
      <c r="F258" s="158" t="s">
        <v>3481</v>
      </c>
      <c r="G258" s="159" t="s">
        <v>646</v>
      </c>
      <c r="H258" s="160">
        <v>614</v>
      </c>
      <c r="I258" s="161">
        <v>3.25</v>
      </c>
      <c r="J258" s="160">
        <v>614</v>
      </c>
      <c r="K258" s="161">
        <v>2.4</v>
      </c>
      <c r="L258" s="162" t="s">
        <v>1052</v>
      </c>
      <c r="M258" s="163"/>
      <c r="N258" s="163"/>
      <c r="O258" s="158" t="s">
        <v>298</v>
      </c>
      <c r="P258" s="158" t="s">
        <v>2858</v>
      </c>
      <c r="Q258" s="164" t="str">
        <f t="shared" si="28"/>
        <v>(Scott No. 614)</v>
      </c>
      <c r="R258" s="165">
        <f t="shared" si="29"/>
        <v>614</v>
      </c>
      <c r="S258" s="166">
        <f t="shared" si="23"/>
        <v>1</v>
      </c>
      <c r="T258" s="63">
        <v>614</v>
      </c>
      <c r="U258" s="63"/>
      <c r="V258" s="63"/>
      <c r="W258" s="63"/>
      <c r="X258" s="63"/>
      <c r="Y258" s="63"/>
      <c r="Z258" s="63"/>
      <c r="AA258" s="63"/>
      <c r="AB258" s="63"/>
      <c r="AC258" s="63"/>
      <c r="AD258" s="63"/>
      <c r="AE258" s="63"/>
      <c r="AF258" s="63"/>
      <c r="AG258" s="63"/>
      <c r="AH258" s="63"/>
      <c r="AI258" s="63"/>
      <c r="AJ258" s="63"/>
      <c r="AK258" s="63"/>
      <c r="AL258" s="63"/>
      <c r="AM258" s="63"/>
      <c r="AN258" s="63"/>
      <c r="AO258" s="63"/>
      <c r="AP258" s="63"/>
      <c r="AQ258" s="63"/>
      <c r="AR258" s="63"/>
      <c r="AS258" s="63"/>
      <c r="AT258" s="63"/>
      <c r="AU258" s="63"/>
      <c r="AV258" s="64"/>
      <c r="AW258" s="64"/>
      <c r="AX258" s="64"/>
      <c r="AY258" s="64"/>
      <c r="AZ258" s="64"/>
      <c r="BA258" s="64"/>
      <c r="BB258" s="64"/>
      <c r="BC258" s="64"/>
      <c r="BD258" s="64"/>
      <c r="BE258" s="64"/>
    </row>
    <row r="259" spans="1:57" s="32" customFormat="1" ht="14" x14ac:dyDescent="0.2">
      <c r="A259" s="32">
        <v>260</v>
      </c>
      <c r="B259" s="156">
        <v>1924</v>
      </c>
      <c r="C259" s="157" t="s">
        <v>297</v>
      </c>
      <c r="D259" s="158" t="s">
        <v>299</v>
      </c>
      <c r="E259" s="158" t="s">
        <v>591</v>
      </c>
      <c r="F259" s="158" t="s">
        <v>3482</v>
      </c>
      <c r="G259" s="159" t="s">
        <v>647</v>
      </c>
      <c r="H259" s="160">
        <v>615</v>
      </c>
      <c r="I259" s="161">
        <v>2.25</v>
      </c>
      <c r="J259" s="160">
        <v>615</v>
      </c>
      <c r="K259" s="161">
        <v>4</v>
      </c>
      <c r="L259" s="162" t="s">
        <v>1053</v>
      </c>
      <c r="M259" s="163"/>
      <c r="N259" s="163"/>
      <c r="O259" s="158" t="s">
        <v>299</v>
      </c>
      <c r="P259" s="158" t="s">
        <v>2859</v>
      </c>
      <c r="Q259" s="164" t="str">
        <f t="shared" si="28"/>
        <v>(Scott No. 615)</v>
      </c>
      <c r="R259" s="165">
        <f t="shared" si="29"/>
        <v>615</v>
      </c>
      <c r="S259" s="166">
        <f t="shared" si="23"/>
        <v>1</v>
      </c>
      <c r="T259" s="63">
        <v>615</v>
      </c>
      <c r="U259" s="63"/>
      <c r="V259" s="63"/>
      <c r="W259" s="63"/>
      <c r="X259" s="63"/>
      <c r="Y259" s="63"/>
      <c r="Z259" s="63"/>
      <c r="AA259" s="63"/>
      <c r="AB259" s="63"/>
      <c r="AC259" s="63"/>
      <c r="AD259" s="63"/>
      <c r="AE259" s="63"/>
      <c r="AF259" s="63"/>
      <c r="AG259" s="63"/>
      <c r="AH259" s="63"/>
      <c r="AI259" s="63"/>
      <c r="AJ259" s="63"/>
      <c r="AK259" s="63"/>
      <c r="AL259" s="63"/>
      <c r="AM259" s="63"/>
      <c r="AN259" s="63"/>
      <c r="AO259" s="63"/>
      <c r="AP259" s="63"/>
      <c r="AQ259" s="63"/>
      <c r="AR259" s="63"/>
      <c r="AS259" s="63"/>
      <c r="AT259" s="63"/>
      <c r="AU259" s="63"/>
      <c r="AV259" s="64"/>
      <c r="AW259" s="64"/>
      <c r="AX259" s="64"/>
      <c r="AY259" s="64"/>
      <c r="AZ259" s="64"/>
      <c r="BA259" s="64"/>
      <c r="BB259" s="64"/>
      <c r="BC259" s="64"/>
      <c r="BD259" s="64"/>
      <c r="BE259" s="64"/>
    </row>
    <row r="260" spans="1:57" s="32" customFormat="1" ht="14" x14ac:dyDescent="0.2">
      <c r="A260" s="32">
        <v>261</v>
      </c>
      <c r="B260" s="156">
        <v>1924</v>
      </c>
      <c r="C260" s="157" t="s">
        <v>297</v>
      </c>
      <c r="D260" s="158" t="s">
        <v>300</v>
      </c>
      <c r="E260" s="158" t="s">
        <v>591</v>
      </c>
      <c r="F260" s="158" t="s">
        <v>3483</v>
      </c>
      <c r="G260" s="159" t="s">
        <v>648</v>
      </c>
      <c r="H260" s="160">
        <v>616</v>
      </c>
      <c r="I260" s="161">
        <v>13</v>
      </c>
      <c r="J260" s="160">
        <v>616</v>
      </c>
      <c r="K260" s="161">
        <v>16</v>
      </c>
      <c r="L260" s="162" t="s">
        <v>1078</v>
      </c>
      <c r="M260" s="163"/>
      <c r="N260" s="163"/>
      <c r="O260" s="158" t="s">
        <v>300</v>
      </c>
      <c r="P260" s="158" t="s">
        <v>2860</v>
      </c>
      <c r="Q260" s="164" t="str">
        <f t="shared" si="28"/>
        <v>(Scott No. 616)</v>
      </c>
      <c r="R260" s="165">
        <f t="shared" si="29"/>
        <v>616</v>
      </c>
      <c r="S260" s="166">
        <f t="shared" si="23"/>
        <v>1</v>
      </c>
      <c r="T260" s="63">
        <v>616</v>
      </c>
      <c r="U260" s="63"/>
      <c r="V260" s="63"/>
      <c r="W260" s="63"/>
      <c r="X260" s="63"/>
      <c r="Y260" s="63"/>
      <c r="Z260" s="63"/>
      <c r="AA260" s="63"/>
      <c r="AB260" s="63"/>
      <c r="AC260" s="63"/>
      <c r="AD260" s="63"/>
      <c r="AE260" s="63"/>
      <c r="AF260" s="63"/>
      <c r="AG260" s="63"/>
      <c r="AH260" s="63"/>
      <c r="AI260" s="63"/>
      <c r="AJ260" s="63"/>
      <c r="AK260" s="63"/>
      <c r="AL260" s="63"/>
      <c r="AM260" s="63"/>
      <c r="AN260" s="63"/>
      <c r="AO260" s="63"/>
      <c r="AP260" s="63"/>
      <c r="AQ260" s="63"/>
      <c r="AR260" s="63"/>
      <c r="AS260" s="63"/>
      <c r="AT260" s="63"/>
      <c r="AU260" s="63"/>
      <c r="AV260" s="64"/>
      <c r="AW260" s="64"/>
      <c r="AX260" s="64"/>
      <c r="AY260" s="64"/>
      <c r="AZ260" s="64"/>
      <c r="BA260" s="64"/>
      <c r="BB260" s="64"/>
      <c r="BC260" s="64"/>
      <c r="BD260" s="64"/>
      <c r="BE260" s="64"/>
    </row>
    <row r="261" spans="1:57" s="32" customFormat="1" ht="14" x14ac:dyDescent="0.2">
      <c r="A261" s="32">
        <v>262</v>
      </c>
      <c r="B261" s="156">
        <v>1925</v>
      </c>
      <c r="C261" s="157" t="s">
        <v>301</v>
      </c>
      <c r="D261" s="158" t="s">
        <v>302</v>
      </c>
      <c r="E261" s="158" t="s">
        <v>591</v>
      </c>
      <c r="F261" s="158" t="s">
        <v>3484</v>
      </c>
      <c r="G261" s="159" t="s">
        <v>649</v>
      </c>
      <c r="H261" s="160">
        <v>617</v>
      </c>
      <c r="I261" s="161">
        <v>2.5</v>
      </c>
      <c r="J261" s="160">
        <v>617</v>
      </c>
      <c r="K261" s="161">
        <v>2.1</v>
      </c>
      <c r="L261" s="162" t="s">
        <v>1079</v>
      </c>
      <c r="M261" s="163"/>
      <c r="N261" s="163"/>
      <c r="O261" s="158" t="s">
        <v>302</v>
      </c>
      <c r="P261" s="158" t="s">
        <v>2861</v>
      </c>
      <c r="Q261" s="164" t="str">
        <f t="shared" si="28"/>
        <v>(Scott No. 617)</v>
      </c>
      <c r="R261" s="165">
        <f t="shared" si="29"/>
        <v>617</v>
      </c>
      <c r="S261" s="166">
        <f t="shared" si="23"/>
        <v>1</v>
      </c>
      <c r="T261" s="63">
        <v>617</v>
      </c>
      <c r="U261" s="63"/>
      <c r="V261" s="63"/>
      <c r="W261" s="63"/>
      <c r="X261" s="63"/>
      <c r="Y261" s="63"/>
      <c r="Z261" s="63"/>
      <c r="AA261" s="63"/>
      <c r="AB261" s="63"/>
      <c r="AC261" s="63"/>
      <c r="AD261" s="63"/>
      <c r="AE261" s="63"/>
      <c r="AF261" s="63"/>
      <c r="AG261" s="63"/>
      <c r="AH261" s="63"/>
      <c r="AI261" s="63"/>
      <c r="AJ261" s="63"/>
      <c r="AK261" s="63"/>
      <c r="AL261" s="63"/>
      <c r="AM261" s="63"/>
      <c r="AN261" s="63"/>
      <c r="AO261" s="63"/>
      <c r="AP261" s="63"/>
      <c r="AQ261" s="63"/>
      <c r="AR261" s="63"/>
      <c r="AS261" s="63"/>
      <c r="AT261" s="63"/>
      <c r="AU261" s="63"/>
      <c r="AV261" s="64"/>
      <c r="AW261" s="64"/>
      <c r="AX261" s="64"/>
      <c r="AY261" s="64"/>
      <c r="AZ261" s="64"/>
      <c r="BA261" s="64"/>
      <c r="BB261" s="64"/>
      <c r="BC261" s="64"/>
      <c r="BD261" s="64"/>
      <c r="BE261" s="64"/>
    </row>
    <row r="262" spans="1:57" s="32" customFormat="1" ht="14" x14ac:dyDescent="0.2">
      <c r="A262" s="32">
        <v>263</v>
      </c>
      <c r="B262" s="156">
        <v>1925</v>
      </c>
      <c r="C262" s="157" t="s">
        <v>301</v>
      </c>
      <c r="D262" s="158" t="s">
        <v>303</v>
      </c>
      <c r="E262" s="158" t="s">
        <v>591</v>
      </c>
      <c r="F262" s="158" t="s">
        <v>3485</v>
      </c>
      <c r="G262" s="159" t="s">
        <v>650</v>
      </c>
      <c r="H262" s="160">
        <v>618</v>
      </c>
      <c r="I262" s="161">
        <v>4</v>
      </c>
      <c r="J262" s="160">
        <v>618</v>
      </c>
      <c r="K262" s="161">
        <v>3.75</v>
      </c>
      <c r="L262" s="162" t="s">
        <v>1080</v>
      </c>
      <c r="M262" s="163"/>
      <c r="N262" s="163"/>
      <c r="O262" s="158" t="s">
        <v>303</v>
      </c>
      <c r="P262" s="158" t="s">
        <v>2862</v>
      </c>
      <c r="Q262" s="164" t="str">
        <f t="shared" si="28"/>
        <v>(Scott No. 618)</v>
      </c>
      <c r="R262" s="165">
        <f t="shared" si="29"/>
        <v>618</v>
      </c>
      <c r="S262" s="166">
        <f t="shared" si="23"/>
        <v>1</v>
      </c>
      <c r="T262" s="63">
        <v>618</v>
      </c>
      <c r="U262" s="63"/>
      <c r="V262" s="63"/>
      <c r="W262" s="63"/>
      <c r="X262" s="63"/>
      <c r="Y262" s="63"/>
      <c r="Z262" s="63"/>
      <c r="AA262" s="63"/>
      <c r="AB262" s="63"/>
      <c r="AC262" s="63"/>
      <c r="AD262" s="63"/>
      <c r="AE262" s="63"/>
      <c r="AF262" s="63"/>
      <c r="AG262" s="63"/>
      <c r="AH262" s="63"/>
      <c r="AI262" s="63"/>
      <c r="AJ262" s="63"/>
      <c r="AK262" s="63"/>
      <c r="AL262" s="63"/>
      <c r="AM262" s="63"/>
      <c r="AN262" s="63"/>
      <c r="AO262" s="63"/>
      <c r="AP262" s="63"/>
      <c r="AQ262" s="63"/>
      <c r="AR262" s="63"/>
      <c r="AS262" s="63"/>
      <c r="AT262" s="63"/>
      <c r="AU262" s="63"/>
      <c r="AV262" s="64"/>
      <c r="AW262" s="64"/>
      <c r="AX262" s="64"/>
      <c r="AY262" s="64"/>
      <c r="AZ262" s="64"/>
      <c r="BA262" s="64"/>
      <c r="BB262" s="64"/>
      <c r="BC262" s="64"/>
      <c r="BD262" s="64"/>
      <c r="BE262" s="64"/>
    </row>
    <row r="263" spans="1:57" s="32" customFormat="1" ht="14" x14ac:dyDescent="0.2">
      <c r="A263" s="32">
        <v>264</v>
      </c>
      <c r="B263" s="156">
        <v>1925</v>
      </c>
      <c r="C263" s="157" t="s">
        <v>301</v>
      </c>
      <c r="D263" s="158" t="s">
        <v>304</v>
      </c>
      <c r="E263" s="158" t="s">
        <v>591</v>
      </c>
      <c r="F263" s="158" t="s">
        <v>3486</v>
      </c>
      <c r="G263" s="159" t="s">
        <v>651</v>
      </c>
      <c r="H263" s="160">
        <v>619</v>
      </c>
      <c r="I263" s="161">
        <v>13</v>
      </c>
      <c r="J263" s="160">
        <v>619</v>
      </c>
      <c r="K263" s="161">
        <v>15</v>
      </c>
      <c r="L263" s="162" t="s">
        <v>1081</v>
      </c>
      <c r="M263" s="163"/>
      <c r="N263" s="163"/>
      <c r="O263" s="158" t="s">
        <v>304</v>
      </c>
      <c r="P263" s="158" t="s">
        <v>2863</v>
      </c>
      <c r="Q263" s="164" t="str">
        <f t="shared" si="28"/>
        <v>(Scott No. 619)</v>
      </c>
      <c r="R263" s="165">
        <f t="shared" si="29"/>
        <v>619</v>
      </c>
      <c r="S263" s="166">
        <f t="shared" si="23"/>
        <v>1</v>
      </c>
      <c r="T263" s="63">
        <v>619</v>
      </c>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4"/>
      <c r="AW263" s="64"/>
      <c r="AX263" s="64"/>
      <c r="AY263" s="64"/>
      <c r="AZ263" s="64"/>
      <c r="BA263" s="64"/>
      <c r="BB263" s="64"/>
      <c r="BC263" s="64"/>
      <c r="BD263" s="64"/>
      <c r="BE263" s="64"/>
    </row>
    <row r="264" spans="1:57" s="32" customFormat="1" ht="14" x14ac:dyDescent="0.2">
      <c r="A264" s="32">
        <v>265</v>
      </c>
      <c r="B264" s="156">
        <v>1925</v>
      </c>
      <c r="C264" s="157" t="s">
        <v>305</v>
      </c>
      <c r="D264" s="158" t="s">
        <v>306</v>
      </c>
      <c r="E264" s="158" t="s">
        <v>591</v>
      </c>
      <c r="F264" s="158" t="s">
        <v>3487</v>
      </c>
      <c r="G264" s="159" t="s">
        <v>652</v>
      </c>
      <c r="H264" s="160">
        <v>620</v>
      </c>
      <c r="I264" s="161">
        <v>3</v>
      </c>
      <c r="J264" s="160">
        <v>620</v>
      </c>
      <c r="K264" s="161">
        <v>3.25</v>
      </c>
      <c r="L264" s="162" t="s">
        <v>1082</v>
      </c>
      <c r="M264" s="163"/>
      <c r="N264" s="163"/>
      <c r="O264" s="158" t="s">
        <v>306</v>
      </c>
      <c r="P264" s="158" t="s">
        <v>2864</v>
      </c>
      <c r="Q264" s="164" t="str">
        <f t="shared" si="28"/>
        <v>(Scott No. 620)</v>
      </c>
      <c r="R264" s="165">
        <f t="shared" si="29"/>
        <v>620</v>
      </c>
      <c r="S264" s="166">
        <f t="shared" si="23"/>
        <v>1</v>
      </c>
      <c r="T264" s="63">
        <v>620</v>
      </c>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c r="AQ264" s="63"/>
      <c r="AR264" s="63"/>
      <c r="AS264" s="63"/>
      <c r="AT264" s="63"/>
      <c r="AU264" s="63"/>
      <c r="AV264" s="64"/>
      <c r="AW264" s="64"/>
      <c r="AX264" s="64"/>
      <c r="AY264" s="64"/>
      <c r="AZ264" s="64"/>
      <c r="BA264" s="64"/>
      <c r="BB264" s="64"/>
      <c r="BC264" s="64"/>
      <c r="BD264" s="64"/>
      <c r="BE264" s="64"/>
    </row>
    <row r="265" spans="1:57" s="32" customFormat="1" ht="14" x14ac:dyDescent="0.2">
      <c r="A265" s="32">
        <v>266</v>
      </c>
      <c r="B265" s="156">
        <v>1925</v>
      </c>
      <c r="C265" s="157" t="s">
        <v>305</v>
      </c>
      <c r="D265" s="158" t="s">
        <v>307</v>
      </c>
      <c r="E265" s="158" t="s">
        <v>591</v>
      </c>
      <c r="F265" s="158" t="s">
        <v>3488</v>
      </c>
      <c r="G265" s="159" t="s">
        <v>653</v>
      </c>
      <c r="H265" s="160">
        <v>621</v>
      </c>
      <c r="I265" s="161">
        <v>10</v>
      </c>
      <c r="J265" s="160">
        <v>621</v>
      </c>
      <c r="K265" s="161">
        <v>10</v>
      </c>
      <c r="L265" s="162" t="s">
        <v>1083</v>
      </c>
      <c r="M265" s="163"/>
      <c r="N265" s="163"/>
      <c r="O265" s="158" t="s">
        <v>307</v>
      </c>
      <c r="P265" s="158" t="s">
        <v>2865</v>
      </c>
      <c r="Q265" s="164" t="str">
        <f t="shared" si="28"/>
        <v>(Scott No. 621)</v>
      </c>
      <c r="R265" s="165">
        <f t="shared" si="29"/>
        <v>621</v>
      </c>
      <c r="S265" s="166">
        <f t="shared" si="23"/>
        <v>1</v>
      </c>
      <c r="T265" s="63">
        <v>621</v>
      </c>
      <c r="U265" s="63"/>
      <c r="V265" s="63"/>
      <c r="W265" s="63"/>
      <c r="X265" s="63"/>
      <c r="Y265" s="63"/>
      <c r="Z265" s="63"/>
      <c r="AA265" s="63"/>
      <c r="AB265" s="63"/>
      <c r="AC265" s="63"/>
      <c r="AD265" s="63"/>
      <c r="AE265" s="63"/>
      <c r="AF265" s="63"/>
      <c r="AG265" s="63"/>
      <c r="AH265" s="63"/>
      <c r="AI265" s="63"/>
      <c r="AJ265" s="63"/>
      <c r="AK265" s="63"/>
      <c r="AL265" s="63"/>
      <c r="AM265" s="63"/>
      <c r="AN265" s="63"/>
      <c r="AO265" s="63"/>
      <c r="AP265" s="63"/>
      <c r="AQ265" s="63"/>
      <c r="AR265" s="63"/>
      <c r="AS265" s="63"/>
      <c r="AT265" s="63"/>
      <c r="AU265" s="63"/>
      <c r="AV265" s="64"/>
      <c r="AW265" s="64"/>
      <c r="AX265" s="64"/>
      <c r="AY265" s="64"/>
      <c r="AZ265" s="64"/>
      <c r="BA265" s="64"/>
      <c r="BB265" s="64"/>
      <c r="BC265" s="64"/>
      <c r="BD265" s="64"/>
      <c r="BE265" s="64"/>
    </row>
    <row r="266" spans="1:57" s="32" customFormat="1" ht="14" x14ac:dyDescent="0.2">
      <c r="A266" s="32">
        <v>267</v>
      </c>
      <c r="B266" s="156">
        <v>1925</v>
      </c>
      <c r="C266" s="168" t="s">
        <v>1442</v>
      </c>
      <c r="D266" s="158" t="s">
        <v>1437</v>
      </c>
      <c r="E266" s="158" t="s">
        <v>1305</v>
      </c>
      <c r="F266" s="158" t="s">
        <v>3791</v>
      </c>
      <c r="G266" s="159" t="s">
        <v>1423</v>
      </c>
      <c r="H266" s="160" t="s">
        <v>1409</v>
      </c>
      <c r="I266" s="161">
        <v>1</v>
      </c>
      <c r="J266" s="160" t="s">
        <v>1409</v>
      </c>
      <c r="K266" s="161">
        <v>2</v>
      </c>
      <c r="L266" s="162" t="s">
        <v>1431</v>
      </c>
      <c r="M266" s="163"/>
      <c r="N266" s="163"/>
      <c r="O266" s="158" t="s">
        <v>1437</v>
      </c>
      <c r="P266" s="158" t="s">
        <v>2866</v>
      </c>
      <c r="Q266" s="164" t="str">
        <f t="shared" si="28"/>
        <v>(Scott No. E14)</v>
      </c>
      <c r="R266" s="165" t="str">
        <f t="shared" si="29"/>
        <v>E14</v>
      </c>
      <c r="S266" s="166">
        <f t="shared" si="23"/>
        <v>1</v>
      </c>
      <c r="T266" s="63" t="s">
        <v>1409</v>
      </c>
      <c r="U266" s="63"/>
      <c r="V266" s="63"/>
      <c r="W266" s="63"/>
      <c r="X266" s="63"/>
      <c r="Y266" s="63"/>
      <c r="Z266" s="63"/>
      <c r="AA266" s="63"/>
      <c r="AB266" s="63"/>
      <c r="AC266" s="63"/>
      <c r="AD266" s="63"/>
      <c r="AE266" s="63"/>
      <c r="AF266" s="63"/>
      <c r="AG266" s="63"/>
      <c r="AH266" s="63"/>
      <c r="AI266" s="63"/>
      <c r="AJ266" s="63"/>
      <c r="AK266" s="63"/>
      <c r="AL266" s="63"/>
      <c r="AM266" s="63"/>
      <c r="AN266" s="63"/>
      <c r="AO266" s="63"/>
      <c r="AP266" s="63"/>
      <c r="AQ266" s="63"/>
      <c r="AR266" s="63"/>
      <c r="AS266" s="63"/>
      <c r="AT266" s="63"/>
      <c r="AU266" s="63"/>
      <c r="AV266" s="64"/>
      <c r="AW266" s="64"/>
      <c r="AX266" s="64"/>
      <c r="AY266" s="64"/>
      <c r="AZ266" s="64"/>
      <c r="BA266" s="64"/>
      <c r="BB266" s="64"/>
      <c r="BC266" s="64"/>
      <c r="BD266" s="64"/>
      <c r="BE266" s="64"/>
    </row>
    <row r="267" spans="1:57" s="32" customFormat="1" ht="14" x14ac:dyDescent="0.2">
      <c r="A267" s="32">
        <v>268</v>
      </c>
      <c r="B267" s="156">
        <v>1927</v>
      </c>
      <c r="C267" s="168" t="s">
        <v>1442</v>
      </c>
      <c r="D267" s="158" t="s">
        <v>1433</v>
      </c>
      <c r="E267" s="158" t="s">
        <v>1305</v>
      </c>
      <c r="F267" s="158" t="s">
        <v>3788</v>
      </c>
      <c r="G267" s="159" t="s">
        <v>1419</v>
      </c>
      <c r="H267" s="160" t="s">
        <v>1410</v>
      </c>
      <c r="I267" s="161">
        <v>0.25</v>
      </c>
      <c r="J267" s="160" t="s">
        <v>1410</v>
      </c>
      <c r="K267" s="161">
        <v>1</v>
      </c>
      <c r="L267" s="162" t="s">
        <v>1430</v>
      </c>
      <c r="M267" s="163"/>
      <c r="N267" s="163"/>
      <c r="O267" s="158" t="s">
        <v>1433</v>
      </c>
      <c r="P267" s="185" t="s">
        <v>3787</v>
      </c>
      <c r="Q267" s="164" t="str">
        <f>CONCATENATE("(Scott Nos. ",R267,")")</f>
        <v>(Scott Nos. E15, E12)</v>
      </c>
      <c r="R267" s="165" t="s">
        <v>2867</v>
      </c>
      <c r="S267" s="166">
        <f t="shared" si="23"/>
        <v>2</v>
      </c>
      <c r="T267" s="63" t="s">
        <v>1410</v>
      </c>
      <c r="U267" s="63" t="s">
        <v>1407</v>
      </c>
      <c r="V267" s="63"/>
      <c r="W267" s="63"/>
      <c r="X267" s="63"/>
      <c r="Y267" s="63"/>
      <c r="Z267" s="63"/>
      <c r="AA267" s="63"/>
      <c r="AB267" s="63"/>
      <c r="AC267" s="63"/>
      <c r="AD267" s="63"/>
      <c r="AE267" s="63"/>
      <c r="AF267" s="63"/>
      <c r="AG267" s="63"/>
      <c r="AH267" s="63"/>
      <c r="AI267" s="63"/>
      <c r="AJ267" s="63"/>
      <c r="AK267" s="63"/>
      <c r="AL267" s="63"/>
      <c r="AM267" s="63"/>
      <c r="AN267" s="63"/>
      <c r="AO267" s="63"/>
      <c r="AP267" s="63"/>
      <c r="AQ267" s="63"/>
      <c r="AR267" s="63"/>
      <c r="AS267" s="63"/>
      <c r="AT267" s="63"/>
      <c r="AU267" s="63"/>
      <c r="AV267" s="64"/>
      <c r="AW267" s="64"/>
      <c r="AX267" s="64"/>
      <c r="AY267" s="64"/>
      <c r="AZ267" s="64"/>
      <c r="BA267" s="64"/>
      <c r="BB267" s="64"/>
      <c r="BC267" s="64"/>
      <c r="BD267" s="64"/>
      <c r="BE267" s="64"/>
    </row>
    <row r="268" spans="1:57" s="32" customFormat="1" ht="14" x14ac:dyDescent="0.2">
      <c r="A268" s="32">
        <v>269</v>
      </c>
      <c r="B268" s="156">
        <v>1931</v>
      </c>
      <c r="C268" s="168" t="s">
        <v>1442</v>
      </c>
      <c r="D268" s="158" t="s">
        <v>1434</v>
      </c>
      <c r="E268" s="158" t="s">
        <v>1305</v>
      </c>
      <c r="F268" s="158" t="s">
        <v>3489</v>
      </c>
      <c r="G268" s="159" t="s">
        <v>1422</v>
      </c>
      <c r="H268" s="160" t="s">
        <v>1411</v>
      </c>
      <c r="I268" s="161">
        <v>0.25</v>
      </c>
      <c r="J268" s="160" t="s">
        <v>1411</v>
      </c>
      <c r="K268" s="161">
        <v>0.6</v>
      </c>
      <c r="L268" s="162" t="s">
        <v>1430</v>
      </c>
      <c r="M268" s="163"/>
      <c r="N268" s="163"/>
      <c r="O268" s="158" t="s">
        <v>1434</v>
      </c>
      <c r="P268" s="158" t="s">
        <v>2868</v>
      </c>
      <c r="Q268" s="164" t="str">
        <f>CONCATENATE("(Scott Nos. ",R268,")")</f>
        <v>(Scott Nos. E16, E13)</v>
      </c>
      <c r="R268" s="165" t="s">
        <v>2869</v>
      </c>
      <c r="S268" s="166">
        <f t="shared" si="23"/>
        <v>2</v>
      </c>
      <c r="T268" s="63" t="s">
        <v>1411</v>
      </c>
      <c r="U268" s="63" t="s">
        <v>1408</v>
      </c>
      <c r="V268" s="63"/>
      <c r="W268" s="63"/>
      <c r="X268" s="63"/>
      <c r="Y268" s="63"/>
      <c r="Z268" s="63"/>
      <c r="AA268" s="63"/>
      <c r="AB268" s="63"/>
      <c r="AC268" s="63"/>
      <c r="AD268" s="63"/>
      <c r="AE268" s="63"/>
      <c r="AF268" s="63"/>
      <c r="AG268" s="63"/>
      <c r="AH268" s="63"/>
      <c r="AI268" s="63"/>
      <c r="AJ268" s="63"/>
      <c r="AK268" s="63"/>
      <c r="AL268" s="63"/>
      <c r="AM268" s="63"/>
      <c r="AN268" s="63"/>
      <c r="AO268" s="63"/>
      <c r="AP268" s="63"/>
      <c r="AQ268" s="63"/>
      <c r="AR268" s="63"/>
      <c r="AS268" s="63"/>
      <c r="AT268" s="63"/>
      <c r="AU268" s="63"/>
      <c r="AV268" s="64"/>
      <c r="AW268" s="64"/>
      <c r="AX268" s="64"/>
      <c r="AY268" s="64"/>
      <c r="AZ268" s="64"/>
      <c r="BA268" s="64"/>
      <c r="BB268" s="64"/>
      <c r="BC268" s="64"/>
      <c r="BD268" s="64"/>
      <c r="BE268" s="64"/>
    </row>
    <row r="269" spans="1:57" s="32" customFormat="1" ht="14" x14ac:dyDescent="0.2">
      <c r="A269" s="32">
        <v>270</v>
      </c>
      <c r="B269" s="156">
        <v>1944</v>
      </c>
      <c r="C269" s="168" t="s">
        <v>1442</v>
      </c>
      <c r="D269" s="158" t="s">
        <v>1435</v>
      </c>
      <c r="E269" s="158" t="s">
        <v>1305</v>
      </c>
      <c r="F269" s="158" t="s">
        <v>3789</v>
      </c>
      <c r="G269" s="159" t="s">
        <v>1421</v>
      </c>
      <c r="H269" s="160" t="s">
        <v>1412</v>
      </c>
      <c r="I269" s="161">
        <v>0.25</v>
      </c>
      <c r="J269" s="160" t="s">
        <v>1412</v>
      </c>
      <c r="K269" s="161">
        <v>0.6</v>
      </c>
      <c r="L269" s="162" t="s">
        <v>1430</v>
      </c>
      <c r="M269" s="163"/>
      <c r="N269" s="163"/>
      <c r="O269" s="158" t="s">
        <v>1435</v>
      </c>
      <c r="P269" s="158" t="s">
        <v>2870</v>
      </c>
      <c r="Q269" s="164" t="str">
        <f t="shared" ref="Q269:Q285" si="30">CONCATENATE("(Scott No. ",R269,")")</f>
        <v>(Scott No. E17)</v>
      </c>
      <c r="R269" s="165" t="str">
        <f t="shared" ref="R269:R285" si="31">+T269</f>
        <v>E17</v>
      </c>
      <c r="S269" s="166">
        <f t="shared" ref="S269:S332" si="32">COUNTA(T269:BE269)</f>
        <v>1</v>
      </c>
      <c r="T269" s="63" t="s">
        <v>1412</v>
      </c>
      <c r="U269" s="63"/>
      <c r="V269" s="63"/>
      <c r="W269" s="63"/>
      <c r="X269" s="63"/>
      <c r="Y269" s="63"/>
      <c r="Z269" s="63"/>
      <c r="AA269" s="63"/>
      <c r="AB269" s="63"/>
      <c r="AC269" s="63"/>
      <c r="AD269" s="63"/>
      <c r="AE269" s="63"/>
      <c r="AF269" s="63"/>
      <c r="AG269" s="63"/>
      <c r="AH269" s="63"/>
      <c r="AI269" s="63"/>
      <c r="AJ269" s="63"/>
      <c r="AK269" s="63"/>
      <c r="AL269" s="63"/>
      <c r="AM269" s="63"/>
      <c r="AN269" s="63"/>
      <c r="AO269" s="63"/>
      <c r="AP269" s="63"/>
      <c r="AQ269" s="63"/>
      <c r="AR269" s="63"/>
      <c r="AS269" s="63"/>
      <c r="AT269" s="63"/>
      <c r="AU269" s="63"/>
      <c r="AV269" s="64"/>
      <c r="AW269" s="64"/>
      <c r="AX269" s="64"/>
      <c r="AY269" s="64"/>
      <c r="AZ269" s="64"/>
      <c r="BA269" s="64"/>
      <c r="BB269" s="64"/>
      <c r="BC269" s="64"/>
      <c r="BD269" s="64"/>
      <c r="BE269" s="64"/>
    </row>
    <row r="270" spans="1:57" s="32" customFormat="1" ht="14" x14ac:dyDescent="0.2">
      <c r="A270" s="32">
        <v>271</v>
      </c>
      <c r="B270" s="156">
        <v>1944</v>
      </c>
      <c r="C270" s="168" t="s">
        <v>1442</v>
      </c>
      <c r="D270" s="158" t="s">
        <v>1436</v>
      </c>
      <c r="E270" s="158" t="s">
        <v>1305</v>
      </c>
      <c r="F270" s="158" t="s">
        <v>3790</v>
      </c>
      <c r="G270" s="159" t="s">
        <v>1423</v>
      </c>
      <c r="H270" s="160" t="s">
        <v>1413</v>
      </c>
      <c r="I270" s="161">
        <v>2.5</v>
      </c>
      <c r="J270" s="160" t="s">
        <v>1413</v>
      </c>
      <c r="K270" s="161">
        <v>3.5</v>
      </c>
      <c r="L270" s="162" t="s">
        <v>1430</v>
      </c>
      <c r="M270" s="163"/>
      <c r="N270" s="163"/>
      <c r="O270" s="158" t="s">
        <v>1436</v>
      </c>
      <c r="P270" s="158" t="s">
        <v>2871</v>
      </c>
      <c r="Q270" s="164" t="str">
        <f t="shared" si="30"/>
        <v>(Scott No. E18)</v>
      </c>
      <c r="R270" s="165" t="str">
        <f t="shared" si="31"/>
        <v>E18</v>
      </c>
      <c r="S270" s="166">
        <f t="shared" si="32"/>
        <v>1</v>
      </c>
      <c r="T270" s="63" t="s">
        <v>1413</v>
      </c>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4"/>
      <c r="AW270" s="64"/>
      <c r="AX270" s="64"/>
      <c r="AY270" s="64"/>
      <c r="AZ270" s="64"/>
      <c r="BA270" s="64"/>
      <c r="BB270" s="64"/>
      <c r="BC270" s="64"/>
      <c r="BD270" s="64"/>
      <c r="BE270" s="64"/>
    </row>
    <row r="271" spans="1:57" s="32" customFormat="1" ht="14" x14ac:dyDescent="0.2">
      <c r="A271" s="32">
        <v>272</v>
      </c>
      <c r="B271" s="156" t="s">
        <v>1383</v>
      </c>
      <c r="C271" s="168" t="s">
        <v>1334</v>
      </c>
      <c r="D271" s="158" t="s">
        <v>1368</v>
      </c>
      <c r="E271" s="158" t="s">
        <v>1334</v>
      </c>
      <c r="F271" s="158" t="s">
        <v>3490</v>
      </c>
      <c r="G271" s="159" t="s">
        <v>1335</v>
      </c>
      <c r="H271" s="160" t="s">
        <v>1384</v>
      </c>
      <c r="I271" s="161">
        <v>1</v>
      </c>
      <c r="J271" s="160" t="s">
        <v>1384</v>
      </c>
      <c r="K271" s="161">
        <v>2</v>
      </c>
      <c r="L271" s="162" t="s">
        <v>1388</v>
      </c>
      <c r="M271" s="163"/>
      <c r="N271" s="163"/>
      <c r="O271" s="158" t="s">
        <v>1368</v>
      </c>
      <c r="P271" s="158" t="s">
        <v>2872</v>
      </c>
      <c r="Q271" s="164" t="str">
        <f t="shared" si="30"/>
        <v>(Scott No. QE1)</v>
      </c>
      <c r="R271" s="165" t="str">
        <f t="shared" si="31"/>
        <v>QE1</v>
      </c>
      <c r="S271" s="166">
        <f t="shared" si="32"/>
        <v>1</v>
      </c>
      <c r="T271" s="63" t="s">
        <v>1384</v>
      </c>
      <c r="U271" s="63"/>
      <c r="V271" s="63"/>
      <c r="W271" s="63"/>
      <c r="X271" s="63"/>
      <c r="Y271" s="63"/>
      <c r="Z271" s="63"/>
      <c r="AA271" s="63"/>
      <c r="AB271" s="63"/>
      <c r="AC271" s="63"/>
      <c r="AD271" s="63"/>
      <c r="AE271" s="63"/>
      <c r="AF271" s="63"/>
      <c r="AG271" s="63"/>
      <c r="AH271" s="63"/>
      <c r="AI271" s="63"/>
      <c r="AJ271" s="63"/>
      <c r="AK271" s="63"/>
      <c r="AL271" s="63"/>
      <c r="AM271" s="63"/>
      <c r="AN271" s="63"/>
      <c r="AO271" s="63"/>
      <c r="AP271" s="63"/>
      <c r="AQ271" s="63"/>
      <c r="AR271" s="63"/>
      <c r="AS271" s="63"/>
      <c r="AT271" s="63"/>
      <c r="AU271" s="63"/>
      <c r="AV271" s="64"/>
      <c r="AW271" s="64"/>
      <c r="AX271" s="64"/>
      <c r="AY271" s="64"/>
      <c r="AZ271" s="64"/>
      <c r="BA271" s="64"/>
      <c r="BB271" s="64"/>
      <c r="BC271" s="64"/>
      <c r="BD271" s="64"/>
      <c r="BE271" s="64"/>
    </row>
    <row r="272" spans="1:57" s="32" customFormat="1" ht="14" x14ac:dyDescent="0.2">
      <c r="A272" s="32">
        <v>273</v>
      </c>
      <c r="B272" s="156" t="s">
        <v>1383</v>
      </c>
      <c r="C272" s="168" t="s">
        <v>1334</v>
      </c>
      <c r="D272" s="158" t="s">
        <v>1381</v>
      </c>
      <c r="E272" s="158" t="s">
        <v>1334</v>
      </c>
      <c r="F272" s="158" t="s">
        <v>3491</v>
      </c>
      <c r="G272" s="159" t="s">
        <v>1336</v>
      </c>
      <c r="H272" s="160" t="s">
        <v>1385</v>
      </c>
      <c r="I272" s="161">
        <v>0.9</v>
      </c>
      <c r="J272" s="160" t="s">
        <v>1385</v>
      </c>
      <c r="K272" s="161">
        <v>2.25</v>
      </c>
      <c r="L272" s="162" t="s">
        <v>1388</v>
      </c>
      <c r="M272" s="163"/>
      <c r="N272" s="163"/>
      <c r="O272" s="158" t="s">
        <v>1381</v>
      </c>
      <c r="P272" s="158" t="s">
        <v>2873</v>
      </c>
      <c r="Q272" s="164" t="str">
        <f t="shared" si="30"/>
        <v>(Scott No. QE2)</v>
      </c>
      <c r="R272" s="165" t="str">
        <f t="shared" si="31"/>
        <v>QE2</v>
      </c>
      <c r="S272" s="166">
        <f t="shared" si="32"/>
        <v>1</v>
      </c>
      <c r="T272" s="63" t="s">
        <v>1385</v>
      </c>
      <c r="U272" s="63"/>
      <c r="V272" s="63"/>
      <c r="W272" s="63"/>
      <c r="X272" s="63"/>
      <c r="Y272" s="63"/>
      <c r="Z272" s="63"/>
      <c r="AA272" s="63"/>
      <c r="AB272" s="63"/>
      <c r="AC272" s="63"/>
      <c r="AD272" s="63"/>
      <c r="AE272" s="63"/>
      <c r="AF272" s="63"/>
      <c r="AG272" s="63"/>
      <c r="AH272" s="63"/>
      <c r="AI272" s="63"/>
      <c r="AJ272" s="63"/>
      <c r="AK272" s="63"/>
      <c r="AL272" s="63"/>
      <c r="AM272" s="63"/>
      <c r="AN272" s="63"/>
      <c r="AO272" s="63"/>
      <c r="AP272" s="63"/>
      <c r="AQ272" s="63"/>
      <c r="AR272" s="63"/>
      <c r="AS272" s="63"/>
      <c r="AT272" s="63"/>
      <c r="AU272" s="63"/>
      <c r="AV272" s="64"/>
      <c r="AW272" s="64"/>
      <c r="AX272" s="64"/>
      <c r="AY272" s="64"/>
      <c r="AZ272" s="64"/>
      <c r="BA272" s="64"/>
      <c r="BB272" s="64"/>
      <c r="BC272" s="64"/>
      <c r="BD272" s="64"/>
      <c r="BE272" s="64"/>
    </row>
    <row r="273" spans="1:57" s="32" customFormat="1" ht="14" x14ac:dyDescent="0.2">
      <c r="A273" s="32">
        <v>274</v>
      </c>
      <c r="B273" s="156" t="s">
        <v>1383</v>
      </c>
      <c r="C273" s="168" t="s">
        <v>1334</v>
      </c>
      <c r="D273" s="158" t="s">
        <v>1382</v>
      </c>
      <c r="E273" s="158" t="s">
        <v>1334</v>
      </c>
      <c r="F273" s="158" t="s">
        <v>3492</v>
      </c>
      <c r="G273" s="159" t="s">
        <v>1337</v>
      </c>
      <c r="H273" s="160" t="s">
        <v>1386</v>
      </c>
      <c r="I273" s="161">
        <v>1.5</v>
      </c>
      <c r="J273" s="160" t="s">
        <v>1386</v>
      </c>
      <c r="K273" s="161">
        <v>3.75</v>
      </c>
      <c r="L273" s="162" t="s">
        <v>1388</v>
      </c>
      <c r="M273" s="163"/>
      <c r="N273" s="163"/>
      <c r="O273" s="158" t="s">
        <v>1382</v>
      </c>
      <c r="P273" s="158" t="s">
        <v>2874</v>
      </c>
      <c r="Q273" s="164" t="str">
        <f t="shared" si="30"/>
        <v>(Scott No. QE3)</v>
      </c>
      <c r="R273" s="165" t="str">
        <f t="shared" si="31"/>
        <v>QE3</v>
      </c>
      <c r="S273" s="166">
        <f t="shared" si="32"/>
        <v>1</v>
      </c>
      <c r="T273" s="63" t="s">
        <v>1386</v>
      </c>
      <c r="U273" s="63"/>
      <c r="V273" s="63"/>
      <c r="W273" s="63"/>
      <c r="X273" s="63"/>
      <c r="Y273" s="63"/>
      <c r="Z273" s="63"/>
      <c r="AA273" s="63"/>
      <c r="AB273" s="63"/>
      <c r="AC273" s="63"/>
      <c r="AD273" s="63"/>
      <c r="AE273" s="63"/>
      <c r="AF273" s="63"/>
      <c r="AG273" s="63"/>
      <c r="AH273" s="63"/>
      <c r="AI273" s="63"/>
      <c r="AJ273" s="63"/>
      <c r="AK273" s="63"/>
      <c r="AL273" s="63"/>
      <c r="AM273" s="63"/>
      <c r="AN273" s="63"/>
      <c r="AO273" s="63"/>
      <c r="AP273" s="63"/>
      <c r="AQ273" s="63"/>
      <c r="AR273" s="63"/>
      <c r="AS273" s="63"/>
      <c r="AT273" s="63"/>
      <c r="AU273" s="63"/>
      <c r="AV273" s="64"/>
      <c r="AW273" s="64"/>
      <c r="AX273" s="64"/>
      <c r="AY273" s="64"/>
      <c r="AZ273" s="64"/>
      <c r="BA273" s="64"/>
      <c r="BB273" s="64"/>
      <c r="BC273" s="64"/>
      <c r="BD273" s="64"/>
      <c r="BE273" s="64"/>
    </row>
    <row r="274" spans="1:57" s="32" customFormat="1" ht="14" x14ac:dyDescent="0.2">
      <c r="A274" s="32">
        <v>275</v>
      </c>
      <c r="B274" s="156" t="s">
        <v>1383</v>
      </c>
      <c r="C274" s="168" t="s">
        <v>1334</v>
      </c>
      <c r="D274" s="158" t="s">
        <v>1369</v>
      </c>
      <c r="E274" s="158" t="s">
        <v>1334</v>
      </c>
      <c r="F274" s="158" t="s">
        <v>3493</v>
      </c>
      <c r="G274" s="159" t="s">
        <v>1338</v>
      </c>
      <c r="H274" s="160" t="s">
        <v>1387</v>
      </c>
      <c r="I274" s="161">
        <v>3.75</v>
      </c>
      <c r="J274" s="160" t="s">
        <v>1387</v>
      </c>
      <c r="K274" s="161">
        <v>20</v>
      </c>
      <c r="L274" s="162" t="s">
        <v>1388</v>
      </c>
      <c r="M274" s="163"/>
      <c r="N274" s="163"/>
      <c r="O274" s="158" t="s">
        <v>1369</v>
      </c>
      <c r="P274" s="158" t="s">
        <v>2875</v>
      </c>
      <c r="Q274" s="164" t="str">
        <f t="shared" si="30"/>
        <v>(Scott No. QE4)</v>
      </c>
      <c r="R274" s="165" t="str">
        <f t="shared" si="31"/>
        <v>QE4</v>
      </c>
      <c r="S274" s="166">
        <f t="shared" si="32"/>
        <v>1</v>
      </c>
      <c r="T274" s="63" t="s">
        <v>1387</v>
      </c>
      <c r="U274" s="63"/>
      <c r="V274" s="63"/>
      <c r="W274" s="63"/>
      <c r="X274" s="63"/>
      <c r="Y274" s="63"/>
      <c r="Z274" s="63"/>
      <c r="AA274" s="63"/>
      <c r="AB274" s="63"/>
      <c r="AC274" s="63"/>
      <c r="AD274" s="63"/>
      <c r="AE274" s="63"/>
      <c r="AF274" s="63"/>
      <c r="AG274" s="63"/>
      <c r="AH274" s="63"/>
      <c r="AI274" s="63"/>
      <c r="AJ274" s="63"/>
      <c r="AK274" s="63"/>
      <c r="AL274" s="63"/>
      <c r="AM274" s="63"/>
      <c r="AN274" s="63"/>
      <c r="AO274" s="63"/>
      <c r="AP274" s="63"/>
      <c r="AQ274" s="63"/>
      <c r="AR274" s="63"/>
      <c r="AS274" s="63"/>
      <c r="AT274" s="63"/>
      <c r="AU274" s="63"/>
      <c r="AV274" s="64"/>
      <c r="AW274" s="64"/>
      <c r="AX274" s="64"/>
      <c r="AY274" s="64"/>
      <c r="AZ274" s="64"/>
      <c r="BA274" s="64"/>
      <c r="BB274" s="64"/>
      <c r="BC274" s="64"/>
      <c r="BD274" s="64"/>
      <c r="BE274" s="64"/>
    </row>
    <row r="275" spans="1:57" s="32" customFormat="1" ht="14" x14ac:dyDescent="0.2">
      <c r="A275" s="32">
        <v>276</v>
      </c>
      <c r="B275" s="156">
        <v>1926</v>
      </c>
      <c r="C275" s="157" t="s">
        <v>1463</v>
      </c>
      <c r="D275" s="158" t="s">
        <v>1261</v>
      </c>
      <c r="E275" s="158" t="s">
        <v>540</v>
      </c>
      <c r="F275" s="158" t="s">
        <v>3494</v>
      </c>
      <c r="G275" s="159" t="s">
        <v>1293</v>
      </c>
      <c r="H275" s="160" t="s">
        <v>600</v>
      </c>
      <c r="I275" s="161">
        <v>0.35</v>
      </c>
      <c r="J275" s="160" t="s">
        <v>600</v>
      </c>
      <c r="K275" s="161">
        <v>2.5</v>
      </c>
      <c r="L275" s="162" t="s">
        <v>1448</v>
      </c>
      <c r="M275" s="163"/>
      <c r="N275" s="163"/>
      <c r="O275" s="158" t="s">
        <v>1261</v>
      </c>
      <c r="P275" s="158" t="s">
        <v>2876</v>
      </c>
      <c r="Q275" s="164" t="str">
        <f t="shared" si="30"/>
        <v>(Scott No. C7)</v>
      </c>
      <c r="R275" s="165" t="str">
        <f t="shared" si="31"/>
        <v>C7</v>
      </c>
      <c r="S275" s="166">
        <f t="shared" si="32"/>
        <v>1</v>
      </c>
      <c r="T275" s="63" t="s">
        <v>600</v>
      </c>
      <c r="U275" s="63"/>
      <c r="V275" s="63"/>
      <c r="W275" s="63"/>
      <c r="X275" s="63"/>
      <c r="Y275" s="63"/>
      <c r="Z275" s="63"/>
      <c r="AA275" s="63"/>
      <c r="AB275" s="63"/>
      <c r="AC275" s="63"/>
      <c r="AD275" s="63"/>
      <c r="AE275" s="63"/>
      <c r="AF275" s="63"/>
      <c r="AG275" s="63"/>
      <c r="AH275" s="63"/>
      <c r="AI275" s="63"/>
      <c r="AJ275" s="63"/>
      <c r="AK275" s="63"/>
      <c r="AL275" s="63"/>
      <c r="AM275" s="63"/>
      <c r="AN275" s="63"/>
      <c r="AO275" s="63"/>
      <c r="AP275" s="63"/>
      <c r="AQ275" s="63"/>
      <c r="AR275" s="63"/>
      <c r="AS275" s="63"/>
      <c r="AT275" s="63"/>
      <c r="AU275" s="63"/>
      <c r="AV275" s="64"/>
      <c r="AW275" s="64"/>
      <c r="AX275" s="64"/>
      <c r="AY275" s="64"/>
      <c r="AZ275" s="64"/>
      <c r="BA275" s="64"/>
      <c r="BB275" s="64"/>
      <c r="BC275" s="64"/>
      <c r="BD275" s="64"/>
      <c r="BE275" s="64"/>
    </row>
    <row r="276" spans="1:57" s="32" customFormat="1" ht="14" x14ac:dyDescent="0.2">
      <c r="A276" s="32">
        <v>277</v>
      </c>
      <c r="B276" s="156">
        <v>1926</v>
      </c>
      <c r="C276" s="157" t="s">
        <v>1463</v>
      </c>
      <c r="D276" s="158" t="s">
        <v>1262</v>
      </c>
      <c r="E276" s="158" t="s">
        <v>540</v>
      </c>
      <c r="F276" s="158" t="s">
        <v>3495</v>
      </c>
      <c r="G276" s="159" t="s">
        <v>1294</v>
      </c>
      <c r="H276" s="160" t="s">
        <v>601</v>
      </c>
      <c r="I276" s="161">
        <v>1.25</v>
      </c>
      <c r="J276" s="160" t="s">
        <v>601</v>
      </c>
      <c r="K276" s="161">
        <v>2.75</v>
      </c>
      <c r="L276" s="162" t="s">
        <v>1448</v>
      </c>
      <c r="M276" s="163"/>
      <c r="N276" s="163"/>
      <c r="O276" s="158" t="s">
        <v>1262</v>
      </c>
      <c r="P276" s="158" t="s">
        <v>2877</v>
      </c>
      <c r="Q276" s="164" t="str">
        <f t="shared" si="30"/>
        <v>(Scott No. C8)</v>
      </c>
      <c r="R276" s="165" t="str">
        <f t="shared" si="31"/>
        <v>C8</v>
      </c>
      <c r="S276" s="166">
        <f t="shared" si="32"/>
        <v>1</v>
      </c>
      <c r="T276" s="63" t="s">
        <v>601</v>
      </c>
      <c r="U276" s="63"/>
      <c r="V276" s="63"/>
      <c r="W276" s="63"/>
      <c r="X276" s="63"/>
      <c r="Y276" s="63"/>
      <c r="Z276" s="63"/>
      <c r="AA276" s="63"/>
      <c r="AB276" s="63"/>
      <c r="AC276" s="63"/>
      <c r="AD276" s="63"/>
      <c r="AE276" s="63"/>
      <c r="AF276" s="63"/>
      <c r="AG276" s="63"/>
      <c r="AH276" s="63"/>
      <c r="AI276" s="63"/>
      <c r="AJ276" s="63"/>
      <c r="AK276" s="63"/>
      <c r="AL276" s="63"/>
      <c r="AM276" s="63"/>
      <c r="AN276" s="63"/>
      <c r="AO276" s="63"/>
      <c r="AP276" s="63"/>
      <c r="AQ276" s="63"/>
      <c r="AR276" s="63"/>
      <c r="AS276" s="63"/>
      <c r="AT276" s="63"/>
      <c r="AU276" s="63"/>
      <c r="AV276" s="64"/>
      <c r="AW276" s="64"/>
      <c r="AX276" s="64"/>
      <c r="AY276" s="64"/>
      <c r="AZ276" s="64"/>
      <c r="BA276" s="64"/>
      <c r="BB276" s="64"/>
      <c r="BC276" s="64"/>
      <c r="BD276" s="64"/>
      <c r="BE276" s="64"/>
    </row>
    <row r="277" spans="1:57" s="32" customFormat="1" ht="14" x14ac:dyDescent="0.2">
      <c r="A277" s="32">
        <v>278</v>
      </c>
      <c r="B277" s="156">
        <v>1926</v>
      </c>
      <c r="C277" s="157" t="s">
        <v>1463</v>
      </c>
      <c r="D277" s="158" t="s">
        <v>1263</v>
      </c>
      <c r="E277" s="158" t="s">
        <v>540</v>
      </c>
      <c r="F277" s="158" t="s">
        <v>3496</v>
      </c>
      <c r="G277" s="159" t="s">
        <v>1295</v>
      </c>
      <c r="H277" s="160" t="s">
        <v>602</v>
      </c>
      <c r="I277" s="161">
        <v>2</v>
      </c>
      <c r="J277" s="160" t="s">
        <v>602</v>
      </c>
      <c r="K277" s="161">
        <v>7</v>
      </c>
      <c r="L277" s="162" t="s">
        <v>1448</v>
      </c>
      <c r="M277" s="163"/>
      <c r="N277" s="163"/>
      <c r="O277" s="158" t="s">
        <v>1263</v>
      </c>
      <c r="P277" s="158" t="s">
        <v>2878</v>
      </c>
      <c r="Q277" s="164" t="str">
        <f t="shared" si="30"/>
        <v>(Scott No. C9)</v>
      </c>
      <c r="R277" s="165" t="str">
        <f t="shared" si="31"/>
        <v>C9</v>
      </c>
      <c r="S277" s="166">
        <f t="shared" si="32"/>
        <v>1</v>
      </c>
      <c r="T277" s="63" t="s">
        <v>602</v>
      </c>
      <c r="U277" s="63"/>
      <c r="V277" s="63"/>
      <c r="W277" s="63"/>
      <c r="X277" s="63"/>
      <c r="Y277" s="63"/>
      <c r="Z277" s="63"/>
      <c r="AA277" s="63"/>
      <c r="AB277" s="63"/>
      <c r="AC277" s="63"/>
      <c r="AD277" s="63"/>
      <c r="AE277" s="63"/>
      <c r="AF277" s="63"/>
      <c r="AG277" s="63"/>
      <c r="AH277" s="63"/>
      <c r="AI277" s="63"/>
      <c r="AJ277" s="63"/>
      <c r="AK277" s="63"/>
      <c r="AL277" s="63"/>
      <c r="AM277" s="63"/>
      <c r="AN277" s="63"/>
      <c r="AO277" s="63"/>
      <c r="AP277" s="63"/>
      <c r="AQ277" s="63"/>
      <c r="AR277" s="63"/>
      <c r="AS277" s="63"/>
      <c r="AT277" s="63"/>
      <c r="AU277" s="63"/>
      <c r="AV277" s="64"/>
      <c r="AW277" s="64"/>
      <c r="AX277" s="64"/>
      <c r="AY277" s="64"/>
      <c r="AZ277" s="64"/>
      <c r="BA277" s="64"/>
      <c r="BB277" s="64"/>
      <c r="BC277" s="64"/>
      <c r="BD277" s="64"/>
      <c r="BE277" s="64"/>
    </row>
    <row r="278" spans="1:57" s="32" customFormat="1" ht="14" x14ac:dyDescent="0.2">
      <c r="A278" s="32">
        <v>279</v>
      </c>
      <c r="B278" s="156">
        <v>1926</v>
      </c>
      <c r="C278" s="157" t="s">
        <v>308</v>
      </c>
      <c r="D278" s="158" t="s">
        <v>309</v>
      </c>
      <c r="E278" s="158" t="s">
        <v>591</v>
      </c>
      <c r="F278" s="158" t="s">
        <v>3497</v>
      </c>
      <c r="G278" s="159" t="s">
        <v>654</v>
      </c>
      <c r="H278" s="160">
        <v>627</v>
      </c>
      <c r="I278" s="161">
        <v>0.5</v>
      </c>
      <c r="J278" s="160">
        <v>627</v>
      </c>
      <c r="K278" s="161">
        <v>2.25</v>
      </c>
      <c r="L278" s="162" t="s">
        <v>1084</v>
      </c>
      <c r="M278" s="163"/>
      <c r="N278" s="163"/>
      <c r="O278" s="158" t="s">
        <v>309</v>
      </c>
      <c r="P278" s="158" t="s">
        <v>2879</v>
      </c>
      <c r="Q278" s="164" t="str">
        <f t="shared" si="30"/>
        <v>(Scott No. 627)</v>
      </c>
      <c r="R278" s="165">
        <f t="shared" si="31"/>
        <v>627</v>
      </c>
      <c r="S278" s="166">
        <f t="shared" si="32"/>
        <v>1</v>
      </c>
      <c r="T278" s="63">
        <v>627</v>
      </c>
      <c r="U278" s="63"/>
      <c r="V278" s="63"/>
      <c r="W278" s="63"/>
      <c r="X278" s="63"/>
      <c r="Y278" s="63"/>
      <c r="Z278" s="63"/>
      <c r="AA278" s="63"/>
      <c r="AB278" s="63"/>
      <c r="AC278" s="63"/>
      <c r="AD278" s="63"/>
      <c r="AE278" s="63"/>
      <c r="AF278" s="63"/>
      <c r="AG278" s="63"/>
      <c r="AH278" s="63"/>
      <c r="AI278" s="63"/>
      <c r="AJ278" s="63"/>
      <c r="AK278" s="63"/>
      <c r="AL278" s="63"/>
      <c r="AM278" s="63"/>
      <c r="AN278" s="63"/>
      <c r="AO278" s="63"/>
      <c r="AP278" s="63"/>
      <c r="AQ278" s="63"/>
      <c r="AR278" s="63"/>
      <c r="AS278" s="63"/>
      <c r="AT278" s="63"/>
      <c r="AU278" s="63"/>
      <c r="AV278" s="64"/>
      <c r="AW278" s="64"/>
      <c r="AX278" s="64"/>
      <c r="AY278" s="64"/>
      <c r="AZ278" s="64"/>
      <c r="BA278" s="64"/>
      <c r="BB278" s="64"/>
      <c r="BC278" s="64"/>
      <c r="BD278" s="64"/>
      <c r="BE278" s="64"/>
    </row>
    <row r="279" spans="1:57" s="32" customFormat="1" ht="14" x14ac:dyDescent="0.2">
      <c r="A279" s="32">
        <v>280</v>
      </c>
      <c r="B279" s="156">
        <v>1926</v>
      </c>
      <c r="C279" s="157" t="s">
        <v>308</v>
      </c>
      <c r="D279" s="158" t="s">
        <v>310</v>
      </c>
      <c r="E279" s="158" t="s">
        <v>591</v>
      </c>
      <c r="F279" s="158" t="s">
        <v>3498</v>
      </c>
      <c r="G279" s="159" t="s">
        <v>655</v>
      </c>
      <c r="H279" s="160">
        <v>628</v>
      </c>
      <c r="I279" s="161">
        <v>3.25</v>
      </c>
      <c r="J279" s="160">
        <v>628</v>
      </c>
      <c r="K279" s="161">
        <v>5.25</v>
      </c>
      <c r="L279" s="162" t="s">
        <v>1085</v>
      </c>
      <c r="M279" s="163"/>
      <c r="N279" s="163"/>
      <c r="O279" s="158" t="s">
        <v>310</v>
      </c>
      <c r="P279" s="158" t="s">
        <v>2880</v>
      </c>
      <c r="Q279" s="164" t="str">
        <f t="shared" si="30"/>
        <v>(Scott No. 628)</v>
      </c>
      <c r="R279" s="165">
        <f t="shared" si="31"/>
        <v>628</v>
      </c>
      <c r="S279" s="166">
        <f t="shared" si="32"/>
        <v>1</v>
      </c>
      <c r="T279" s="63">
        <v>628</v>
      </c>
      <c r="U279" s="63"/>
      <c r="V279" s="63"/>
      <c r="W279" s="63"/>
      <c r="X279" s="63"/>
      <c r="Y279" s="63"/>
      <c r="Z279" s="63"/>
      <c r="AA279" s="63"/>
      <c r="AB279" s="63"/>
      <c r="AC279" s="63"/>
      <c r="AD279" s="63"/>
      <c r="AE279" s="63"/>
      <c r="AF279" s="63"/>
      <c r="AG279" s="63"/>
      <c r="AH279" s="63"/>
      <c r="AI279" s="63"/>
      <c r="AJ279" s="63"/>
      <c r="AK279" s="63"/>
      <c r="AL279" s="63"/>
      <c r="AM279" s="63"/>
      <c r="AN279" s="63"/>
      <c r="AO279" s="63"/>
      <c r="AP279" s="63"/>
      <c r="AQ279" s="63"/>
      <c r="AR279" s="63"/>
      <c r="AS279" s="63"/>
      <c r="AT279" s="63"/>
      <c r="AU279" s="63"/>
      <c r="AV279" s="64"/>
      <c r="AW279" s="64"/>
      <c r="AX279" s="64"/>
      <c r="AY279" s="64"/>
      <c r="AZ279" s="64"/>
      <c r="BA279" s="64"/>
      <c r="BB279" s="64"/>
      <c r="BC279" s="64"/>
      <c r="BD279" s="64"/>
      <c r="BE279" s="64"/>
    </row>
    <row r="280" spans="1:57" s="32" customFormat="1" ht="14" x14ac:dyDescent="0.2">
      <c r="A280" s="32">
        <v>281</v>
      </c>
      <c r="B280" s="156">
        <v>1926</v>
      </c>
      <c r="C280" s="157" t="s">
        <v>308</v>
      </c>
      <c r="D280" s="158" t="s">
        <v>311</v>
      </c>
      <c r="E280" s="158" t="s">
        <v>591</v>
      </c>
      <c r="F280" s="158" t="s">
        <v>3499</v>
      </c>
      <c r="G280" s="159" t="s">
        <v>656</v>
      </c>
      <c r="H280" s="160">
        <v>629</v>
      </c>
      <c r="I280" s="161">
        <v>1.7</v>
      </c>
      <c r="J280" s="160">
        <v>629</v>
      </c>
      <c r="K280" s="161">
        <v>1.75</v>
      </c>
      <c r="L280" s="162" t="s">
        <v>1086</v>
      </c>
      <c r="M280" s="163"/>
      <c r="N280" s="163"/>
      <c r="O280" s="158" t="s">
        <v>311</v>
      </c>
      <c r="P280" s="158" t="s">
        <v>2881</v>
      </c>
      <c r="Q280" s="164" t="str">
        <f t="shared" si="30"/>
        <v>(Scott No. 629)</v>
      </c>
      <c r="R280" s="165">
        <f t="shared" si="31"/>
        <v>629</v>
      </c>
      <c r="S280" s="166">
        <f t="shared" si="32"/>
        <v>1</v>
      </c>
      <c r="T280" s="63">
        <v>629</v>
      </c>
      <c r="U280" s="63"/>
      <c r="V280" s="63"/>
      <c r="W280" s="63"/>
      <c r="X280" s="63"/>
      <c r="Y280" s="63"/>
      <c r="Z280" s="63"/>
      <c r="AA280" s="63"/>
      <c r="AB280" s="63"/>
      <c r="AC280" s="63"/>
      <c r="AD280" s="63"/>
      <c r="AE280" s="63"/>
      <c r="AF280" s="63"/>
      <c r="AG280" s="63"/>
      <c r="AH280" s="63"/>
      <c r="AI280" s="63"/>
      <c r="AJ280" s="63"/>
      <c r="AK280" s="63"/>
      <c r="AL280" s="63"/>
      <c r="AM280" s="63"/>
      <c r="AN280" s="63"/>
      <c r="AO280" s="63"/>
      <c r="AP280" s="63"/>
      <c r="AQ280" s="63"/>
      <c r="AR280" s="63"/>
      <c r="AS280" s="63"/>
      <c r="AT280" s="63"/>
      <c r="AU280" s="63"/>
      <c r="AV280" s="64"/>
      <c r="AW280" s="64"/>
      <c r="AX280" s="64"/>
      <c r="AY280" s="64"/>
      <c r="AZ280" s="64"/>
      <c r="BA280" s="64"/>
      <c r="BB280" s="64"/>
      <c r="BC280" s="64"/>
      <c r="BD280" s="64"/>
      <c r="BE280" s="64"/>
    </row>
    <row r="281" spans="1:57" s="32" customFormat="1" ht="14" x14ac:dyDescent="0.2">
      <c r="A281" s="32">
        <v>282</v>
      </c>
      <c r="B281" s="156">
        <v>1927</v>
      </c>
      <c r="C281" s="157" t="s">
        <v>569</v>
      </c>
      <c r="D281" s="158" t="s">
        <v>312</v>
      </c>
      <c r="E281" s="158" t="s">
        <v>591</v>
      </c>
      <c r="F281" s="158" t="s">
        <v>3500</v>
      </c>
      <c r="G281" s="159" t="s">
        <v>657</v>
      </c>
      <c r="H281" s="160">
        <v>643</v>
      </c>
      <c r="I281" s="161">
        <v>0.8</v>
      </c>
      <c r="J281" s="160">
        <v>643</v>
      </c>
      <c r="K281" s="161">
        <v>1.2</v>
      </c>
      <c r="L281" s="162" t="s">
        <v>1087</v>
      </c>
      <c r="M281" s="163"/>
      <c r="N281" s="163"/>
      <c r="O281" s="158" t="s">
        <v>312</v>
      </c>
      <c r="P281" s="158" t="s">
        <v>2882</v>
      </c>
      <c r="Q281" s="164" t="str">
        <f t="shared" si="30"/>
        <v>(Scott No. 643)</v>
      </c>
      <c r="R281" s="165">
        <f t="shared" si="31"/>
        <v>643</v>
      </c>
      <c r="S281" s="166">
        <f t="shared" si="32"/>
        <v>1</v>
      </c>
      <c r="T281" s="63">
        <v>643</v>
      </c>
      <c r="U281" s="63"/>
      <c r="V281" s="63"/>
      <c r="W281" s="63"/>
      <c r="X281" s="63"/>
      <c r="Y281" s="63"/>
      <c r="Z281" s="63"/>
      <c r="AA281" s="63"/>
      <c r="AB281" s="63"/>
      <c r="AC281" s="63"/>
      <c r="AD281" s="63"/>
      <c r="AE281" s="63"/>
      <c r="AF281" s="63"/>
      <c r="AG281" s="63"/>
      <c r="AH281" s="63"/>
      <c r="AI281" s="63"/>
      <c r="AJ281" s="63"/>
      <c r="AK281" s="63"/>
      <c r="AL281" s="63"/>
      <c r="AM281" s="63"/>
      <c r="AN281" s="63"/>
      <c r="AO281" s="63"/>
      <c r="AP281" s="63"/>
      <c r="AQ281" s="63"/>
      <c r="AR281" s="63"/>
      <c r="AS281" s="63"/>
      <c r="AT281" s="63"/>
      <c r="AU281" s="63"/>
      <c r="AV281" s="64"/>
      <c r="AW281" s="64"/>
      <c r="AX281" s="64"/>
      <c r="AY281" s="64"/>
      <c r="AZ281" s="64"/>
      <c r="BA281" s="64"/>
      <c r="BB281" s="64"/>
      <c r="BC281" s="64"/>
      <c r="BD281" s="64"/>
      <c r="BE281" s="64"/>
    </row>
    <row r="282" spans="1:57" s="32" customFormat="1" ht="14" x14ac:dyDescent="0.2">
      <c r="A282" s="32">
        <v>283</v>
      </c>
      <c r="B282" s="156">
        <v>1927</v>
      </c>
      <c r="C282" s="157" t="s">
        <v>569</v>
      </c>
      <c r="D282" s="158" t="s">
        <v>313</v>
      </c>
      <c r="E282" s="158" t="s">
        <v>591</v>
      </c>
      <c r="F282" s="158" t="s">
        <v>3501</v>
      </c>
      <c r="G282" s="159" t="s">
        <v>658</v>
      </c>
      <c r="H282" s="160">
        <v>644</v>
      </c>
      <c r="I282" s="161">
        <v>2.1</v>
      </c>
      <c r="J282" s="160">
        <v>644</v>
      </c>
      <c r="K282" s="161">
        <v>3.1</v>
      </c>
      <c r="L282" s="162" t="s">
        <v>1088</v>
      </c>
      <c r="M282" s="163"/>
      <c r="N282" s="163"/>
      <c r="O282" s="158" t="s">
        <v>313</v>
      </c>
      <c r="P282" s="158" t="s">
        <v>2883</v>
      </c>
      <c r="Q282" s="164" t="str">
        <f t="shared" si="30"/>
        <v>(Scott No. 644)</v>
      </c>
      <c r="R282" s="165">
        <f t="shared" si="31"/>
        <v>644</v>
      </c>
      <c r="S282" s="166">
        <f t="shared" si="32"/>
        <v>1</v>
      </c>
      <c r="T282" s="63">
        <v>644</v>
      </c>
      <c r="U282" s="63"/>
      <c r="V282" s="63"/>
      <c r="W282" s="63"/>
      <c r="X282" s="63"/>
      <c r="Y282" s="63"/>
      <c r="Z282" s="63"/>
      <c r="AA282" s="63"/>
      <c r="AB282" s="63"/>
      <c r="AC282" s="63"/>
      <c r="AD282" s="63"/>
      <c r="AE282" s="63"/>
      <c r="AF282" s="63"/>
      <c r="AG282" s="63"/>
      <c r="AH282" s="63"/>
      <c r="AI282" s="63"/>
      <c r="AJ282" s="63"/>
      <c r="AK282" s="63"/>
      <c r="AL282" s="63"/>
      <c r="AM282" s="63"/>
      <c r="AN282" s="63"/>
      <c r="AO282" s="63"/>
      <c r="AP282" s="63"/>
      <c r="AQ282" s="63"/>
      <c r="AR282" s="63"/>
      <c r="AS282" s="63"/>
      <c r="AT282" s="63"/>
      <c r="AU282" s="63"/>
      <c r="AV282" s="64"/>
      <c r="AW282" s="64"/>
      <c r="AX282" s="64"/>
      <c r="AY282" s="64"/>
      <c r="AZ282" s="64"/>
      <c r="BA282" s="64"/>
      <c r="BB282" s="64"/>
      <c r="BC282" s="64"/>
      <c r="BD282" s="64"/>
      <c r="BE282" s="64"/>
    </row>
    <row r="283" spans="1:57" s="32" customFormat="1" ht="14" x14ac:dyDescent="0.2">
      <c r="A283" s="32">
        <v>284</v>
      </c>
      <c r="B283" s="156">
        <v>1926</v>
      </c>
      <c r="C283" s="168" t="s">
        <v>543</v>
      </c>
      <c r="D283" s="158" t="s">
        <v>544</v>
      </c>
      <c r="E283" s="158" t="s">
        <v>592</v>
      </c>
      <c r="F283" s="158" t="s">
        <v>3502</v>
      </c>
      <c r="G283" s="159" t="s">
        <v>548</v>
      </c>
      <c r="H283" s="160">
        <v>630</v>
      </c>
      <c r="I283" s="161">
        <v>475</v>
      </c>
      <c r="J283" s="160">
        <v>630</v>
      </c>
      <c r="K283" s="161">
        <v>350</v>
      </c>
      <c r="L283" s="162" t="s">
        <v>1056</v>
      </c>
      <c r="M283" s="163"/>
      <c r="N283" s="163"/>
      <c r="O283" s="158" t="s">
        <v>544</v>
      </c>
      <c r="P283" s="158" t="s">
        <v>2884</v>
      </c>
      <c r="Q283" s="164" t="str">
        <f t="shared" si="30"/>
        <v>(Scott No. 630)</v>
      </c>
      <c r="R283" s="165">
        <f t="shared" si="31"/>
        <v>630</v>
      </c>
      <c r="S283" s="166">
        <f t="shared" si="32"/>
        <v>1</v>
      </c>
      <c r="T283" s="166">
        <v>630</v>
      </c>
      <c r="U283" s="63"/>
      <c r="V283" s="63"/>
      <c r="W283" s="63"/>
      <c r="X283" s="63"/>
      <c r="Y283" s="63"/>
      <c r="Z283" s="63"/>
      <c r="AA283" s="63"/>
      <c r="AB283" s="63"/>
      <c r="AC283" s="63"/>
      <c r="AD283" s="63"/>
      <c r="AE283" s="63"/>
      <c r="AF283" s="63"/>
      <c r="AG283" s="63"/>
      <c r="AH283" s="63"/>
      <c r="AI283" s="63"/>
      <c r="AJ283" s="63"/>
      <c r="AK283" s="63"/>
      <c r="AL283" s="63"/>
      <c r="AM283" s="63"/>
      <c r="AN283" s="63"/>
      <c r="AO283" s="63"/>
      <c r="AP283" s="63"/>
      <c r="AQ283" s="63"/>
      <c r="AR283" s="63"/>
      <c r="AS283" s="63"/>
      <c r="AT283" s="63"/>
      <c r="AU283" s="63"/>
      <c r="AV283" s="64"/>
      <c r="AW283" s="64"/>
      <c r="AX283" s="64"/>
      <c r="AY283" s="64"/>
      <c r="AZ283" s="64"/>
      <c r="BA283" s="64"/>
      <c r="BB283" s="64"/>
      <c r="BC283" s="64"/>
      <c r="BD283" s="64"/>
      <c r="BE283" s="64"/>
    </row>
    <row r="284" spans="1:57" s="32" customFormat="1" ht="14" x14ac:dyDescent="0.2">
      <c r="A284" s="32">
        <v>285</v>
      </c>
      <c r="B284" s="156">
        <v>1926</v>
      </c>
      <c r="C284" s="157" t="s">
        <v>1464</v>
      </c>
      <c r="D284" s="158" t="s">
        <v>1264</v>
      </c>
      <c r="E284" s="158" t="s">
        <v>540</v>
      </c>
      <c r="F284" s="158" t="s">
        <v>3503</v>
      </c>
      <c r="G284" s="159" t="s">
        <v>847</v>
      </c>
      <c r="H284" s="160" t="s">
        <v>603</v>
      </c>
      <c r="I284" s="161">
        <v>2.5</v>
      </c>
      <c r="J284" s="160" t="s">
        <v>603</v>
      </c>
      <c r="K284" s="161">
        <v>7</v>
      </c>
      <c r="L284" s="162" t="s">
        <v>1449</v>
      </c>
      <c r="M284" s="163"/>
      <c r="N284" s="163"/>
      <c r="O284" s="158" t="s">
        <v>1264</v>
      </c>
      <c r="P284" s="158" t="s">
        <v>2885</v>
      </c>
      <c r="Q284" s="164" t="str">
        <f t="shared" si="30"/>
        <v>(Scott No. C10)</v>
      </c>
      <c r="R284" s="165" t="str">
        <f t="shared" si="31"/>
        <v>C10</v>
      </c>
      <c r="S284" s="166">
        <f t="shared" si="32"/>
        <v>1</v>
      </c>
      <c r="T284" s="63" t="s">
        <v>603</v>
      </c>
      <c r="U284" s="63"/>
      <c r="V284" s="63"/>
      <c r="W284" s="63"/>
      <c r="X284" s="63"/>
      <c r="Y284" s="63"/>
      <c r="Z284" s="63"/>
      <c r="AA284" s="63"/>
      <c r="AB284" s="63"/>
      <c r="AC284" s="63"/>
      <c r="AD284" s="63"/>
      <c r="AE284" s="63"/>
      <c r="AF284" s="63"/>
      <c r="AG284" s="63"/>
      <c r="AH284" s="63"/>
      <c r="AI284" s="63"/>
      <c r="AJ284" s="63"/>
      <c r="AK284" s="63"/>
      <c r="AL284" s="63"/>
      <c r="AM284" s="63"/>
      <c r="AN284" s="63"/>
      <c r="AO284" s="63"/>
      <c r="AP284" s="63"/>
      <c r="AQ284" s="63"/>
      <c r="AR284" s="63"/>
      <c r="AS284" s="63"/>
      <c r="AT284" s="63"/>
      <c r="AU284" s="63"/>
      <c r="AV284" s="64"/>
      <c r="AW284" s="64"/>
      <c r="AX284" s="64"/>
      <c r="AY284" s="64"/>
      <c r="AZ284" s="64"/>
      <c r="BA284" s="64"/>
      <c r="BB284" s="64"/>
      <c r="BC284" s="64"/>
      <c r="BD284" s="64"/>
      <c r="BE284" s="64"/>
    </row>
    <row r="285" spans="1:57" s="32" customFormat="1" ht="14" x14ac:dyDescent="0.2">
      <c r="A285" s="32">
        <v>286</v>
      </c>
      <c r="B285" s="156">
        <v>1928</v>
      </c>
      <c r="C285" s="157" t="s">
        <v>540</v>
      </c>
      <c r="D285" s="158" t="s">
        <v>1265</v>
      </c>
      <c r="E285" s="158" t="s">
        <v>540</v>
      </c>
      <c r="F285" s="158" t="s">
        <v>3504</v>
      </c>
      <c r="G285" s="159" t="s">
        <v>848</v>
      </c>
      <c r="H285" s="160" t="s">
        <v>604</v>
      </c>
      <c r="I285" s="161">
        <v>0.75</v>
      </c>
      <c r="J285" s="160" t="s">
        <v>604</v>
      </c>
      <c r="K285" s="161">
        <v>5</v>
      </c>
      <c r="L285" s="162" t="s">
        <v>1450</v>
      </c>
      <c r="M285" s="163"/>
      <c r="N285" s="163"/>
      <c r="O285" s="158" t="s">
        <v>1265</v>
      </c>
      <c r="P285" s="158" t="s">
        <v>2886</v>
      </c>
      <c r="Q285" s="164" t="str">
        <f t="shared" si="30"/>
        <v>(Scott No. C11)</v>
      </c>
      <c r="R285" s="165" t="str">
        <f t="shared" si="31"/>
        <v>C11</v>
      </c>
      <c r="S285" s="166">
        <f t="shared" si="32"/>
        <v>1</v>
      </c>
      <c r="T285" s="63" t="s">
        <v>604</v>
      </c>
      <c r="U285" s="63"/>
      <c r="V285" s="63"/>
      <c r="W285" s="63"/>
      <c r="X285" s="63"/>
      <c r="Y285" s="63"/>
      <c r="Z285" s="63"/>
      <c r="AA285" s="63"/>
      <c r="AB285" s="63"/>
      <c r="AC285" s="63"/>
      <c r="AD285" s="63"/>
      <c r="AE285" s="63"/>
      <c r="AF285" s="63"/>
      <c r="AG285" s="63"/>
      <c r="AH285" s="63"/>
      <c r="AI285" s="63"/>
      <c r="AJ285" s="63"/>
      <c r="AK285" s="63"/>
      <c r="AL285" s="63"/>
      <c r="AM285" s="63"/>
      <c r="AN285" s="63"/>
      <c r="AO285" s="63"/>
      <c r="AP285" s="63"/>
      <c r="AQ285" s="63"/>
      <c r="AR285" s="63"/>
      <c r="AS285" s="63"/>
      <c r="AT285" s="63"/>
      <c r="AU285" s="63"/>
      <c r="AV285" s="64"/>
      <c r="AW285" s="64"/>
      <c r="AX285" s="64"/>
      <c r="AY285" s="64"/>
      <c r="AZ285" s="64"/>
      <c r="BA285" s="64"/>
      <c r="BB285" s="64"/>
      <c r="BC285" s="64"/>
      <c r="BD285" s="64"/>
      <c r="BE285" s="64"/>
    </row>
    <row r="286" spans="1:57" s="32" customFormat="1" ht="14" x14ac:dyDescent="0.2">
      <c r="A286" s="32">
        <v>287</v>
      </c>
      <c r="B286" s="156">
        <v>1928</v>
      </c>
      <c r="C286" s="157" t="s">
        <v>540</v>
      </c>
      <c r="D286" s="158" t="s">
        <v>1266</v>
      </c>
      <c r="E286" s="158" t="s">
        <v>540</v>
      </c>
      <c r="F286" s="158" t="s">
        <v>3505</v>
      </c>
      <c r="G286" s="159" t="s">
        <v>1296</v>
      </c>
      <c r="H286" s="160" t="s">
        <v>609</v>
      </c>
      <c r="I286" s="161">
        <v>0.6</v>
      </c>
      <c r="J286" s="160" t="s">
        <v>609</v>
      </c>
      <c r="K286" s="161">
        <v>5</v>
      </c>
      <c r="L286" s="162" t="s">
        <v>1451</v>
      </c>
      <c r="M286" s="163"/>
      <c r="N286" s="163"/>
      <c r="O286" s="158" t="s">
        <v>1266</v>
      </c>
      <c r="P286" s="158" t="s">
        <v>2887</v>
      </c>
      <c r="Q286" s="164" t="str">
        <f>CONCATENATE("(Scott Nos. ",R286,")")</f>
        <v>(Scott Nos. C16, C12)</v>
      </c>
      <c r="R286" s="165" t="s">
        <v>2888</v>
      </c>
      <c r="S286" s="166">
        <f t="shared" si="32"/>
        <v>2</v>
      </c>
      <c r="T286" s="63" t="s">
        <v>609</v>
      </c>
      <c r="U286" s="63" t="s">
        <v>605</v>
      </c>
      <c r="V286" s="63"/>
      <c r="W286" s="63"/>
      <c r="X286" s="63"/>
      <c r="Y286" s="63"/>
      <c r="Z286" s="63"/>
      <c r="AA286" s="63"/>
      <c r="AB286" s="63"/>
      <c r="AC286" s="63"/>
      <c r="AD286" s="63"/>
      <c r="AE286" s="63"/>
      <c r="AF286" s="63"/>
      <c r="AG286" s="63"/>
      <c r="AH286" s="63"/>
      <c r="AI286" s="63"/>
      <c r="AJ286" s="63"/>
      <c r="AK286" s="63"/>
      <c r="AL286" s="63"/>
      <c r="AM286" s="63"/>
      <c r="AN286" s="63"/>
      <c r="AO286" s="63"/>
      <c r="AP286" s="63"/>
      <c r="AQ286" s="63"/>
      <c r="AR286" s="63"/>
      <c r="AS286" s="63"/>
      <c r="AT286" s="63"/>
      <c r="AU286" s="63"/>
      <c r="AV286" s="64"/>
      <c r="AW286" s="64"/>
      <c r="AX286" s="64"/>
      <c r="AY286" s="64"/>
      <c r="AZ286" s="64"/>
      <c r="BA286" s="64"/>
      <c r="BB286" s="64"/>
      <c r="BC286" s="64"/>
      <c r="BD286" s="64"/>
      <c r="BE286" s="64"/>
    </row>
    <row r="287" spans="1:57" s="32" customFormat="1" ht="14" x14ac:dyDescent="0.2">
      <c r="A287" s="32">
        <v>288</v>
      </c>
      <c r="B287" s="156">
        <v>1928</v>
      </c>
      <c r="C287" s="157" t="s">
        <v>568</v>
      </c>
      <c r="D287" s="158" t="s">
        <v>314</v>
      </c>
      <c r="E287" s="158" t="s">
        <v>591</v>
      </c>
      <c r="F287" s="158" t="s">
        <v>3506</v>
      </c>
      <c r="G287" s="159" t="s">
        <v>659</v>
      </c>
      <c r="H287" s="160">
        <v>645</v>
      </c>
      <c r="I287" s="161">
        <v>0.5</v>
      </c>
      <c r="J287" s="160">
        <v>645</v>
      </c>
      <c r="K287" s="161">
        <v>1.2</v>
      </c>
      <c r="L287" s="162" t="s">
        <v>1089</v>
      </c>
      <c r="M287" s="163"/>
      <c r="N287" s="163"/>
      <c r="O287" s="158" t="s">
        <v>314</v>
      </c>
      <c r="P287" s="158" t="s">
        <v>2889</v>
      </c>
      <c r="Q287" s="164" t="str">
        <f t="shared" ref="Q287:Q315" si="33">CONCATENATE("(Scott No. ",R287,")")</f>
        <v>(Scott No. 645)</v>
      </c>
      <c r="R287" s="165">
        <f t="shared" ref="R287:R315" si="34">+T287</f>
        <v>645</v>
      </c>
      <c r="S287" s="166">
        <f t="shared" si="32"/>
        <v>1</v>
      </c>
      <c r="T287" s="63">
        <v>645</v>
      </c>
      <c r="U287" s="63"/>
      <c r="V287" s="63"/>
      <c r="W287" s="63"/>
      <c r="X287" s="63"/>
      <c r="Y287" s="63"/>
      <c r="Z287" s="63"/>
      <c r="AA287" s="63"/>
      <c r="AB287" s="63"/>
      <c r="AC287" s="63"/>
      <c r="AD287" s="63"/>
      <c r="AE287" s="63"/>
      <c r="AF287" s="63"/>
      <c r="AG287" s="63"/>
      <c r="AH287" s="63"/>
      <c r="AI287" s="63"/>
      <c r="AJ287" s="63"/>
      <c r="AK287" s="63"/>
      <c r="AL287" s="63"/>
      <c r="AM287" s="63"/>
      <c r="AN287" s="63"/>
      <c r="AO287" s="63"/>
      <c r="AP287" s="63"/>
      <c r="AQ287" s="63"/>
      <c r="AR287" s="63"/>
      <c r="AS287" s="63"/>
      <c r="AT287" s="63"/>
      <c r="AU287" s="63"/>
      <c r="AV287" s="64"/>
      <c r="AW287" s="64"/>
      <c r="AX287" s="64"/>
      <c r="AY287" s="64"/>
      <c r="AZ287" s="64"/>
      <c r="BA287" s="64"/>
      <c r="BB287" s="64"/>
      <c r="BC287" s="64"/>
      <c r="BD287" s="64"/>
      <c r="BE287" s="64"/>
    </row>
    <row r="288" spans="1:57" s="32" customFormat="1" ht="14" x14ac:dyDescent="0.2">
      <c r="A288" s="32">
        <v>289</v>
      </c>
      <c r="B288" s="156">
        <v>1928</v>
      </c>
      <c r="C288" s="157" t="s">
        <v>568</v>
      </c>
      <c r="D288" s="158" t="s">
        <v>571</v>
      </c>
      <c r="E288" s="158" t="s">
        <v>591</v>
      </c>
      <c r="F288" s="158" t="s">
        <v>3507</v>
      </c>
      <c r="G288" s="159" t="s">
        <v>660</v>
      </c>
      <c r="H288" s="160">
        <v>646</v>
      </c>
      <c r="I288" s="161">
        <v>1</v>
      </c>
      <c r="J288" s="160">
        <v>646</v>
      </c>
      <c r="K288" s="161">
        <v>1</v>
      </c>
      <c r="L288" s="162" t="s">
        <v>939</v>
      </c>
      <c r="M288" s="163"/>
      <c r="N288" s="163"/>
      <c r="O288" s="158" t="s">
        <v>571</v>
      </c>
      <c r="P288" s="158" t="s">
        <v>2890</v>
      </c>
      <c r="Q288" s="164" t="str">
        <f t="shared" si="33"/>
        <v>(Scott No. 646)</v>
      </c>
      <c r="R288" s="165">
        <f t="shared" si="34"/>
        <v>646</v>
      </c>
      <c r="S288" s="166">
        <f t="shared" si="32"/>
        <v>1</v>
      </c>
      <c r="T288" s="63">
        <v>646</v>
      </c>
      <c r="U288" s="63"/>
      <c r="V288" s="63"/>
      <c r="W288" s="63"/>
      <c r="X288" s="63"/>
      <c r="Y288" s="63"/>
      <c r="Z288" s="63"/>
      <c r="AA288" s="63"/>
      <c r="AB288" s="63"/>
      <c r="AC288" s="63"/>
      <c r="AD288" s="63"/>
      <c r="AE288" s="63"/>
      <c r="AF288" s="63"/>
      <c r="AG288" s="63"/>
      <c r="AH288" s="63"/>
      <c r="AI288" s="63"/>
      <c r="AJ288" s="63"/>
      <c r="AK288" s="63"/>
      <c r="AL288" s="63"/>
      <c r="AM288" s="63"/>
      <c r="AN288" s="63"/>
      <c r="AO288" s="63"/>
      <c r="AP288" s="63"/>
      <c r="AQ288" s="63"/>
      <c r="AR288" s="63"/>
      <c r="AS288" s="63"/>
      <c r="AT288" s="63"/>
      <c r="AU288" s="63"/>
      <c r="AV288" s="64"/>
      <c r="AW288" s="64"/>
      <c r="AX288" s="64"/>
      <c r="AY288" s="64"/>
      <c r="AZ288" s="64"/>
      <c r="BA288" s="64"/>
      <c r="BB288" s="64"/>
      <c r="BC288" s="64"/>
      <c r="BD288" s="64"/>
      <c r="BE288" s="64"/>
    </row>
    <row r="289" spans="1:57" s="32" customFormat="1" ht="14" x14ac:dyDescent="0.2">
      <c r="A289" s="32">
        <v>290</v>
      </c>
      <c r="B289" s="156">
        <v>1928</v>
      </c>
      <c r="C289" s="157" t="s">
        <v>568</v>
      </c>
      <c r="D289" s="158" t="s">
        <v>570</v>
      </c>
      <c r="E289" s="158" t="s">
        <v>591</v>
      </c>
      <c r="F289" s="158" t="s">
        <v>3508</v>
      </c>
      <c r="G289" s="159" t="s">
        <v>661</v>
      </c>
      <c r="H289" s="160">
        <v>647</v>
      </c>
      <c r="I289" s="161">
        <v>4</v>
      </c>
      <c r="J289" s="160">
        <v>647</v>
      </c>
      <c r="K289" s="161">
        <v>4</v>
      </c>
      <c r="L289" s="162" t="s">
        <v>939</v>
      </c>
      <c r="M289" s="163"/>
      <c r="N289" s="163"/>
      <c r="O289" s="158" t="s">
        <v>570</v>
      </c>
      <c r="P289" s="158" t="s">
        <v>2891</v>
      </c>
      <c r="Q289" s="164" t="str">
        <f t="shared" si="33"/>
        <v>(Scott No. 647)</v>
      </c>
      <c r="R289" s="165">
        <f t="shared" si="34"/>
        <v>647</v>
      </c>
      <c r="S289" s="166">
        <f t="shared" si="32"/>
        <v>1</v>
      </c>
      <c r="T289" s="63">
        <v>647</v>
      </c>
      <c r="U289" s="63"/>
      <c r="V289" s="63"/>
      <c r="W289" s="63"/>
      <c r="X289" s="63"/>
      <c r="Y289" s="63"/>
      <c r="Z289" s="63"/>
      <c r="AA289" s="63"/>
      <c r="AB289" s="63"/>
      <c r="AC289" s="63"/>
      <c r="AD289" s="63"/>
      <c r="AE289" s="63"/>
      <c r="AF289" s="63"/>
      <c r="AG289" s="63"/>
      <c r="AH289" s="63"/>
      <c r="AI289" s="63"/>
      <c r="AJ289" s="63"/>
      <c r="AK289" s="63"/>
      <c r="AL289" s="63"/>
      <c r="AM289" s="63"/>
      <c r="AN289" s="63"/>
      <c r="AO289" s="63"/>
      <c r="AP289" s="63"/>
      <c r="AQ289" s="63"/>
      <c r="AR289" s="63"/>
      <c r="AS289" s="63"/>
      <c r="AT289" s="63"/>
      <c r="AU289" s="63"/>
      <c r="AV289" s="64"/>
      <c r="AW289" s="64"/>
      <c r="AX289" s="64"/>
      <c r="AY289" s="64"/>
      <c r="AZ289" s="64"/>
      <c r="BA289" s="64"/>
      <c r="BB289" s="64"/>
      <c r="BC289" s="64"/>
      <c r="BD289" s="64"/>
      <c r="BE289" s="64"/>
    </row>
    <row r="290" spans="1:57" s="32" customFormat="1" ht="14" x14ac:dyDescent="0.2">
      <c r="A290" s="32">
        <v>291</v>
      </c>
      <c r="B290" s="156">
        <v>1928</v>
      </c>
      <c r="C290" s="157" t="s">
        <v>568</v>
      </c>
      <c r="D290" s="158" t="s">
        <v>572</v>
      </c>
      <c r="E290" s="158" t="s">
        <v>591</v>
      </c>
      <c r="F290" s="158" t="s">
        <v>3509</v>
      </c>
      <c r="G290" s="159" t="s">
        <v>662</v>
      </c>
      <c r="H290" s="160">
        <v>648</v>
      </c>
      <c r="I290" s="161">
        <v>11</v>
      </c>
      <c r="J290" s="160">
        <v>648</v>
      </c>
      <c r="K290" s="161">
        <v>12.5</v>
      </c>
      <c r="L290" s="162" t="s">
        <v>942</v>
      </c>
      <c r="M290" s="163"/>
      <c r="N290" s="163"/>
      <c r="O290" s="158" t="s">
        <v>572</v>
      </c>
      <c r="P290" s="158" t="s">
        <v>2892</v>
      </c>
      <c r="Q290" s="164" t="str">
        <f t="shared" si="33"/>
        <v>(Scott No. 648)</v>
      </c>
      <c r="R290" s="165">
        <f t="shared" si="34"/>
        <v>648</v>
      </c>
      <c r="S290" s="166">
        <f t="shared" si="32"/>
        <v>1</v>
      </c>
      <c r="T290" s="63">
        <v>648</v>
      </c>
      <c r="U290" s="63"/>
      <c r="V290" s="63"/>
      <c r="W290" s="63"/>
      <c r="X290" s="63"/>
      <c r="Y290" s="63"/>
      <c r="Z290" s="63"/>
      <c r="AA290" s="63"/>
      <c r="AB290" s="63"/>
      <c r="AC290" s="63"/>
      <c r="AD290" s="63"/>
      <c r="AE290" s="63"/>
      <c r="AF290" s="63"/>
      <c r="AG290" s="63"/>
      <c r="AH290" s="63"/>
      <c r="AI290" s="63"/>
      <c r="AJ290" s="63"/>
      <c r="AK290" s="63"/>
      <c r="AL290" s="63"/>
      <c r="AM290" s="63"/>
      <c r="AN290" s="63"/>
      <c r="AO290" s="63"/>
      <c r="AP290" s="63"/>
      <c r="AQ290" s="63"/>
      <c r="AR290" s="63"/>
      <c r="AS290" s="63"/>
      <c r="AT290" s="63"/>
      <c r="AU290" s="63"/>
      <c r="AV290" s="64"/>
      <c r="AW290" s="64"/>
      <c r="AX290" s="64"/>
      <c r="AY290" s="64"/>
      <c r="AZ290" s="64"/>
      <c r="BA290" s="64"/>
      <c r="BB290" s="64"/>
      <c r="BC290" s="64"/>
      <c r="BD290" s="64"/>
      <c r="BE290" s="64"/>
    </row>
    <row r="291" spans="1:57" s="32" customFormat="1" ht="14" x14ac:dyDescent="0.2">
      <c r="A291" s="32">
        <v>292</v>
      </c>
      <c r="B291" s="156">
        <v>1928</v>
      </c>
      <c r="C291" s="157" t="s">
        <v>568</v>
      </c>
      <c r="D291" s="158" t="s">
        <v>315</v>
      </c>
      <c r="E291" s="158" t="s">
        <v>591</v>
      </c>
      <c r="F291" s="158" t="s">
        <v>3510</v>
      </c>
      <c r="G291" s="159" t="s">
        <v>663</v>
      </c>
      <c r="H291" s="160">
        <v>649</v>
      </c>
      <c r="I291" s="161">
        <v>0.8</v>
      </c>
      <c r="J291" s="160">
        <v>649</v>
      </c>
      <c r="K291" s="161">
        <v>1.1000000000000001</v>
      </c>
      <c r="L291" s="162" t="s">
        <v>1090</v>
      </c>
      <c r="M291" s="163"/>
      <c r="N291" s="163"/>
      <c r="O291" s="158" t="s">
        <v>315</v>
      </c>
      <c r="P291" s="158" t="s">
        <v>2893</v>
      </c>
      <c r="Q291" s="164" t="str">
        <f t="shared" si="33"/>
        <v>(Scott No. 649)</v>
      </c>
      <c r="R291" s="165">
        <f t="shared" si="34"/>
        <v>649</v>
      </c>
      <c r="S291" s="166">
        <f t="shared" si="32"/>
        <v>1</v>
      </c>
      <c r="T291" s="63">
        <v>649</v>
      </c>
      <c r="U291" s="63"/>
      <c r="V291" s="63"/>
      <c r="W291" s="63"/>
      <c r="X291" s="63"/>
      <c r="Y291" s="63"/>
      <c r="Z291" s="63"/>
      <c r="AA291" s="63"/>
      <c r="AB291" s="63"/>
      <c r="AC291" s="63"/>
      <c r="AD291" s="63"/>
      <c r="AE291" s="63"/>
      <c r="AF291" s="63"/>
      <c r="AG291" s="63"/>
      <c r="AH291" s="63"/>
      <c r="AI291" s="63"/>
      <c r="AJ291" s="63"/>
      <c r="AK291" s="63"/>
      <c r="AL291" s="63"/>
      <c r="AM291" s="63"/>
      <c r="AN291" s="63"/>
      <c r="AO291" s="63"/>
      <c r="AP291" s="63"/>
      <c r="AQ291" s="63"/>
      <c r="AR291" s="63"/>
      <c r="AS291" s="63"/>
      <c r="AT291" s="63"/>
      <c r="AU291" s="63"/>
      <c r="AV291" s="64"/>
      <c r="AW291" s="64"/>
      <c r="AX291" s="64"/>
      <c r="AY291" s="64"/>
      <c r="AZ291" s="64"/>
      <c r="BA291" s="64"/>
      <c r="BB291" s="64"/>
      <c r="BC291" s="64"/>
      <c r="BD291" s="64"/>
      <c r="BE291" s="64"/>
    </row>
    <row r="292" spans="1:57" s="32" customFormat="1" ht="14" x14ac:dyDescent="0.2">
      <c r="A292" s="32">
        <v>293</v>
      </c>
      <c r="B292" s="156">
        <v>1928</v>
      </c>
      <c r="C292" s="157" t="s">
        <v>568</v>
      </c>
      <c r="D292" s="158" t="s">
        <v>316</v>
      </c>
      <c r="E292" s="158" t="s">
        <v>591</v>
      </c>
      <c r="F292" s="158" t="s">
        <v>3511</v>
      </c>
      <c r="G292" s="159" t="s">
        <v>664</v>
      </c>
      <c r="H292" s="160">
        <v>650</v>
      </c>
      <c r="I292" s="161">
        <v>3.25</v>
      </c>
      <c r="J292" s="160">
        <v>650</v>
      </c>
      <c r="K292" s="161">
        <v>4.5</v>
      </c>
      <c r="L292" s="162" t="s">
        <v>1091</v>
      </c>
      <c r="M292" s="163"/>
      <c r="N292" s="163"/>
      <c r="O292" s="158" t="s">
        <v>316</v>
      </c>
      <c r="P292" s="158" t="s">
        <v>2894</v>
      </c>
      <c r="Q292" s="164" t="str">
        <f t="shared" si="33"/>
        <v>(Scott No. 650)</v>
      </c>
      <c r="R292" s="165">
        <f t="shared" si="34"/>
        <v>650</v>
      </c>
      <c r="S292" s="166">
        <f t="shared" si="32"/>
        <v>1</v>
      </c>
      <c r="T292" s="63">
        <v>650</v>
      </c>
      <c r="U292" s="63"/>
      <c r="V292" s="63"/>
      <c r="W292" s="63"/>
      <c r="X292" s="63"/>
      <c r="Y292" s="63"/>
      <c r="Z292" s="63"/>
      <c r="AA292" s="63"/>
      <c r="AB292" s="63"/>
      <c r="AC292" s="63"/>
      <c r="AD292" s="63"/>
      <c r="AE292" s="63"/>
      <c r="AF292" s="63"/>
      <c r="AG292" s="63"/>
      <c r="AH292" s="63"/>
      <c r="AI292" s="63"/>
      <c r="AJ292" s="63"/>
      <c r="AK292" s="63"/>
      <c r="AL292" s="63"/>
      <c r="AM292" s="63"/>
      <c r="AN292" s="63"/>
      <c r="AO292" s="63"/>
      <c r="AP292" s="63"/>
      <c r="AQ292" s="63"/>
      <c r="AR292" s="63"/>
      <c r="AS292" s="63"/>
      <c r="AT292" s="63"/>
      <c r="AU292" s="63"/>
      <c r="AV292" s="64"/>
      <c r="AW292" s="64"/>
      <c r="AX292" s="64"/>
      <c r="AY292" s="64"/>
      <c r="AZ292" s="64"/>
      <c r="BA292" s="64"/>
      <c r="BB292" s="64"/>
      <c r="BC292" s="64"/>
      <c r="BD292" s="64"/>
      <c r="BE292" s="64"/>
    </row>
    <row r="293" spans="1:57" s="32" customFormat="1" ht="14" x14ac:dyDescent="0.2">
      <c r="A293" s="32">
        <v>294</v>
      </c>
      <c r="B293" s="156">
        <v>1929</v>
      </c>
      <c r="C293" s="157" t="s">
        <v>563</v>
      </c>
      <c r="D293" s="158" t="s">
        <v>15</v>
      </c>
      <c r="E293" s="158" t="s">
        <v>590</v>
      </c>
      <c r="F293" s="158" t="s">
        <v>3512</v>
      </c>
      <c r="G293" s="159">
        <v>161</v>
      </c>
      <c r="H293" s="160">
        <v>658</v>
      </c>
      <c r="I293" s="161">
        <v>2</v>
      </c>
      <c r="J293" s="160">
        <v>658</v>
      </c>
      <c r="K293" s="161">
        <v>2.5</v>
      </c>
      <c r="L293" s="162" t="s">
        <v>937</v>
      </c>
      <c r="M293" s="163"/>
      <c r="N293" s="163"/>
      <c r="O293" s="158" t="s">
        <v>15</v>
      </c>
      <c r="P293" s="158" t="s">
        <v>2895</v>
      </c>
      <c r="Q293" s="164" t="str">
        <f t="shared" si="33"/>
        <v>(Scott No. 658)</v>
      </c>
      <c r="R293" s="165">
        <f t="shared" si="34"/>
        <v>658</v>
      </c>
      <c r="S293" s="166">
        <f t="shared" si="32"/>
        <v>1</v>
      </c>
      <c r="T293" s="63">
        <v>658</v>
      </c>
      <c r="U293" s="63"/>
      <c r="V293" s="63"/>
      <c r="W293" s="63"/>
      <c r="X293" s="63"/>
      <c r="Y293" s="63"/>
      <c r="Z293" s="63"/>
      <c r="AA293" s="63"/>
      <c r="AB293" s="63"/>
      <c r="AC293" s="63"/>
      <c r="AD293" s="63"/>
      <c r="AE293" s="63"/>
      <c r="AF293" s="63"/>
      <c r="AG293" s="63"/>
      <c r="AH293" s="63"/>
      <c r="AI293" s="63"/>
      <c r="AJ293" s="63"/>
      <c r="AK293" s="63"/>
      <c r="AL293" s="63"/>
      <c r="AM293" s="63"/>
      <c r="AN293" s="63"/>
      <c r="AO293" s="63"/>
      <c r="AP293" s="63"/>
      <c r="AQ293" s="63"/>
      <c r="AR293" s="63"/>
      <c r="AS293" s="63"/>
      <c r="AT293" s="63"/>
      <c r="AU293" s="63"/>
      <c r="AV293" s="64"/>
      <c r="AW293" s="64"/>
      <c r="AX293" s="64"/>
      <c r="AY293" s="64"/>
      <c r="AZ293" s="64"/>
      <c r="BA293" s="64"/>
      <c r="BB293" s="64"/>
      <c r="BC293" s="64"/>
      <c r="BD293" s="64"/>
      <c r="BE293" s="64"/>
    </row>
    <row r="294" spans="1:57" s="32" customFormat="1" ht="14" x14ac:dyDescent="0.2">
      <c r="A294" s="32">
        <v>295</v>
      </c>
      <c r="B294" s="156">
        <v>1929</v>
      </c>
      <c r="C294" s="157" t="s">
        <v>563</v>
      </c>
      <c r="D294" s="158" t="s">
        <v>272</v>
      </c>
      <c r="E294" s="158" t="s">
        <v>590</v>
      </c>
      <c r="F294" s="158" t="s">
        <v>3513</v>
      </c>
      <c r="G294" s="159">
        <v>162</v>
      </c>
      <c r="H294" s="160">
        <v>659</v>
      </c>
      <c r="I294" s="161">
        <v>2.9</v>
      </c>
      <c r="J294" s="160">
        <v>659</v>
      </c>
      <c r="K294" s="161">
        <v>3.25</v>
      </c>
      <c r="L294" s="162" t="s">
        <v>938</v>
      </c>
      <c r="M294" s="163"/>
      <c r="N294" s="163"/>
      <c r="O294" s="158" t="s">
        <v>272</v>
      </c>
      <c r="P294" s="158" t="s">
        <v>2896</v>
      </c>
      <c r="Q294" s="164" t="str">
        <f t="shared" si="33"/>
        <v>(Scott No. 659)</v>
      </c>
      <c r="R294" s="165">
        <f t="shared" si="34"/>
        <v>659</v>
      </c>
      <c r="S294" s="166">
        <f t="shared" si="32"/>
        <v>1</v>
      </c>
      <c r="T294" s="63">
        <v>659</v>
      </c>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4"/>
      <c r="AW294" s="64"/>
      <c r="AX294" s="64"/>
      <c r="AY294" s="64"/>
      <c r="AZ294" s="64"/>
      <c r="BA294" s="64"/>
      <c r="BB294" s="64"/>
      <c r="BC294" s="64"/>
      <c r="BD294" s="64"/>
      <c r="BE294" s="64"/>
    </row>
    <row r="295" spans="1:57" s="32" customFormat="1" ht="14" x14ac:dyDescent="0.2">
      <c r="A295" s="32">
        <v>296</v>
      </c>
      <c r="B295" s="156">
        <v>1929</v>
      </c>
      <c r="C295" s="157" t="s">
        <v>563</v>
      </c>
      <c r="D295" s="158" t="s">
        <v>111</v>
      </c>
      <c r="E295" s="158" t="s">
        <v>590</v>
      </c>
      <c r="F295" s="158" t="s">
        <v>3514</v>
      </c>
      <c r="G295" s="159">
        <v>163</v>
      </c>
      <c r="H295" s="160">
        <v>660</v>
      </c>
      <c r="I295" s="161">
        <v>1</v>
      </c>
      <c r="J295" s="160">
        <v>660</v>
      </c>
      <c r="K295" s="161">
        <v>4</v>
      </c>
      <c r="L295" s="162" t="s">
        <v>939</v>
      </c>
      <c r="M295" s="163"/>
      <c r="N295" s="163"/>
      <c r="O295" s="158" t="s">
        <v>111</v>
      </c>
      <c r="P295" s="158" t="s">
        <v>2897</v>
      </c>
      <c r="Q295" s="164" t="str">
        <f t="shared" si="33"/>
        <v>(Scott No. 660)</v>
      </c>
      <c r="R295" s="165">
        <f t="shared" si="34"/>
        <v>660</v>
      </c>
      <c r="S295" s="166">
        <f t="shared" si="32"/>
        <v>1</v>
      </c>
      <c r="T295" s="63">
        <v>660</v>
      </c>
      <c r="U295" s="63"/>
      <c r="V295" s="63"/>
      <c r="W295" s="63"/>
      <c r="X295" s="63"/>
      <c r="Y295" s="63"/>
      <c r="Z295" s="63"/>
      <c r="AA295" s="63"/>
      <c r="AB295" s="63"/>
      <c r="AC295" s="63"/>
      <c r="AD295" s="63"/>
      <c r="AE295" s="63"/>
      <c r="AF295" s="63"/>
      <c r="AG295" s="63"/>
      <c r="AH295" s="63"/>
      <c r="AI295" s="63"/>
      <c r="AJ295" s="63"/>
      <c r="AK295" s="63"/>
      <c r="AL295" s="63"/>
      <c r="AM295" s="63"/>
      <c r="AN295" s="63"/>
      <c r="AO295" s="63"/>
      <c r="AP295" s="63"/>
      <c r="AQ295" s="63"/>
      <c r="AR295" s="63"/>
      <c r="AS295" s="63"/>
      <c r="AT295" s="63"/>
      <c r="AU295" s="63"/>
      <c r="AV295" s="64"/>
      <c r="AW295" s="64"/>
      <c r="AX295" s="64"/>
      <c r="AY295" s="64"/>
      <c r="AZ295" s="64"/>
      <c r="BA295" s="64"/>
      <c r="BB295" s="64"/>
      <c r="BC295" s="64"/>
      <c r="BD295" s="64"/>
      <c r="BE295" s="64"/>
    </row>
    <row r="296" spans="1:57" s="32" customFormat="1" ht="14" x14ac:dyDescent="0.2">
      <c r="A296" s="32">
        <v>297</v>
      </c>
      <c r="B296" s="156">
        <v>1929</v>
      </c>
      <c r="C296" s="157" t="s">
        <v>563</v>
      </c>
      <c r="D296" s="158" t="s">
        <v>275</v>
      </c>
      <c r="E296" s="158" t="s">
        <v>590</v>
      </c>
      <c r="F296" s="158" t="s">
        <v>3515</v>
      </c>
      <c r="G296" s="159">
        <v>164</v>
      </c>
      <c r="H296" s="160">
        <v>661</v>
      </c>
      <c r="I296" s="161">
        <v>15</v>
      </c>
      <c r="J296" s="160">
        <v>661</v>
      </c>
      <c r="K296" s="161">
        <v>17.5</v>
      </c>
      <c r="L296" s="162" t="s">
        <v>940</v>
      </c>
      <c r="M296" s="163"/>
      <c r="N296" s="163"/>
      <c r="O296" s="158" t="s">
        <v>275</v>
      </c>
      <c r="P296" s="158" t="s">
        <v>2898</v>
      </c>
      <c r="Q296" s="164" t="str">
        <f t="shared" si="33"/>
        <v>(Scott No. 661)</v>
      </c>
      <c r="R296" s="165">
        <f t="shared" si="34"/>
        <v>661</v>
      </c>
      <c r="S296" s="166">
        <f t="shared" si="32"/>
        <v>1</v>
      </c>
      <c r="T296" s="63">
        <v>661</v>
      </c>
      <c r="U296" s="63"/>
      <c r="V296" s="63"/>
      <c r="W296" s="63"/>
      <c r="X296" s="63"/>
      <c r="Y296" s="63"/>
      <c r="Z296" s="63"/>
      <c r="AA296" s="63"/>
      <c r="AB296" s="63"/>
      <c r="AC296" s="63"/>
      <c r="AD296" s="63"/>
      <c r="AE296" s="63"/>
      <c r="AF296" s="63"/>
      <c r="AG296" s="63"/>
      <c r="AH296" s="63"/>
      <c r="AI296" s="63"/>
      <c r="AJ296" s="63"/>
      <c r="AK296" s="63"/>
      <c r="AL296" s="63"/>
      <c r="AM296" s="63"/>
      <c r="AN296" s="63"/>
      <c r="AO296" s="63"/>
      <c r="AP296" s="63"/>
      <c r="AQ296" s="63"/>
      <c r="AR296" s="63"/>
      <c r="AS296" s="63"/>
      <c r="AT296" s="63"/>
      <c r="AU296" s="63"/>
      <c r="AV296" s="64"/>
      <c r="AW296" s="64"/>
      <c r="AX296" s="64"/>
      <c r="AY296" s="64"/>
      <c r="AZ296" s="64"/>
      <c r="BA296" s="64"/>
      <c r="BB296" s="64"/>
      <c r="BC296" s="64"/>
      <c r="BD296" s="64"/>
      <c r="BE296" s="64"/>
    </row>
    <row r="297" spans="1:57" s="32" customFormat="1" ht="14" x14ac:dyDescent="0.2">
      <c r="A297" s="32">
        <v>298</v>
      </c>
      <c r="B297" s="156">
        <v>1929</v>
      </c>
      <c r="C297" s="157" t="s">
        <v>563</v>
      </c>
      <c r="D297" s="158" t="s">
        <v>276</v>
      </c>
      <c r="E297" s="158" t="s">
        <v>590</v>
      </c>
      <c r="F297" s="158" t="s">
        <v>3516</v>
      </c>
      <c r="G297" s="159">
        <v>165</v>
      </c>
      <c r="H297" s="160">
        <v>662</v>
      </c>
      <c r="I297" s="161">
        <v>9</v>
      </c>
      <c r="J297" s="160">
        <v>662</v>
      </c>
      <c r="K297" s="161">
        <v>17.5</v>
      </c>
      <c r="L297" s="162" t="s">
        <v>941</v>
      </c>
      <c r="M297" s="163"/>
      <c r="N297" s="163"/>
      <c r="O297" s="158" t="s">
        <v>276</v>
      </c>
      <c r="P297" s="158" t="s">
        <v>2899</v>
      </c>
      <c r="Q297" s="164" t="str">
        <f t="shared" si="33"/>
        <v>(Scott No. 662)</v>
      </c>
      <c r="R297" s="165">
        <f t="shared" si="34"/>
        <v>662</v>
      </c>
      <c r="S297" s="166">
        <f t="shared" si="32"/>
        <v>1</v>
      </c>
      <c r="T297" s="63">
        <v>662</v>
      </c>
      <c r="U297" s="63"/>
      <c r="V297" s="63"/>
      <c r="W297" s="63"/>
      <c r="X297" s="63"/>
      <c r="Y297" s="63"/>
      <c r="Z297" s="63"/>
      <c r="AA297" s="63"/>
      <c r="AB297" s="63"/>
      <c r="AC297" s="63"/>
      <c r="AD297" s="63"/>
      <c r="AE297" s="63"/>
      <c r="AF297" s="63"/>
      <c r="AG297" s="63"/>
      <c r="AH297" s="63"/>
      <c r="AI297" s="63"/>
      <c r="AJ297" s="63"/>
      <c r="AK297" s="63"/>
      <c r="AL297" s="63"/>
      <c r="AM297" s="63"/>
      <c r="AN297" s="63"/>
      <c r="AO297" s="63"/>
      <c r="AP297" s="63"/>
      <c r="AQ297" s="63"/>
      <c r="AR297" s="63"/>
      <c r="AS297" s="63"/>
      <c r="AT297" s="63"/>
      <c r="AU297" s="63"/>
      <c r="AV297" s="64"/>
      <c r="AW297" s="64"/>
      <c r="AX297" s="64"/>
      <c r="AY297" s="64"/>
      <c r="AZ297" s="64"/>
      <c r="BA297" s="64"/>
      <c r="BB297" s="64"/>
      <c r="BC297" s="64"/>
      <c r="BD297" s="64"/>
      <c r="BE297" s="64"/>
    </row>
    <row r="298" spans="1:57" s="32" customFormat="1" ht="14" x14ac:dyDescent="0.2">
      <c r="A298" s="32">
        <v>299</v>
      </c>
      <c r="B298" s="156">
        <v>1929</v>
      </c>
      <c r="C298" s="157" t="s">
        <v>563</v>
      </c>
      <c r="D298" s="158" t="s">
        <v>278</v>
      </c>
      <c r="E298" s="158" t="s">
        <v>590</v>
      </c>
      <c r="F298" s="158" t="s">
        <v>3517</v>
      </c>
      <c r="G298" s="159">
        <v>166</v>
      </c>
      <c r="H298" s="160">
        <v>663</v>
      </c>
      <c r="I298" s="161">
        <v>9.75</v>
      </c>
      <c r="J298" s="160">
        <v>663</v>
      </c>
      <c r="K298" s="161">
        <v>12.5</v>
      </c>
      <c r="L298" s="162" t="s">
        <v>942</v>
      </c>
      <c r="M298" s="163"/>
      <c r="N298" s="163"/>
      <c r="O298" s="158" t="s">
        <v>278</v>
      </c>
      <c r="P298" s="158" t="s">
        <v>2900</v>
      </c>
      <c r="Q298" s="164" t="str">
        <f t="shared" si="33"/>
        <v>(Scott No. 663)</v>
      </c>
      <c r="R298" s="165">
        <f t="shared" si="34"/>
        <v>663</v>
      </c>
      <c r="S298" s="166">
        <f t="shared" si="32"/>
        <v>1</v>
      </c>
      <c r="T298" s="63">
        <v>663</v>
      </c>
      <c r="U298" s="63"/>
      <c r="V298" s="63"/>
      <c r="W298" s="63"/>
      <c r="X298" s="63"/>
      <c r="Y298" s="63"/>
      <c r="Z298" s="63"/>
      <c r="AA298" s="63"/>
      <c r="AB298" s="63"/>
      <c r="AC298" s="63"/>
      <c r="AD298" s="63"/>
      <c r="AE298" s="63"/>
      <c r="AF298" s="63"/>
      <c r="AG298" s="63"/>
      <c r="AH298" s="63"/>
      <c r="AI298" s="63"/>
      <c r="AJ298" s="63"/>
      <c r="AK298" s="63"/>
      <c r="AL298" s="63"/>
      <c r="AM298" s="63"/>
      <c r="AN298" s="63"/>
      <c r="AO298" s="63"/>
      <c r="AP298" s="63"/>
      <c r="AQ298" s="63"/>
      <c r="AR298" s="63"/>
      <c r="AS298" s="63"/>
      <c r="AT298" s="63"/>
      <c r="AU298" s="63"/>
      <c r="AV298" s="64"/>
      <c r="AW298" s="64"/>
      <c r="AX298" s="64"/>
      <c r="AY298" s="64"/>
      <c r="AZ298" s="64"/>
      <c r="BA298" s="64"/>
      <c r="BB298" s="64"/>
      <c r="BC298" s="64"/>
      <c r="BD298" s="64"/>
      <c r="BE298" s="64"/>
    </row>
    <row r="299" spans="1:57" s="32" customFormat="1" ht="14" x14ac:dyDescent="0.2">
      <c r="A299" s="32">
        <v>300</v>
      </c>
      <c r="B299" s="156">
        <v>1929</v>
      </c>
      <c r="C299" s="157" t="s">
        <v>563</v>
      </c>
      <c r="D299" s="158" t="s">
        <v>132</v>
      </c>
      <c r="E299" s="158" t="s">
        <v>590</v>
      </c>
      <c r="F299" s="158" t="s">
        <v>3518</v>
      </c>
      <c r="G299" s="159">
        <v>167</v>
      </c>
      <c r="H299" s="160">
        <v>664</v>
      </c>
      <c r="I299" s="161">
        <v>18</v>
      </c>
      <c r="J299" s="160">
        <v>664</v>
      </c>
      <c r="K299" s="161">
        <v>25</v>
      </c>
      <c r="L299" s="162" t="s">
        <v>943</v>
      </c>
      <c r="M299" s="163"/>
      <c r="N299" s="163"/>
      <c r="O299" s="158" t="s">
        <v>132</v>
      </c>
      <c r="P299" s="158" t="s">
        <v>2901</v>
      </c>
      <c r="Q299" s="164" t="str">
        <f t="shared" si="33"/>
        <v>(Scott No. 664)</v>
      </c>
      <c r="R299" s="165">
        <f t="shared" si="34"/>
        <v>664</v>
      </c>
      <c r="S299" s="166">
        <f t="shared" si="32"/>
        <v>1</v>
      </c>
      <c r="T299" s="63">
        <v>664</v>
      </c>
      <c r="U299" s="63"/>
      <c r="V299" s="63"/>
      <c r="W299" s="63"/>
      <c r="X299" s="63"/>
      <c r="Y299" s="63"/>
      <c r="Z299" s="63"/>
      <c r="AA299" s="63"/>
      <c r="AB299" s="63"/>
      <c r="AC299" s="63"/>
      <c r="AD299" s="63"/>
      <c r="AE299" s="63"/>
      <c r="AF299" s="63"/>
      <c r="AG299" s="63"/>
      <c r="AH299" s="63"/>
      <c r="AI299" s="63"/>
      <c r="AJ299" s="63"/>
      <c r="AK299" s="63"/>
      <c r="AL299" s="63"/>
      <c r="AM299" s="63"/>
      <c r="AN299" s="63"/>
      <c r="AO299" s="63"/>
      <c r="AP299" s="63"/>
      <c r="AQ299" s="63"/>
      <c r="AR299" s="63"/>
      <c r="AS299" s="63"/>
      <c r="AT299" s="63"/>
      <c r="AU299" s="63"/>
      <c r="AV299" s="64"/>
      <c r="AW299" s="64"/>
      <c r="AX299" s="64"/>
      <c r="AY299" s="64"/>
      <c r="AZ299" s="64"/>
      <c r="BA299" s="64"/>
      <c r="BB299" s="64"/>
      <c r="BC299" s="64"/>
      <c r="BD299" s="64"/>
      <c r="BE299" s="64"/>
    </row>
    <row r="300" spans="1:57" s="32" customFormat="1" ht="14" x14ac:dyDescent="0.2">
      <c r="A300" s="32">
        <v>301</v>
      </c>
      <c r="B300" s="156">
        <v>1929</v>
      </c>
      <c r="C300" s="157" t="s">
        <v>563</v>
      </c>
      <c r="D300" s="158" t="s">
        <v>279</v>
      </c>
      <c r="E300" s="158" t="s">
        <v>590</v>
      </c>
      <c r="F300" s="158" t="s">
        <v>3519</v>
      </c>
      <c r="G300" s="159">
        <v>168</v>
      </c>
      <c r="H300" s="160">
        <v>665</v>
      </c>
      <c r="I300" s="161">
        <v>27.5</v>
      </c>
      <c r="J300" s="160">
        <v>665</v>
      </c>
      <c r="K300" s="161">
        <v>25</v>
      </c>
      <c r="L300" s="162" t="s">
        <v>944</v>
      </c>
      <c r="M300" s="163"/>
      <c r="N300" s="163"/>
      <c r="O300" s="158" t="s">
        <v>279</v>
      </c>
      <c r="P300" s="158" t="s">
        <v>2902</v>
      </c>
      <c r="Q300" s="164" t="str">
        <f t="shared" si="33"/>
        <v>(Scott No. 665)</v>
      </c>
      <c r="R300" s="165">
        <f t="shared" si="34"/>
        <v>665</v>
      </c>
      <c r="S300" s="166">
        <f t="shared" si="32"/>
        <v>1</v>
      </c>
      <c r="T300" s="63">
        <v>665</v>
      </c>
      <c r="U300" s="63"/>
      <c r="V300" s="63"/>
      <c r="W300" s="63"/>
      <c r="X300" s="63"/>
      <c r="Y300" s="63"/>
      <c r="Z300" s="63"/>
      <c r="AA300" s="63"/>
      <c r="AB300" s="63"/>
      <c r="AC300" s="63"/>
      <c r="AD300" s="63"/>
      <c r="AE300" s="63"/>
      <c r="AF300" s="63"/>
      <c r="AG300" s="63"/>
      <c r="AH300" s="63"/>
      <c r="AI300" s="63"/>
      <c r="AJ300" s="63"/>
      <c r="AK300" s="63"/>
      <c r="AL300" s="63"/>
      <c r="AM300" s="63"/>
      <c r="AN300" s="63"/>
      <c r="AO300" s="63"/>
      <c r="AP300" s="63"/>
      <c r="AQ300" s="63"/>
      <c r="AR300" s="63"/>
      <c r="AS300" s="63"/>
      <c r="AT300" s="63"/>
      <c r="AU300" s="63"/>
      <c r="AV300" s="64"/>
      <c r="AW300" s="64"/>
      <c r="AX300" s="64"/>
      <c r="AY300" s="64"/>
      <c r="AZ300" s="64"/>
      <c r="BA300" s="64"/>
      <c r="BB300" s="64"/>
      <c r="BC300" s="64"/>
      <c r="BD300" s="64"/>
      <c r="BE300" s="64"/>
    </row>
    <row r="301" spans="1:57" s="32" customFormat="1" ht="14" x14ac:dyDescent="0.2">
      <c r="A301" s="32">
        <v>302</v>
      </c>
      <c r="B301" s="156">
        <v>1929</v>
      </c>
      <c r="C301" s="157" t="s">
        <v>563</v>
      </c>
      <c r="D301" s="158" t="s">
        <v>280</v>
      </c>
      <c r="E301" s="158" t="s">
        <v>590</v>
      </c>
      <c r="F301" s="158" t="s">
        <v>3520</v>
      </c>
      <c r="G301" s="159">
        <v>169</v>
      </c>
      <c r="H301" s="160">
        <v>666</v>
      </c>
      <c r="I301" s="161">
        <v>65</v>
      </c>
      <c r="J301" s="160">
        <v>666</v>
      </c>
      <c r="K301" s="161">
        <v>72.5</v>
      </c>
      <c r="L301" s="162" t="s">
        <v>945</v>
      </c>
      <c r="M301" s="163"/>
      <c r="N301" s="163"/>
      <c r="O301" s="158" t="s">
        <v>280</v>
      </c>
      <c r="P301" s="158" t="s">
        <v>2903</v>
      </c>
      <c r="Q301" s="164" t="str">
        <f t="shared" si="33"/>
        <v>(Scott No. 666)</v>
      </c>
      <c r="R301" s="165">
        <f t="shared" si="34"/>
        <v>666</v>
      </c>
      <c r="S301" s="166">
        <f t="shared" si="32"/>
        <v>1</v>
      </c>
      <c r="T301" s="63">
        <v>666</v>
      </c>
      <c r="U301" s="63"/>
      <c r="V301" s="63"/>
      <c r="W301" s="63"/>
      <c r="X301" s="63"/>
      <c r="Y301" s="63"/>
      <c r="Z301" s="63"/>
      <c r="AA301" s="63"/>
      <c r="AB301" s="63"/>
      <c r="AC301" s="63"/>
      <c r="AD301" s="63"/>
      <c r="AE301" s="63"/>
      <c r="AF301" s="63"/>
      <c r="AG301" s="63"/>
      <c r="AH301" s="63"/>
      <c r="AI301" s="63"/>
      <c r="AJ301" s="63"/>
      <c r="AK301" s="63"/>
      <c r="AL301" s="63"/>
      <c r="AM301" s="63"/>
      <c r="AN301" s="63"/>
      <c r="AO301" s="63"/>
      <c r="AP301" s="63"/>
      <c r="AQ301" s="63"/>
      <c r="AR301" s="63"/>
      <c r="AS301" s="63"/>
      <c r="AT301" s="63"/>
      <c r="AU301" s="63"/>
      <c r="AV301" s="64"/>
      <c r="AW301" s="64"/>
      <c r="AX301" s="64"/>
      <c r="AY301" s="64"/>
      <c r="AZ301" s="64"/>
      <c r="BA301" s="64"/>
      <c r="BB301" s="64"/>
      <c r="BC301" s="64"/>
      <c r="BD301" s="64"/>
      <c r="BE301" s="64"/>
    </row>
    <row r="302" spans="1:57" s="32" customFormat="1" ht="14" x14ac:dyDescent="0.2">
      <c r="A302" s="32">
        <v>303</v>
      </c>
      <c r="B302" s="156">
        <v>1929</v>
      </c>
      <c r="C302" s="157" t="s">
        <v>563</v>
      </c>
      <c r="D302" s="158" t="s">
        <v>281</v>
      </c>
      <c r="E302" s="158" t="s">
        <v>590</v>
      </c>
      <c r="F302" s="158" t="s">
        <v>3521</v>
      </c>
      <c r="G302" s="159">
        <v>170</v>
      </c>
      <c r="H302" s="160">
        <v>667</v>
      </c>
      <c r="I302" s="161">
        <v>11.5</v>
      </c>
      <c r="J302" s="160">
        <v>667</v>
      </c>
      <c r="K302" s="161">
        <v>14</v>
      </c>
      <c r="L302" s="162" t="s">
        <v>946</v>
      </c>
      <c r="M302" s="163"/>
      <c r="N302" s="163"/>
      <c r="O302" s="158" t="s">
        <v>281</v>
      </c>
      <c r="P302" s="158" t="s">
        <v>2904</v>
      </c>
      <c r="Q302" s="164" t="str">
        <f t="shared" si="33"/>
        <v>(Scott No. 667)</v>
      </c>
      <c r="R302" s="165">
        <f t="shared" si="34"/>
        <v>667</v>
      </c>
      <c r="S302" s="166">
        <f t="shared" si="32"/>
        <v>1</v>
      </c>
      <c r="T302" s="63">
        <v>667</v>
      </c>
      <c r="U302" s="63"/>
      <c r="V302" s="63"/>
      <c r="W302" s="63"/>
      <c r="X302" s="63"/>
      <c r="Y302" s="63"/>
      <c r="Z302" s="63"/>
      <c r="AA302" s="63"/>
      <c r="AB302" s="63"/>
      <c r="AC302" s="63"/>
      <c r="AD302" s="63"/>
      <c r="AE302" s="63"/>
      <c r="AF302" s="63"/>
      <c r="AG302" s="63"/>
      <c r="AH302" s="63"/>
      <c r="AI302" s="63"/>
      <c r="AJ302" s="63"/>
      <c r="AK302" s="63"/>
      <c r="AL302" s="63"/>
      <c r="AM302" s="63"/>
      <c r="AN302" s="63"/>
      <c r="AO302" s="63"/>
      <c r="AP302" s="63"/>
      <c r="AQ302" s="63"/>
      <c r="AR302" s="63"/>
      <c r="AS302" s="63"/>
      <c r="AT302" s="63"/>
      <c r="AU302" s="63"/>
      <c r="AV302" s="64"/>
      <c r="AW302" s="64"/>
      <c r="AX302" s="64"/>
      <c r="AY302" s="64"/>
      <c r="AZ302" s="64"/>
      <c r="BA302" s="64"/>
      <c r="BB302" s="64"/>
      <c r="BC302" s="64"/>
      <c r="BD302" s="64"/>
      <c r="BE302" s="64"/>
    </row>
    <row r="303" spans="1:57" s="32" customFormat="1" ht="14" x14ac:dyDescent="0.2">
      <c r="A303" s="32">
        <v>304</v>
      </c>
      <c r="B303" s="156">
        <v>1929</v>
      </c>
      <c r="C303" s="157" t="s">
        <v>563</v>
      </c>
      <c r="D303" s="158" t="s">
        <v>282</v>
      </c>
      <c r="E303" s="158" t="s">
        <v>590</v>
      </c>
      <c r="F303" s="158" t="s">
        <v>3522</v>
      </c>
      <c r="G303" s="159">
        <v>171</v>
      </c>
      <c r="H303" s="160">
        <v>668</v>
      </c>
      <c r="I303" s="161">
        <v>12.5</v>
      </c>
      <c r="J303" s="160">
        <v>668</v>
      </c>
      <c r="K303" s="161">
        <v>22.5</v>
      </c>
      <c r="L303" s="162" t="s">
        <v>947</v>
      </c>
      <c r="M303" s="163"/>
      <c r="N303" s="163"/>
      <c r="O303" s="158" t="s">
        <v>282</v>
      </c>
      <c r="P303" s="158" t="s">
        <v>2905</v>
      </c>
      <c r="Q303" s="164" t="str">
        <f t="shared" si="33"/>
        <v>(Scott No. 668)</v>
      </c>
      <c r="R303" s="165">
        <f t="shared" si="34"/>
        <v>668</v>
      </c>
      <c r="S303" s="166">
        <f t="shared" si="32"/>
        <v>1</v>
      </c>
      <c r="T303" s="63">
        <v>668</v>
      </c>
      <c r="U303" s="63"/>
      <c r="V303" s="63"/>
      <c r="W303" s="63"/>
      <c r="X303" s="63"/>
      <c r="Y303" s="63"/>
      <c r="Z303" s="63"/>
      <c r="AA303" s="63"/>
      <c r="AB303" s="63"/>
      <c r="AC303" s="63"/>
      <c r="AD303" s="63"/>
      <c r="AE303" s="63"/>
      <c r="AF303" s="63"/>
      <c r="AG303" s="63"/>
      <c r="AH303" s="63"/>
      <c r="AI303" s="63"/>
      <c r="AJ303" s="63"/>
      <c r="AK303" s="63"/>
      <c r="AL303" s="63"/>
      <c r="AM303" s="63"/>
      <c r="AN303" s="63"/>
      <c r="AO303" s="63"/>
      <c r="AP303" s="63"/>
      <c r="AQ303" s="63"/>
      <c r="AR303" s="63"/>
      <c r="AS303" s="63"/>
      <c r="AT303" s="63"/>
      <c r="AU303" s="63"/>
      <c r="AV303" s="64"/>
      <c r="AW303" s="64"/>
      <c r="AX303" s="64"/>
      <c r="AY303" s="64"/>
      <c r="AZ303" s="64"/>
      <c r="BA303" s="64"/>
      <c r="BB303" s="64"/>
      <c r="BC303" s="64"/>
      <c r="BD303" s="64"/>
      <c r="BE303" s="64"/>
    </row>
    <row r="304" spans="1:57" s="32" customFormat="1" ht="14" x14ac:dyDescent="0.2">
      <c r="A304" s="32">
        <v>305</v>
      </c>
      <c r="B304" s="156">
        <v>1929</v>
      </c>
      <c r="C304" s="157" t="s">
        <v>564</v>
      </c>
      <c r="D304" s="158" t="s">
        <v>15</v>
      </c>
      <c r="E304" s="158" t="s">
        <v>590</v>
      </c>
      <c r="F304" s="158" t="s">
        <v>3523</v>
      </c>
      <c r="G304" s="159">
        <v>172</v>
      </c>
      <c r="H304" s="160">
        <v>669</v>
      </c>
      <c r="I304" s="161">
        <v>2.25</v>
      </c>
      <c r="J304" s="160">
        <v>669</v>
      </c>
      <c r="K304" s="161">
        <v>3.25</v>
      </c>
      <c r="L304" s="162" t="s">
        <v>937</v>
      </c>
      <c r="M304" s="163"/>
      <c r="N304" s="163"/>
      <c r="O304" s="158" t="s">
        <v>15</v>
      </c>
      <c r="P304" s="158" t="s">
        <v>2906</v>
      </c>
      <c r="Q304" s="164" t="str">
        <f t="shared" si="33"/>
        <v>(Scott No. 669)</v>
      </c>
      <c r="R304" s="165">
        <f t="shared" si="34"/>
        <v>669</v>
      </c>
      <c r="S304" s="166">
        <f t="shared" si="32"/>
        <v>1</v>
      </c>
      <c r="T304" s="63">
        <v>669</v>
      </c>
      <c r="U304" s="63"/>
      <c r="V304" s="63"/>
      <c r="W304" s="63"/>
      <c r="X304" s="63"/>
      <c r="Y304" s="63"/>
      <c r="Z304" s="63"/>
      <c r="AA304" s="63"/>
      <c r="AB304" s="63"/>
      <c r="AC304" s="63"/>
      <c r="AD304" s="63"/>
      <c r="AE304" s="63"/>
      <c r="AF304" s="63"/>
      <c r="AG304" s="63"/>
      <c r="AH304" s="63"/>
      <c r="AI304" s="63"/>
      <c r="AJ304" s="63"/>
      <c r="AK304" s="63"/>
      <c r="AL304" s="63"/>
      <c r="AM304" s="63"/>
      <c r="AN304" s="63"/>
      <c r="AO304" s="63"/>
      <c r="AP304" s="63"/>
      <c r="AQ304" s="63"/>
      <c r="AR304" s="63"/>
      <c r="AS304" s="63"/>
      <c r="AT304" s="63"/>
      <c r="AU304" s="63"/>
      <c r="AV304" s="64"/>
      <c r="AW304" s="64"/>
      <c r="AX304" s="64"/>
      <c r="AY304" s="64"/>
      <c r="AZ304" s="64"/>
      <c r="BA304" s="64"/>
      <c r="BB304" s="64"/>
      <c r="BC304" s="64"/>
      <c r="BD304" s="64"/>
      <c r="BE304" s="64"/>
    </row>
    <row r="305" spans="1:57" s="32" customFormat="1" ht="14" x14ac:dyDescent="0.2">
      <c r="A305" s="32">
        <v>306</v>
      </c>
      <c r="B305" s="156">
        <v>1929</v>
      </c>
      <c r="C305" s="157" t="s">
        <v>564</v>
      </c>
      <c r="D305" s="158" t="s">
        <v>272</v>
      </c>
      <c r="E305" s="158" t="s">
        <v>590</v>
      </c>
      <c r="F305" s="158" t="s">
        <v>3524</v>
      </c>
      <c r="G305" s="159">
        <v>173</v>
      </c>
      <c r="H305" s="160">
        <v>670</v>
      </c>
      <c r="I305" s="161">
        <v>2.5</v>
      </c>
      <c r="J305" s="160">
        <v>670</v>
      </c>
      <c r="K305" s="161">
        <v>3</v>
      </c>
      <c r="L305" s="162" t="s">
        <v>938</v>
      </c>
      <c r="M305" s="163"/>
      <c r="N305" s="163"/>
      <c r="O305" s="158" t="s">
        <v>272</v>
      </c>
      <c r="P305" s="158" t="s">
        <v>2907</v>
      </c>
      <c r="Q305" s="164" t="str">
        <f t="shared" si="33"/>
        <v>(Scott No. 670)</v>
      </c>
      <c r="R305" s="165">
        <f t="shared" si="34"/>
        <v>670</v>
      </c>
      <c r="S305" s="166">
        <f t="shared" si="32"/>
        <v>1</v>
      </c>
      <c r="T305" s="63">
        <v>670</v>
      </c>
      <c r="U305" s="63"/>
      <c r="V305" s="63"/>
      <c r="W305" s="63"/>
      <c r="X305" s="63"/>
      <c r="Y305" s="63"/>
      <c r="Z305" s="63"/>
      <c r="AA305" s="63"/>
      <c r="AB305" s="63"/>
      <c r="AC305" s="63"/>
      <c r="AD305" s="63"/>
      <c r="AE305" s="63"/>
      <c r="AF305" s="63"/>
      <c r="AG305" s="63"/>
      <c r="AH305" s="63"/>
      <c r="AI305" s="63"/>
      <c r="AJ305" s="63"/>
      <c r="AK305" s="63"/>
      <c r="AL305" s="63"/>
      <c r="AM305" s="63"/>
      <c r="AN305" s="63"/>
      <c r="AO305" s="63"/>
      <c r="AP305" s="63"/>
      <c r="AQ305" s="63"/>
      <c r="AR305" s="63"/>
      <c r="AS305" s="63"/>
      <c r="AT305" s="63"/>
      <c r="AU305" s="63"/>
      <c r="AV305" s="64"/>
      <c r="AW305" s="64"/>
      <c r="AX305" s="64"/>
      <c r="AY305" s="64"/>
      <c r="AZ305" s="64"/>
      <c r="BA305" s="64"/>
      <c r="BB305" s="64"/>
      <c r="BC305" s="64"/>
      <c r="BD305" s="64"/>
      <c r="BE305" s="64"/>
    </row>
    <row r="306" spans="1:57" s="32" customFormat="1" ht="14" x14ac:dyDescent="0.2">
      <c r="A306" s="32">
        <v>307</v>
      </c>
      <c r="B306" s="156">
        <v>1929</v>
      </c>
      <c r="C306" s="157" t="s">
        <v>564</v>
      </c>
      <c r="D306" s="158" t="s">
        <v>111</v>
      </c>
      <c r="E306" s="158" t="s">
        <v>590</v>
      </c>
      <c r="F306" s="158" t="s">
        <v>3525</v>
      </c>
      <c r="G306" s="159">
        <v>174</v>
      </c>
      <c r="H306" s="160">
        <v>671</v>
      </c>
      <c r="I306" s="161">
        <v>1.3</v>
      </c>
      <c r="J306" s="160">
        <v>671</v>
      </c>
      <c r="K306" s="161">
        <v>3</v>
      </c>
      <c r="L306" s="162" t="s">
        <v>939</v>
      </c>
      <c r="M306" s="163"/>
      <c r="N306" s="163"/>
      <c r="O306" s="158" t="s">
        <v>111</v>
      </c>
      <c r="P306" s="158" t="s">
        <v>2908</v>
      </c>
      <c r="Q306" s="164" t="str">
        <f t="shared" si="33"/>
        <v>(Scott No. 671)</v>
      </c>
      <c r="R306" s="165">
        <f t="shared" si="34"/>
        <v>671</v>
      </c>
      <c r="S306" s="166">
        <f t="shared" si="32"/>
        <v>1</v>
      </c>
      <c r="T306" s="63">
        <v>671</v>
      </c>
      <c r="U306" s="63"/>
      <c r="V306" s="63"/>
      <c r="W306" s="63"/>
      <c r="X306" s="63"/>
      <c r="Y306" s="63"/>
      <c r="Z306" s="63"/>
      <c r="AA306" s="63"/>
      <c r="AB306" s="63"/>
      <c r="AC306" s="63"/>
      <c r="AD306" s="63"/>
      <c r="AE306" s="63"/>
      <c r="AF306" s="63"/>
      <c r="AG306" s="63"/>
      <c r="AH306" s="63"/>
      <c r="AI306" s="63"/>
      <c r="AJ306" s="63"/>
      <c r="AK306" s="63"/>
      <c r="AL306" s="63"/>
      <c r="AM306" s="63"/>
      <c r="AN306" s="63"/>
      <c r="AO306" s="63"/>
      <c r="AP306" s="63"/>
      <c r="AQ306" s="63"/>
      <c r="AR306" s="63"/>
      <c r="AS306" s="63"/>
      <c r="AT306" s="63"/>
      <c r="AU306" s="63"/>
      <c r="AV306" s="64"/>
      <c r="AW306" s="64"/>
      <c r="AX306" s="64"/>
      <c r="AY306" s="64"/>
      <c r="AZ306" s="64"/>
      <c r="BA306" s="64"/>
      <c r="BB306" s="64"/>
      <c r="BC306" s="64"/>
      <c r="BD306" s="64"/>
      <c r="BE306" s="64"/>
    </row>
    <row r="307" spans="1:57" s="32" customFormat="1" ht="14" x14ac:dyDescent="0.2">
      <c r="A307" s="32">
        <v>308</v>
      </c>
      <c r="B307" s="156">
        <v>1929</v>
      </c>
      <c r="C307" s="157" t="s">
        <v>564</v>
      </c>
      <c r="D307" s="158" t="s">
        <v>275</v>
      </c>
      <c r="E307" s="158" t="s">
        <v>590</v>
      </c>
      <c r="F307" s="158" t="s">
        <v>3526</v>
      </c>
      <c r="G307" s="159">
        <v>175</v>
      </c>
      <c r="H307" s="160">
        <v>672</v>
      </c>
      <c r="I307" s="161">
        <v>12</v>
      </c>
      <c r="J307" s="160">
        <v>672</v>
      </c>
      <c r="K307" s="161">
        <v>11</v>
      </c>
      <c r="L307" s="162" t="s">
        <v>940</v>
      </c>
      <c r="M307" s="163"/>
      <c r="N307" s="163"/>
      <c r="O307" s="158" t="s">
        <v>275</v>
      </c>
      <c r="P307" s="158" t="s">
        <v>2909</v>
      </c>
      <c r="Q307" s="164" t="str">
        <f t="shared" si="33"/>
        <v>(Scott No. 672)</v>
      </c>
      <c r="R307" s="165">
        <f t="shared" si="34"/>
        <v>672</v>
      </c>
      <c r="S307" s="166">
        <f t="shared" si="32"/>
        <v>1</v>
      </c>
      <c r="T307" s="63">
        <v>672</v>
      </c>
      <c r="U307" s="63"/>
      <c r="V307" s="63"/>
      <c r="W307" s="63"/>
      <c r="X307" s="63"/>
      <c r="Y307" s="63"/>
      <c r="Z307" s="63"/>
      <c r="AA307" s="63"/>
      <c r="AB307" s="63"/>
      <c r="AC307" s="63"/>
      <c r="AD307" s="63"/>
      <c r="AE307" s="63"/>
      <c r="AF307" s="63"/>
      <c r="AG307" s="63"/>
      <c r="AH307" s="63"/>
      <c r="AI307" s="63"/>
      <c r="AJ307" s="63"/>
      <c r="AK307" s="63"/>
      <c r="AL307" s="63"/>
      <c r="AM307" s="63"/>
      <c r="AN307" s="63"/>
      <c r="AO307" s="63"/>
      <c r="AP307" s="63"/>
      <c r="AQ307" s="63"/>
      <c r="AR307" s="63"/>
      <c r="AS307" s="63"/>
      <c r="AT307" s="63"/>
      <c r="AU307" s="63"/>
      <c r="AV307" s="64"/>
      <c r="AW307" s="64"/>
      <c r="AX307" s="64"/>
      <c r="AY307" s="64"/>
      <c r="AZ307" s="64"/>
      <c r="BA307" s="64"/>
      <c r="BB307" s="64"/>
      <c r="BC307" s="64"/>
      <c r="BD307" s="64"/>
      <c r="BE307" s="64"/>
    </row>
    <row r="308" spans="1:57" s="32" customFormat="1" ht="14" x14ac:dyDescent="0.2">
      <c r="A308" s="32">
        <v>309</v>
      </c>
      <c r="B308" s="156">
        <v>1929</v>
      </c>
      <c r="C308" s="157" t="s">
        <v>564</v>
      </c>
      <c r="D308" s="158" t="s">
        <v>276</v>
      </c>
      <c r="E308" s="158" t="s">
        <v>590</v>
      </c>
      <c r="F308" s="158" t="s">
        <v>3527</v>
      </c>
      <c r="G308" s="159">
        <v>176</v>
      </c>
      <c r="H308" s="160">
        <v>673</v>
      </c>
      <c r="I308" s="161">
        <v>15</v>
      </c>
      <c r="J308" s="160">
        <v>673</v>
      </c>
      <c r="K308" s="161">
        <v>17.5</v>
      </c>
      <c r="L308" s="162" t="s">
        <v>941</v>
      </c>
      <c r="M308" s="163"/>
      <c r="N308" s="163"/>
      <c r="O308" s="158" t="s">
        <v>276</v>
      </c>
      <c r="P308" s="158" t="s">
        <v>2910</v>
      </c>
      <c r="Q308" s="164" t="str">
        <f t="shared" si="33"/>
        <v>(Scott No. 673)</v>
      </c>
      <c r="R308" s="165">
        <f t="shared" si="34"/>
        <v>673</v>
      </c>
      <c r="S308" s="166">
        <f t="shared" si="32"/>
        <v>1</v>
      </c>
      <c r="T308" s="63">
        <v>673</v>
      </c>
      <c r="U308" s="63"/>
      <c r="V308" s="63"/>
      <c r="W308" s="63"/>
      <c r="X308" s="63"/>
      <c r="Y308" s="63"/>
      <c r="Z308" s="63"/>
      <c r="AA308" s="63"/>
      <c r="AB308" s="63"/>
      <c r="AC308" s="63"/>
      <c r="AD308" s="63"/>
      <c r="AE308" s="63"/>
      <c r="AF308" s="63"/>
      <c r="AG308" s="63"/>
      <c r="AH308" s="63"/>
      <c r="AI308" s="63"/>
      <c r="AJ308" s="63"/>
      <c r="AK308" s="63"/>
      <c r="AL308" s="63"/>
      <c r="AM308" s="63"/>
      <c r="AN308" s="63"/>
      <c r="AO308" s="63"/>
      <c r="AP308" s="63"/>
      <c r="AQ308" s="63"/>
      <c r="AR308" s="63"/>
      <c r="AS308" s="63"/>
      <c r="AT308" s="63"/>
      <c r="AU308" s="63"/>
      <c r="AV308" s="64"/>
      <c r="AW308" s="64"/>
      <c r="AX308" s="64"/>
      <c r="AY308" s="64"/>
      <c r="AZ308" s="64"/>
      <c r="BA308" s="64"/>
      <c r="BB308" s="64"/>
      <c r="BC308" s="64"/>
      <c r="BD308" s="64"/>
      <c r="BE308" s="64"/>
    </row>
    <row r="309" spans="1:57" s="32" customFormat="1" ht="14" x14ac:dyDescent="0.2">
      <c r="A309" s="32">
        <v>310</v>
      </c>
      <c r="B309" s="156">
        <v>1929</v>
      </c>
      <c r="C309" s="157" t="s">
        <v>564</v>
      </c>
      <c r="D309" s="158" t="s">
        <v>278</v>
      </c>
      <c r="E309" s="158" t="s">
        <v>590</v>
      </c>
      <c r="F309" s="158" t="s">
        <v>3528</v>
      </c>
      <c r="G309" s="159">
        <v>177</v>
      </c>
      <c r="H309" s="160">
        <v>674</v>
      </c>
      <c r="I309" s="161">
        <v>15</v>
      </c>
      <c r="J309" s="160">
        <v>674</v>
      </c>
      <c r="K309" s="161">
        <v>15</v>
      </c>
      <c r="L309" s="162" t="s">
        <v>942</v>
      </c>
      <c r="M309" s="163"/>
      <c r="N309" s="163"/>
      <c r="O309" s="158" t="s">
        <v>278</v>
      </c>
      <c r="P309" s="158" t="s">
        <v>2911</v>
      </c>
      <c r="Q309" s="164" t="str">
        <f t="shared" si="33"/>
        <v>(Scott No. 674)</v>
      </c>
      <c r="R309" s="165">
        <f t="shared" si="34"/>
        <v>674</v>
      </c>
      <c r="S309" s="166">
        <f t="shared" si="32"/>
        <v>1</v>
      </c>
      <c r="T309" s="63">
        <v>674</v>
      </c>
      <c r="U309" s="63"/>
      <c r="V309" s="63"/>
      <c r="W309" s="63"/>
      <c r="X309" s="63"/>
      <c r="Y309" s="63"/>
      <c r="Z309" s="63"/>
      <c r="AA309" s="63"/>
      <c r="AB309" s="63"/>
      <c r="AC309" s="63"/>
      <c r="AD309" s="63"/>
      <c r="AE309" s="63"/>
      <c r="AF309" s="63"/>
      <c r="AG309" s="63"/>
      <c r="AH309" s="63"/>
      <c r="AI309" s="63"/>
      <c r="AJ309" s="63"/>
      <c r="AK309" s="63"/>
      <c r="AL309" s="63"/>
      <c r="AM309" s="63"/>
      <c r="AN309" s="63"/>
      <c r="AO309" s="63"/>
      <c r="AP309" s="63"/>
      <c r="AQ309" s="63"/>
      <c r="AR309" s="63"/>
      <c r="AS309" s="63"/>
      <c r="AT309" s="63"/>
      <c r="AU309" s="63"/>
      <c r="AV309" s="64"/>
      <c r="AW309" s="64"/>
      <c r="AX309" s="64"/>
      <c r="AY309" s="64"/>
      <c r="AZ309" s="64"/>
      <c r="BA309" s="64"/>
      <c r="BB309" s="64"/>
      <c r="BC309" s="64"/>
      <c r="BD309" s="64"/>
      <c r="BE309" s="64"/>
    </row>
    <row r="310" spans="1:57" s="32" customFormat="1" ht="14" x14ac:dyDescent="0.2">
      <c r="A310" s="32">
        <v>311</v>
      </c>
      <c r="B310" s="156">
        <v>1929</v>
      </c>
      <c r="C310" s="157" t="s">
        <v>564</v>
      </c>
      <c r="D310" s="158" t="s">
        <v>132</v>
      </c>
      <c r="E310" s="158" t="s">
        <v>590</v>
      </c>
      <c r="F310" s="158" t="s">
        <v>3529</v>
      </c>
      <c r="G310" s="159">
        <v>178</v>
      </c>
      <c r="H310" s="160">
        <v>675</v>
      </c>
      <c r="I310" s="161">
        <v>24</v>
      </c>
      <c r="J310" s="160">
        <v>675</v>
      </c>
      <c r="K310" s="161">
        <v>35</v>
      </c>
      <c r="L310" s="162" t="s">
        <v>943</v>
      </c>
      <c r="M310" s="163"/>
      <c r="N310" s="163"/>
      <c r="O310" s="158" t="s">
        <v>132</v>
      </c>
      <c r="P310" s="158" t="s">
        <v>2912</v>
      </c>
      <c r="Q310" s="164" t="str">
        <f t="shared" si="33"/>
        <v>(Scott No. 675)</v>
      </c>
      <c r="R310" s="165">
        <f t="shared" si="34"/>
        <v>675</v>
      </c>
      <c r="S310" s="166">
        <f t="shared" si="32"/>
        <v>1</v>
      </c>
      <c r="T310" s="63">
        <v>675</v>
      </c>
      <c r="U310" s="63"/>
      <c r="V310" s="63"/>
      <c r="W310" s="63"/>
      <c r="X310" s="63"/>
      <c r="Y310" s="63"/>
      <c r="Z310" s="63"/>
      <c r="AA310" s="63"/>
      <c r="AB310" s="63"/>
      <c r="AC310" s="63"/>
      <c r="AD310" s="63"/>
      <c r="AE310" s="63"/>
      <c r="AF310" s="63"/>
      <c r="AG310" s="63"/>
      <c r="AH310" s="63"/>
      <c r="AI310" s="63"/>
      <c r="AJ310" s="63"/>
      <c r="AK310" s="63"/>
      <c r="AL310" s="63"/>
      <c r="AM310" s="63"/>
      <c r="AN310" s="63"/>
      <c r="AO310" s="63"/>
      <c r="AP310" s="63"/>
      <c r="AQ310" s="63"/>
      <c r="AR310" s="63"/>
      <c r="AS310" s="63"/>
      <c r="AT310" s="63"/>
      <c r="AU310" s="63"/>
      <c r="AV310" s="64"/>
      <c r="AW310" s="64"/>
      <c r="AX310" s="64"/>
      <c r="AY310" s="64"/>
      <c r="AZ310" s="64"/>
      <c r="BA310" s="64"/>
      <c r="BB310" s="64"/>
      <c r="BC310" s="64"/>
      <c r="BD310" s="64"/>
      <c r="BE310" s="64"/>
    </row>
    <row r="311" spans="1:57" s="32" customFormat="1" ht="14" x14ac:dyDescent="0.2">
      <c r="A311" s="32">
        <v>312</v>
      </c>
      <c r="B311" s="156">
        <v>1929</v>
      </c>
      <c r="C311" s="157" t="s">
        <v>564</v>
      </c>
      <c r="D311" s="158" t="s">
        <v>279</v>
      </c>
      <c r="E311" s="158" t="s">
        <v>590</v>
      </c>
      <c r="F311" s="158" t="s">
        <v>3530</v>
      </c>
      <c r="G311" s="159">
        <v>179</v>
      </c>
      <c r="H311" s="160">
        <v>676</v>
      </c>
      <c r="I311" s="161">
        <v>18</v>
      </c>
      <c r="J311" s="160">
        <v>676</v>
      </c>
      <c r="K311" s="161">
        <v>22.5</v>
      </c>
      <c r="L311" s="162" t="s">
        <v>944</v>
      </c>
      <c r="M311" s="163"/>
      <c r="N311" s="163"/>
      <c r="O311" s="158" t="s">
        <v>279</v>
      </c>
      <c r="P311" s="158" t="s">
        <v>2913</v>
      </c>
      <c r="Q311" s="164" t="str">
        <f t="shared" si="33"/>
        <v>(Scott No. 676)</v>
      </c>
      <c r="R311" s="165">
        <f t="shared" si="34"/>
        <v>676</v>
      </c>
      <c r="S311" s="166">
        <f t="shared" si="32"/>
        <v>1</v>
      </c>
      <c r="T311" s="63">
        <v>676</v>
      </c>
      <c r="U311" s="63"/>
      <c r="V311" s="63"/>
      <c r="W311" s="63"/>
      <c r="X311" s="63"/>
      <c r="Y311" s="63"/>
      <c r="Z311" s="63"/>
      <c r="AA311" s="63"/>
      <c r="AB311" s="63"/>
      <c r="AC311" s="63"/>
      <c r="AD311" s="63"/>
      <c r="AE311" s="63"/>
      <c r="AF311" s="63"/>
      <c r="AG311" s="63"/>
      <c r="AH311" s="63"/>
      <c r="AI311" s="63"/>
      <c r="AJ311" s="63"/>
      <c r="AK311" s="63"/>
      <c r="AL311" s="63"/>
      <c r="AM311" s="63"/>
      <c r="AN311" s="63"/>
      <c r="AO311" s="63"/>
      <c r="AP311" s="63"/>
      <c r="AQ311" s="63"/>
      <c r="AR311" s="63"/>
      <c r="AS311" s="63"/>
      <c r="AT311" s="63"/>
      <c r="AU311" s="63"/>
      <c r="AV311" s="64"/>
      <c r="AW311" s="64"/>
      <c r="AX311" s="64"/>
      <c r="AY311" s="64"/>
      <c r="AZ311" s="64"/>
      <c r="BA311" s="64"/>
      <c r="BB311" s="64"/>
      <c r="BC311" s="64"/>
      <c r="BD311" s="64"/>
      <c r="BE311" s="64"/>
    </row>
    <row r="312" spans="1:57" s="32" customFormat="1" ht="14" x14ac:dyDescent="0.2">
      <c r="A312" s="32">
        <v>313</v>
      </c>
      <c r="B312" s="156">
        <v>1929</v>
      </c>
      <c r="C312" s="157" t="s">
        <v>564</v>
      </c>
      <c r="D312" s="158" t="s">
        <v>280</v>
      </c>
      <c r="E312" s="158" t="s">
        <v>590</v>
      </c>
      <c r="F312" s="158" t="s">
        <v>3531</v>
      </c>
      <c r="G312" s="159">
        <v>180</v>
      </c>
      <c r="H312" s="160">
        <v>677</v>
      </c>
      <c r="I312" s="161">
        <v>25</v>
      </c>
      <c r="J312" s="160">
        <v>677</v>
      </c>
      <c r="K312" s="161">
        <v>30</v>
      </c>
      <c r="L312" s="162" t="s">
        <v>945</v>
      </c>
      <c r="M312" s="163"/>
      <c r="N312" s="163"/>
      <c r="O312" s="158" t="s">
        <v>280</v>
      </c>
      <c r="P312" s="158" t="s">
        <v>2914</v>
      </c>
      <c r="Q312" s="164" t="str">
        <f t="shared" si="33"/>
        <v>(Scott No. 677)</v>
      </c>
      <c r="R312" s="165">
        <f t="shared" si="34"/>
        <v>677</v>
      </c>
      <c r="S312" s="166">
        <f t="shared" si="32"/>
        <v>1</v>
      </c>
      <c r="T312" s="63">
        <v>677</v>
      </c>
      <c r="U312" s="63"/>
      <c r="V312" s="63"/>
      <c r="W312" s="63"/>
      <c r="X312" s="63"/>
      <c r="Y312" s="63"/>
      <c r="Z312" s="63"/>
      <c r="AA312" s="63"/>
      <c r="AB312" s="63"/>
      <c r="AC312" s="63"/>
      <c r="AD312" s="63"/>
      <c r="AE312" s="63"/>
      <c r="AF312" s="63"/>
      <c r="AG312" s="63"/>
      <c r="AH312" s="63"/>
      <c r="AI312" s="63"/>
      <c r="AJ312" s="63"/>
      <c r="AK312" s="63"/>
      <c r="AL312" s="63"/>
      <c r="AM312" s="63"/>
      <c r="AN312" s="63"/>
      <c r="AO312" s="63"/>
      <c r="AP312" s="63"/>
      <c r="AQ312" s="63"/>
      <c r="AR312" s="63"/>
      <c r="AS312" s="63"/>
      <c r="AT312" s="63"/>
      <c r="AU312" s="63"/>
      <c r="AV312" s="64"/>
      <c r="AW312" s="64"/>
      <c r="AX312" s="64"/>
      <c r="AY312" s="64"/>
      <c r="AZ312" s="64"/>
      <c r="BA312" s="64"/>
      <c r="BB312" s="64"/>
      <c r="BC312" s="64"/>
      <c r="BD312" s="64"/>
      <c r="BE312" s="64"/>
    </row>
    <row r="313" spans="1:57" s="32" customFormat="1" ht="14" x14ac:dyDescent="0.2">
      <c r="A313" s="32">
        <v>314</v>
      </c>
      <c r="B313" s="156">
        <v>1929</v>
      </c>
      <c r="C313" s="157" t="s">
        <v>564</v>
      </c>
      <c r="D313" s="158" t="s">
        <v>281</v>
      </c>
      <c r="E313" s="158" t="s">
        <v>590</v>
      </c>
      <c r="F313" s="158" t="s">
        <v>3532</v>
      </c>
      <c r="G313" s="159">
        <v>181</v>
      </c>
      <c r="H313" s="160">
        <v>678</v>
      </c>
      <c r="I313" s="161">
        <v>27.5</v>
      </c>
      <c r="J313" s="160">
        <v>678</v>
      </c>
      <c r="K313" s="161">
        <v>35</v>
      </c>
      <c r="L313" s="162" t="s">
        <v>946</v>
      </c>
      <c r="M313" s="163"/>
      <c r="N313" s="163"/>
      <c r="O313" s="158" t="s">
        <v>281</v>
      </c>
      <c r="P313" s="158" t="s">
        <v>2915</v>
      </c>
      <c r="Q313" s="164" t="str">
        <f t="shared" si="33"/>
        <v>(Scott No. 678)</v>
      </c>
      <c r="R313" s="165">
        <f t="shared" si="34"/>
        <v>678</v>
      </c>
      <c r="S313" s="166">
        <f t="shared" si="32"/>
        <v>1</v>
      </c>
      <c r="T313" s="63">
        <v>678</v>
      </c>
      <c r="U313" s="63"/>
      <c r="V313" s="63"/>
      <c r="W313" s="63"/>
      <c r="X313" s="63"/>
      <c r="Y313" s="63"/>
      <c r="Z313" s="63"/>
      <c r="AA313" s="63"/>
      <c r="AB313" s="63"/>
      <c r="AC313" s="63"/>
      <c r="AD313" s="63"/>
      <c r="AE313" s="63"/>
      <c r="AF313" s="63"/>
      <c r="AG313" s="63"/>
      <c r="AH313" s="63"/>
      <c r="AI313" s="63"/>
      <c r="AJ313" s="63"/>
      <c r="AK313" s="63"/>
      <c r="AL313" s="63"/>
      <c r="AM313" s="63"/>
      <c r="AN313" s="63"/>
      <c r="AO313" s="63"/>
      <c r="AP313" s="63"/>
      <c r="AQ313" s="63"/>
      <c r="AR313" s="63"/>
      <c r="AS313" s="63"/>
      <c r="AT313" s="63"/>
      <c r="AU313" s="63"/>
      <c r="AV313" s="64"/>
      <c r="AW313" s="64"/>
      <c r="AX313" s="64"/>
      <c r="AY313" s="64"/>
      <c r="AZ313" s="64"/>
      <c r="BA313" s="64"/>
      <c r="BB313" s="64"/>
      <c r="BC313" s="64"/>
      <c r="BD313" s="64"/>
      <c r="BE313" s="64"/>
    </row>
    <row r="314" spans="1:57" s="32" customFormat="1" ht="14" x14ac:dyDescent="0.2">
      <c r="A314" s="32">
        <v>315</v>
      </c>
      <c r="B314" s="156">
        <v>1929</v>
      </c>
      <c r="C314" s="157" t="s">
        <v>564</v>
      </c>
      <c r="D314" s="158" t="s">
        <v>282</v>
      </c>
      <c r="E314" s="158" t="s">
        <v>590</v>
      </c>
      <c r="F314" s="158" t="s">
        <v>3533</v>
      </c>
      <c r="G314" s="159">
        <v>182</v>
      </c>
      <c r="H314" s="160">
        <v>679</v>
      </c>
      <c r="I314" s="161">
        <v>22.5</v>
      </c>
      <c r="J314" s="160">
        <v>679</v>
      </c>
      <c r="K314" s="161">
        <v>90</v>
      </c>
      <c r="L314" s="162" t="s">
        <v>947</v>
      </c>
      <c r="M314" s="163"/>
      <c r="N314" s="163"/>
      <c r="O314" s="158" t="s">
        <v>282</v>
      </c>
      <c r="P314" s="158" t="s">
        <v>2916</v>
      </c>
      <c r="Q314" s="164" t="str">
        <f t="shared" si="33"/>
        <v>(Scott No. 679)</v>
      </c>
      <c r="R314" s="165">
        <f t="shared" si="34"/>
        <v>679</v>
      </c>
      <c r="S314" s="166">
        <f t="shared" si="32"/>
        <v>1</v>
      </c>
      <c r="T314" s="63">
        <v>679</v>
      </c>
      <c r="U314" s="63"/>
      <c r="V314" s="63"/>
      <c r="W314" s="63"/>
      <c r="X314" s="63"/>
      <c r="Y314" s="63"/>
      <c r="Z314" s="63"/>
      <c r="AA314" s="63"/>
      <c r="AB314" s="63"/>
      <c r="AC314" s="63"/>
      <c r="AD314" s="63"/>
      <c r="AE314" s="63"/>
      <c r="AF314" s="63"/>
      <c r="AG314" s="63"/>
      <c r="AH314" s="63"/>
      <c r="AI314" s="63"/>
      <c r="AJ314" s="63"/>
      <c r="AK314" s="63"/>
      <c r="AL314" s="63"/>
      <c r="AM314" s="63"/>
      <c r="AN314" s="63"/>
      <c r="AO314" s="63"/>
      <c r="AP314" s="63"/>
      <c r="AQ314" s="63"/>
      <c r="AR314" s="63"/>
      <c r="AS314" s="63"/>
      <c r="AT314" s="63"/>
      <c r="AU314" s="63"/>
      <c r="AV314" s="64"/>
      <c r="AW314" s="64"/>
      <c r="AX314" s="64"/>
      <c r="AY314" s="64"/>
      <c r="AZ314" s="64"/>
      <c r="BA314" s="64"/>
      <c r="BB314" s="64"/>
      <c r="BC314" s="64"/>
      <c r="BD314" s="64"/>
      <c r="BE314" s="64"/>
    </row>
    <row r="315" spans="1:57" s="32" customFormat="1" ht="14" x14ac:dyDescent="0.2">
      <c r="A315" s="32">
        <v>316</v>
      </c>
      <c r="B315" s="156">
        <v>1929</v>
      </c>
      <c r="C315" s="157" t="s">
        <v>565</v>
      </c>
      <c r="D315" s="158" t="s">
        <v>317</v>
      </c>
      <c r="E315" s="158" t="s">
        <v>591</v>
      </c>
      <c r="F315" s="158" t="s">
        <v>3534</v>
      </c>
      <c r="G315" s="159" t="s">
        <v>665</v>
      </c>
      <c r="H315" s="160">
        <v>651</v>
      </c>
      <c r="I315" s="161">
        <v>0.5</v>
      </c>
      <c r="J315" s="160">
        <v>651</v>
      </c>
      <c r="K315" s="161">
        <v>0.75</v>
      </c>
      <c r="L315" s="162" t="s">
        <v>1092</v>
      </c>
      <c r="M315" s="163"/>
      <c r="N315" s="163"/>
      <c r="O315" s="158" t="s">
        <v>317</v>
      </c>
      <c r="P315" s="158" t="s">
        <v>2917</v>
      </c>
      <c r="Q315" s="164" t="str">
        <f t="shared" si="33"/>
        <v>(Scott No. 651)</v>
      </c>
      <c r="R315" s="165">
        <f t="shared" si="34"/>
        <v>651</v>
      </c>
      <c r="S315" s="166">
        <f t="shared" si="32"/>
        <v>1</v>
      </c>
      <c r="T315" s="63">
        <v>651</v>
      </c>
      <c r="U315" s="63"/>
      <c r="V315" s="63"/>
      <c r="W315" s="63"/>
      <c r="X315" s="63"/>
      <c r="Y315" s="63"/>
      <c r="Z315" s="63"/>
      <c r="AA315" s="63"/>
      <c r="AB315" s="63"/>
      <c r="AC315" s="63"/>
      <c r="AD315" s="63"/>
      <c r="AE315" s="63"/>
      <c r="AF315" s="63"/>
      <c r="AG315" s="63"/>
      <c r="AH315" s="63"/>
      <c r="AI315" s="63"/>
      <c r="AJ315" s="63"/>
      <c r="AK315" s="63"/>
      <c r="AL315" s="63"/>
      <c r="AM315" s="63"/>
      <c r="AN315" s="63"/>
      <c r="AO315" s="63"/>
      <c r="AP315" s="63"/>
      <c r="AQ315" s="63"/>
      <c r="AR315" s="63"/>
      <c r="AS315" s="63"/>
      <c r="AT315" s="63"/>
      <c r="AU315" s="63"/>
      <c r="AV315" s="64"/>
      <c r="AW315" s="64"/>
      <c r="AX315" s="64"/>
      <c r="AY315" s="64"/>
      <c r="AZ315" s="64"/>
      <c r="BA315" s="64"/>
      <c r="BB315" s="64"/>
      <c r="BC315" s="64"/>
      <c r="BD315" s="64"/>
      <c r="BE315" s="64"/>
    </row>
    <row r="316" spans="1:57" s="32" customFormat="1" ht="14" x14ac:dyDescent="0.2">
      <c r="A316" s="32">
        <v>317</v>
      </c>
      <c r="B316" s="156">
        <v>1929</v>
      </c>
      <c r="C316" s="157" t="s">
        <v>565</v>
      </c>
      <c r="D316" s="158" t="s">
        <v>318</v>
      </c>
      <c r="E316" s="158" t="s">
        <v>591</v>
      </c>
      <c r="F316" s="158" t="s">
        <v>3535</v>
      </c>
      <c r="G316" s="159" t="s">
        <v>666</v>
      </c>
      <c r="H316" s="160">
        <v>654</v>
      </c>
      <c r="I316" s="161">
        <v>0.65</v>
      </c>
      <c r="J316" s="160">
        <v>654</v>
      </c>
      <c r="K316" s="161">
        <v>0.7</v>
      </c>
      <c r="L316" s="162" t="s">
        <v>1093</v>
      </c>
      <c r="M316" s="163"/>
      <c r="N316" s="163"/>
      <c r="O316" s="158" t="s">
        <v>318</v>
      </c>
      <c r="P316" s="158" t="s">
        <v>2918</v>
      </c>
      <c r="Q316" s="164" t="str">
        <f>CONCATENATE("(Scott Nos. ",R316,")")</f>
        <v>(Scott Nos. 654, 655, 656)</v>
      </c>
      <c r="R316" s="165" t="s">
        <v>2919</v>
      </c>
      <c r="S316" s="166">
        <f t="shared" si="32"/>
        <v>3</v>
      </c>
      <c r="T316" s="63">
        <v>654</v>
      </c>
      <c r="U316" s="63">
        <v>655</v>
      </c>
      <c r="V316" s="63">
        <v>656</v>
      </c>
      <c r="W316" s="63"/>
      <c r="X316" s="63"/>
      <c r="Y316" s="63"/>
      <c r="Z316" s="63"/>
      <c r="AA316" s="63"/>
      <c r="AB316" s="63"/>
      <c r="AC316" s="63"/>
      <c r="AD316" s="63"/>
      <c r="AE316" s="63"/>
      <c r="AF316" s="63"/>
      <c r="AG316" s="63"/>
      <c r="AH316" s="63"/>
      <c r="AI316" s="63"/>
      <c r="AJ316" s="63"/>
      <c r="AK316" s="63"/>
      <c r="AL316" s="63"/>
      <c r="AM316" s="63"/>
      <c r="AN316" s="63"/>
      <c r="AO316" s="63"/>
      <c r="AP316" s="63"/>
      <c r="AQ316" s="63"/>
      <c r="AR316" s="63"/>
      <c r="AS316" s="63"/>
      <c r="AT316" s="63"/>
      <c r="AU316" s="63"/>
      <c r="AV316" s="64"/>
      <c r="AW316" s="64"/>
      <c r="AX316" s="64"/>
      <c r="AY316" s="64"/>
      <c r="AZ316" s="64"/>
      <c r="BA316" s="64"/>
      <c r="BB316" s="64"/>
      <c r="BC316" s="64"/>
      <c r="BD316" s="64"/>
      <c r="BE316" s="64"/>
    </row>
    <row r="317" spans="1:57" s="32" customFormat="1" ht="14" x14ac:dyDescent="0.2">
      <c r="A317" s="32">
        <v>318</v>
      </c>
      <c r="B317" s="156">
        <v>1929</v>
      </c>
      <c r="C317" s="157" t="s">
        <v>565</v>
      </c>
      <c r="D317" s="158" t="s">
        <v>319</v>
      </c>
      <c r="E317" s="158" t="s">
        <v>591</v>
      </c>
      <c r="F317" s="158" t="s">
        <v>3536</v>
      </c>
      <c r="G317" s="159" t="s">
        <v>667</v>
      </c>
      <c r="H317" s="160">
        <v>657</v>
      </c>
      <c r="I317" s="161">
        <v>0.6</v>
      </c>
      <c r="J317" s="160">
        <v>657</v>
      </c>
      <c r="K317" s="161">
        <v>0.6</v>
      </c>
      <c r="L317" s="162" t="s">
        <v>1094</v>
      </c>
      <c r="M317" s="163"/>
      <c r="N317" s="163"/>
      <c r="O317" s="158" t="s">
        <v>319</v>
      </c>
      <c r="P317" s="158" t="s">
        <v>2920</v>
      </c>
      <c r="Q317" s="164" t="str">
        <f t="shared" ref="Q317:Q326" si="35">CONCATENATE("(Scott No. ",R317,")")</f>
        <v>(Scott No. 657)</v>
      </c>
      <c r="R317" s="165">
        <f t="shared" ref="R317:R326" si="36">+T317</f>
        <v>657</v>
      </c>
      <c r="S317" s="166">
        <f t="shared" si="32"/>
        <v>1</v>
      </c>
      <c r="T317" s="63">
        <v>657</v>
      </c>
      <c r="U317" s="63"/>
      <c r="V317" s="63"/>
      <c r="W317" s="63"/>
      <c r="X317" s="63"/>
      <c r="Y317" s="63"/>
      <c r="Z317" s="63"/>
      <c r="AA317" s="63"/>
      <c r="AB317" s="63"/>
      <c r="AC317" s="63"/>
      <c r="AD317" s="63"/>
      <c r="AE317" s="63"/>
      <c r="AF317" s="63"/>
      <c r="AG317" s="63"/>
      <c r="AH317" s="63"/>
      <c r="AI317" s="63"/>
      <c r="AJ317" s="63"/>
      <c r="AK317" s="63"/>
      <c r="AL317" s="63"/>
      <c r="AM317" s="63"/>
      <c r="AN317" s="63"/>
      <c r="AO317" s="63"/>
      <c r="AP317" s="63"/>
      <c r="AQ317" s="63"/>
      <c r="AR317" s="63"/>
      <c r="AS317" s="63"/>
      <c r="AT317" s="63"/>
      <c r="AU317" s="63"/>
      <c r="AV317" s="64"/>
      <c r="AW317" s="64"/>
      <c r="AX317" s="64"/>
      <c r="AY317" s="64"/>
      <c r="AZ317" s="64"/>
      <c r="BA317" s="64"/>
      <c r="BB317" s="64"/>
      <c r="BC317" s="64"/>
      <c r="BD317" s="64"/>
      <c r="BE317" s="64"/>
    </row>
    <row r="318" spans="1:57" s="32" customFormat="1" ht="14" x14ac:dyDescent="0.2">
      <c r="A318" s="32">
        <v>319</v>
      </c>
      <c r="B318" s="156">
        <v>1929</v>
      </c>
      <c r="C318" s="157" t="s">
        <v>565</v>
      </c>
      <c r="D318" s="158" t="s">
        <v>320</v>
      </c>
      <c r="E318" s="158" t="s">
        <v>591</v>
      </c>
      <c r="F318" s="158" t="s">
        <v>3537</v>
      </c>
      <c r="G318" s="159" t="s">
        <v>668</v>
      </c>
      <c r="H318" s="160">
        <v>680</v>
      </c>
      <c r="I318" s="161">
        <v>0.7</v>
      </c>
      <c r="J318" s="160">
        <v>680</v>
      </c>
      <c r="K318" s="161">
        <v>0.7</v>
      </c>
      <c r="L318" s="162" t="s">
        <v>1095</v>
      </c>
      <c r="M318" s="163"/>
      <c r="N318" s="163"/>
      <c r="O318" s="158" t="s">
        <v>320</v>
      </c>
      <c r="P318" s="158" t="s">
        <v>2921</v>
      </c>
      <c r="Q318" s="164" t="str">
        <f t="shared" si="35"/>
        <v>(Scott No. 680)</v>
      </c>
      <c r="R318" s="165">
        <f t="shared" si="36"/>
        <v>680</v>
      </c>
      <c r="S318" s="166">
        <f t="shared" si="32"/>
        <v>1</v>
      </c>
      <c r="T318" s="63">
        <v>680</v>
      </c>
      <c r="U318" s="63"/>
      <c r="V318" s="63"/>
      <c r="W318" s="63"/>
      <c r="X318" s="63"/>
      <c r="Y318" s="63"/>
      <c r="Z318" s="63"/>
      <c r="AA318" s="63"/>
      <c r="AB318" s="63"/>
      <c r="AC318" s="63"/>
      <c r="AD318" s="63"/>
      <c r="AE318" s="63"/>
      <c r="AF318" s="63"/>
      <c r="AG318" s="63"/>
      <c r="AH318" s="63"/>
      <c r="AI318" s="63"/>
      <c r="AJ318" s="63"/>
      <c r="AK318" s="63"/>
      <c r="AL318" s="63"/>
      <c r="AM318" s="63"/>
      <c r="AN318" s="63"/>
      <c r="AO318" s="63"/>
      <c r="AP318" s="63"/>
      <c r="AQ318" s="63"/>
      <c r="AR318" s="63"/>
      <c r="AS318" s="63"/>
      <c r="AT318" s="63"/>
      <c r="AU318" s="63"/>
      <c r="AV318" s="64"/>
      <c r="AW318" s="64"/>
      <c r="AX318" s="64"/>
      <c r="AY318" s="64"/>
      <c r="AZ318" s="64"/>
      <c r="BA318" s="64"/>
      <c r="BB318" s="64"/>
      <c r="BC318" s="64"/>
      <c r="BD318" s="64"/>
      <c r="BE318" s="64"/>
    </row>
    <row r="319" spans="1:57" s="32" customFormat="1" ht="14" x14ac:dyDescent="0.2">
      <c r="A319" s="32">
        <v>320</v>
      </c>
      <c r="B319" s="156">
        <v>1929</v>
      </c>
      <c r="C319" s="157" t="s">
        <v>565</v>
      </c>
      <c r="D319" s="158" t="s">
        <v>321</v>
      </c>
      <c r="E319" s="158" t="s">
        <v>591</v>
      </c>
      <c r="F319" s="158" t="s">
        <v>3538</v>
      </c>
      <c r="G319" s="159" t="s">
        <v>669</v>
      </c>
      <c r="H319" s="160">
        <v>681</v>
      </c>
      <c r="I319" s="161">
        <v>1.25</v>
      </c>
      <c r="J319" s="160">
        <v>681</v>
      </c>
      <c r="K319" s="161">
        <v>0.6</v>
      </c>
      <c r="L319" s="162" t="s">
        <v>1096</v>
      </c>
      <c r="M319" s="163"/>
      <c r="N319" s="163"/>
      <c r="O319" s="158" t="s">
        <v>321</v>
      </c>
      <c r="P319" s="158" t="s">
        <v>2922</v>
      </c>
      <c r="Q319" s="164" t="str">
        <f t="shared" si="35"/>
        <v>(Scott No. 681)</v>
      </c>
      <c r="R319" s="165">
        <f t="shared" si="36"/>
        <v>681</v>
      </c>
      <c r="S319" s="166">
        <f t="shared" si="32"/>
        <v>1</v>
      </c>
      <c r="T319" s="63">
        <v>681</v>
      </c>
      <c r="U319" s="63"/>
      <c r="V319" s="63"/>
      <c r="W319" s="63"/>
      <c r="X319" s="63"/>
      <c r="Y319" s="63"/>
      <c r="Z319" s="63"/>
      <c r="AA319" s="63"/>
      <c r="AB319" s="63"/>
      <c r="AC319" s="63"/>
      <c r="AD319" s="63"/>
      <c r="AE319" s="63"/>
      <c r="AF319" s="63"/>
      <c r="AG319" s="63"/>
      <c r="AH319" s="63"/>
      <c r="AI319" s="63"/>
      <c r="AJ319" s="63"/>
      <c r="AK319" s="63"/>
      <c r="AL319" s="63"/>
      <c r="AM319" s="63"/>
      <c r="AN319" s="63"/>
      <c r="AO319" s="63"/>
      <c r="AP319" s="63"/>
      <c r="AQ319" s="63"/>
      <c r="AR319" s="63"/>
      <c r="AS319" s="63"/>
      <c r="AT319" s="63"/>
      <c r="AU319" s="63"/>
      <c r="AV319" s="64"/>
      <c r="AW319" s="64"/>
      <c r="AX319" s="64"/>
      <c r="AY319" s="64"/>
      <c r="AZ319" s="64"/>
      <c r="BA319" s="64"/>
      <c r="BB319" s="64"/>
      <c r="BC319" s="64"/>
      <c r="BD319" s="64"/>
      <c r="BE319" s="64"/>
    </row>
    <row r="320" spans="1:57" s="32" customFormat="1" ht="14" x14ac:dyDescent="0.2">
      <c r="A320" s="32">
        <v>321</v>
      </c>
      <c r="B320" s="156">
        <v>1930</v>
      </c>
      <c r="C320" s="157" t="s">
        <v>566</v>
      </c>
      <c r="D320" s="158" t="s">
        <v>322</v>
      </c>
      <c r="E320" s="158" t="s">
        <v>591</v>
      </c>
      <c r="F320" s="158" t="s">
        <v>3539</v>
      </c>
      <c r="G320" s="159" t="s">
        <v>670</v>
      </c>
      <c r="H320" s="160">
        <v>682</v>
      </c>
      <c r="I320" s="161">
        <v>0.7</v>
      </c>
      <c r="J320" s="160">
        <v>682</v>
      </c>
      <c r="K320" s="161">
        <v>0.7</v>
      </c>
      <c r="L320" s="162" t="s">
        <v>1097</v>
      </c>
      <c r="M320" s="163"/>
      <c r="N320" s="163"/>
      <c r="O320" s="158" t="s">
        <v>322</v>
      </c>
      <c r="P320" s="158" t="s">
        <v>2923</v>
      </c>
      <c r="Q320" s="164" t="str">
        <f t="shared" si="35"/>
        <v>(Scott No. 682)</v>
      </c>
      <c r="R320" s="165">
        <f t="shared" si="36"/>
        <v>682</v>
      </c>
      <c r="S320" s="166">
        <f t="shared" si="32"/>
        <v>1</v>
      </c>
      <c r="T320" s="63">
        <v>682</v>
      </c>
      <c r="U320" s="63"/>
      <c r="V320" s="63"/>
      <c r="W320" s="63"/>
      <c r="X320" s="63"/>
      <c r="Y320" s="63"/>
      <c r="Z320" s="63"/>
      <c r="AA320" s="63"/>
      <c r="AB320" s="63"/>
      <c r="AC320" s="63"/>
      <c r="AD320" s="63"/>
      <c r="AE320" s="63"/>
      <c r="AF320" s="63"/>
      <c r="AG320" s="63"/>
      <c r="AH320" s="63"/>
      <c r="AI320" s="63"/>
      <c r="AJ320" s="63"/>
      <c r="AK320" s="63"/>
      <c r="AL320" s="63"/>
      <c r="AM320" s="63"/>
      <c r="AN320" s="63"/>
      <c r="AO320" s="63"/>
      <c r="AP320" s="63"/>
      <c r="AQ320" s="63"/>
      <c r="AR320" s="63"/>
      <c r="AS320" s="63"/>
      <c r="AT320" s="63"/>
      <c r="AU320" s="63"/>
      <c r="AV320" s="64"/>
      <c r="AW320" s="64"/>
      <c r="AX320" s="64"/>
      <c r="AY320" s="64"/>
      <c r="AZ320" s="64"/>
      <c r="BA320" s="64"/>
      <c r="BB320" s="64"/>
      <c r="BC320" s="64"/>
      <c r="BD320" s="64"/>
      <c r="BE320" s="64"/>
    </row>
    <row r="321" spans="1:57" s="32" customFormat="1" ht="14" x14ac:dyDescent="0.2">
      <c r="A321" s="32">
        <v>322</v>
      </c>
      <c r="B321" s="156">
        <v>1930</v>
      </c>
      <c r="C321" s="157" t="s">
        <v>566</v>
      </c>
      <c r="D321" s="158" t="s">
        <v>323</v>
      </c>
      <c r="E321" s="158" t="s">
        <v>591</v>
      </c>
      <c r="F321" s="158" t="s">
        <v>3540</v>
      </c>
      <c r="G321" s="159" t="s">
        <v>671</v>
      </c>
      <c r="H321" s="160">
        <v>683</v>
      </c>
      <c r="I321" s="161">
        <v>1.05</v>
      </c>
      <c r="J321" s="160">
        <v>683</v>
      </c>
      <c r="K321" s="161">
        <v>1.05</v>
      </c>
      <c r="L321" s="162" t="s">
        <v>1098</v>
      </c>
      <c r="M321" s="163"/>
      <c r="N321" s="163"/>
      <c r="O321" s="158" t="s">
        <v>323</v>
      </c>
      <c r="P321" s="158" t="s">
        <v>2924</v>
      </c>
      <c r="Q321" s="164" t="str">
        <f t="shared" si="35"/>
        <v>(Scott No. 683)</v>
      </c>
      <c r="R321" s="165">
        <f t="shared" si="36"/>
        <v>683</v>
      </c>
      <c r="S321" s="166">
        <f t="shared" si="32"/>
        <v>1</v>
      </c>
      <c r="T321" s="63">
        <v>683</v>
      </c>
      <c r="U321" s="63"/>
      <c r="V321" s="63"/>
      <c r="W321" s="63"/>
      <c r="X321" s="63"/>
      <c r="Y321" s="63"/>
      <c r="Z321" s="63"/>
      <c r="AA321" s="63"/>
      <c r="AB321" s="63"/>
      <c r="AC321" s="63"/>
      <c r="AD321" s="63"/>
      <c r="AE321" s="63"/>
      <c r="AF321" s="63"/>
      <c r="AG321" s="63"/>
      <c r="AH321" s="63"/>
      <c r="AI321" s="63"/>
      <c r="AJ321" s="63"/>
      <c r="AK321" s="63"/>
      <c r="AL321" s="63"/>
      <c r="AM321" s="63"/>
      <c r="AN321" s="63"/>
      <c r="AO321" s="63"/>
      <c r="AP321" s="63"/>
      <c r="AQ321" s="63"/>
      <c r="AR321" s="63"/>
      <c r="AS321" s="63"/>
      <c r="AT321" s="63"/>
      <c r="AU321" s="63"/>
      <c r="AV321" s="64"/>
      <c r="AW321" s="64"/>
      <c r="AX321" s="64"/>
      <c r="AY321" s="64"/>
      <c r="AZ321" s="64"/>
      <c r="BA321" s="64"/>
      <c r="BB321" s="64"/>
      <c r="BC321" s="64"/>
      <c r="BD321" s="64"/>
      <c r="BE321" s="64"/>
    </row>
    <row r="322" spans="1:57" s="32" customFormat="1" ht="14" x14ac:dyDescent="0.2">
      <c r="A322" s="32">
        <v>323</v>
      </c>
      <c r="B322" s="156">
        <v>1930</v>
      </c>
      <c r="C322" s="157" t="s">
        <v>566</v>
      </c>
      <c r="D322" s="158" t="s">
        <v>324</v>
      </c>
      <c r="E322" s="158" t="s">
        <v>591</v>
      </c>
      <c r="F322" s="158" t="s">
        <v>3541</v>
      </c>
      <c r="G322" s="159" t="s">
        <v>672</v>
      </c>
      <c r="H322" s="160">
        <v>688</v>
      </c>
      <c r="I322" s="161">
        <v>0.85</v>
      </c>
      <c r="J322" s="160">
        <v>688</v>
      </c>
      <c r="K322" s="161">
        <v>0.9</v>
      </c>
      <c r="L322" s="162" t="s">
        <v>1099</v>
      </c>
      <c r="M322" s="163"/>
      <c r="N322" s="163"/>
      <c r="O322" s="158" t="s">
        <v>324</v>
      </c>
      <c r="P322" s="158" t="s">
        <v>2925</v>
      </c>
      <c r="Q322" s="164" t="str">
        <f t="shared" si="35"/>
        <v>(Scott No. 688)</v>
      </c>
      <c r="R322" s="165">
        <f t="shared" si="36"/>
        <v>688</v>
      </c>
      <c r="S322" s="166">
        <f t="shared" si="32"/>
        <v>1</v>
      </c>
      <c r="T322" s="63">
        <v>688</v>
      </c>
      <c r="U322" s="63"/>
      <c r="V322" s="63"/>
      <c r="W322" s="63"/>
      <c r="X322" s="63"/>
      <c r="Y322" s="63"/>
      <c r="Z322" s="63"/>
      <c r="AA322" s="63"/>
      <c r="AB322" s="63"/>
      <c r="AC322" s="63"/>
      <c r="AD322" s="63"/>
      <c r="AE322" s="63"/>
      <c r="AF322" s="63"/>
      <c r="AG322" s="63"/>
      <c r="AH322" s="63"/>
      <c r="AI322" s="63"/>
      <c r="AJ322" s="63"/>
      <c r="AK322" s="63"/>
      <c r="AL322" s="63"/>
      <c r="AM322" s="63"/>
      <c r="AN322" s="63"/>
      <c r="AO322" s="63"/>
      <c r="AP322" s="63"/>
      <c r="AQ322" s="63"/>
      <c r="AR322" s="63"/>
      <c r="AS322" s="63"/>
      <c r="AT322" s="63"/>
      <c r="AU322" s="63"/>
      <c r="AV322" s="64"/>
      <c r="AW322" s="64"/>
      <c r="AX322" s="64"/>
      <c r="AY322" s="64"/>
      <c r="AZ322" s="64"/>
      <c r="BA322" s="64"/>
      <c r="BB322" s="64"/>
      <c r="BC322" s="64"/>
      <c r="BD322" s="64"/>
      <c r="BE322" s="64"/>
    </row>
    <row r="323" spans="1:57" s="32" customFormat="1" ht="14" x14ac:dyDescent="0.2">
      <c r="A323" s="32">
        <v>324</v>
      </c>
      <c r="B323" s="156">
        <v>1930</v>
      </c>
      <c r="C323" s="157" t="s">
        <v>566</v>
      </c>
      <c r="D323" s="158" t="s">
        <v>325</v>
      </c>
      <c r="E323" s="158" t="s">
        <v>591</v>
      </c>
      <c r="F323" s="158" t="s">
        <v>3542</v>
      </c>
      <c r="G323" s="159" t="s">
        <v>673</v>
      </c>
      <c r="H323" s="160">
        <v>689</v>
      </c>
      <c r="I323" s="161">
        <v>0.5</v>
      </c>
      <c r="J323" s="160">
        <v>689</v>
      </c>
      <c r="K323" s="161">
        <v>0.5</v>
      </c>
      <c r="L323" s="162" t="s">
        <v>1100</v>
      </c>
      <c r="M323" s="163"/>
      <c r="N323" s="163"/>
      <c r="O323" s="158" t="s">
        <v>325</v>
      </c>
      <c r="P323" s="158" t="s">
        <v>2926</v>
      </c>
      <c r="Q323" s="164" t="str">
        <f t="shared" si="35"/>
        <v>(Scott No. 689)</v>
      </c>
      <c r="R323" s="165">
        <f t="shared" si="36"/>
        <v>689</v>
      </c>
      <c r="S323" s="166">
        <f t="shared" si="32"/>
        <v>1</v>
      </c>
      <c r="T323" s="63">
        <v>689</v>
      </c>
      <c r="U323" s="63"/>
      <c r="V323" s="63"/>
      <c r="W323" s="63"/>
      <c r="X323" s="63"/>
      <c r="Y323" s="63"/>
      <c r="Z323" s="63"/>
      <c r="AA323" s="63"/>
      <c r="AB323" s="63"/>
      <c r="AC323" s="63"/>
      <c r="AD323" s="63"/>
      <c r="AE323" s="63"/>
      <c r="AF323" s="63"/>
      <c r="AG323" s="63"/>
      <c r="AH323" s="63"/>
      <c r="AI323" s="63"/>
      <c r="AJ323" s="63"/>
      <c r="AK323" s="63"/>
      <c r="AL323" s="63"/>
      <c r="AM323" s="63"/>
      <c r="AN323" s="63"/>
      <c r="AO323" s="63"/>
      <c r="AP323" s="63"/>
      <c r="AQ323" s="63"/>
      <c r="AR323" s="63"/>
      <c r="AS323" s="63"/>
      <c r="AT323" s="63"/>
      <c r="AU323" s="63"/>
      <c r="AV323" s="64"/>
      <c r="AW323" s="64"/>
      <c r="AX323" s="64"/>
      <c r="AY323" s="64"/>
      <c r="AZ323" s="64"/>
      <c r="BA323" s="64"/>
      <c r="BB323" s="64"/>
      <c r="BC323" s="64"/>
      <c r="BD323" s="64"/>
      <c r="BE323" s="64"/>
    </row>
    <row r="324" spans="1:57" s="32" customFormat="1" ht="14" x14ac:dyDescent="0.2">
      <c r="A324" s="32">
        <v>325</v>
      </c>
      <c r="B324" s="156">
        <v>1930</v>
      </c>
      <c r="C324" s="157" t="s">
        <v>1465</v>
      </c>
      <c r="D324" s="158" t="s">
        <v>1267</v>
      </c>
      <c r="E324" s="158" t="s">
        <v>540</v>
      </c>
      <c r="F324" s="158" t="s">
        <v>3543</v>
      </c>
      <c r="G324" s="159" t="s">
        <v>1297</v>
      </c>
      <c r="H324" s="160" t="s">
        <v>606</v>
      </c>
      <c r="I324" s="161">
        <v>165</v>
      </c>
      <c r="J324" s="160" t="s">
        <v>606</v>
      </c>
      <c r="K324" s="161">
        <v>180</v>
      </c>
      <c r="L324" s="162" t="s">
        <v>1452</v>
      </c>
      <c r="M324" s="163"/>
      <c r="N324" s="163"/>
      <c r="O324" s="158" t="s">
        <v>1267</v>
      </c>
      <c r="P324" s="158" t="s">
        <v>2927</v>
      </c>
      <c r="Q324" s="164" t="str">
        <f t="shared" si="35"/>
        <v>(Scott No. C13)</v>
      </c>
      <c r="R324" s="165" t="str">
        <f t="shared" si="36"/>
        <v>C13</v>
      </c>
      <c r="S324" s="166">
        <f t="shared" si="32"/>
        <v>1</v>
      </c>
      <c r="T324" s="63" t="s">
        <v>606</v>
      </c>
      <c r="U324" s="63"/>
      <c r="V324" s="63"/>
      <c r="W324" s="63"/>
      <c r="X324" s="63"/>
      <c r="Y324" s="63"/>
      <c r="Z324" s="63"/>
      <c r="AA324" s="63"/>
      <c r="AB324" s="63"/>
      <c r="AC324" s="63"/>
      <c r="AD324" s="63"/>
      <c r="AE324" s="63"/>
      <c r="AF324" s="63"/>
      <c r="AG324" s="63"/>
      <c r="AH324" s="63"/>
      <c r="AI324" s="63"/>
      <c r="AJ324" s="63"/>
      <c r="AK324" s="63"/>
      <c r="AL324" s="63"/>
      <c r="AM324" s="63"/>
      <c r="AN324" s="63"/>
      <c r="AO324" s="63"/>
      <c r="AP324" s="63"/>
      <c r="AQ324" s="63"/>
      <c r="AR324" s="63"/>
      <c r="AS324" s="63"/>
      <c r="AT324" s="63"/>
      <c r="AU324" s="63"/>
      <c r="AV324" s="64"/>
      <c r="AW324" s="64"/>
      <c r="AX324" s="64"/>
      <c r="AY324" s="64"/>
      <c r="AZ324" s="64"/>
      <c r="BA324" s="64"/>
      <c r="BB324" s="64"/>
      <c r="BC324" s="64"/>
      <c r="BD324" s="64"/>
      <c r="BE324" s="64"/>
    </row>
    <row r="325" spans="1:57" s="32" customFormat="1" ht="14" x14ac:dyDescent="0.2">
      <c r="A325" s="32">
        <v>326</v>
      </c>
      <c r="B325" s="156">
        <v>1930</v>
      </c>
      <c r="C325" s="157" t="s">
        <v>1465</v>
      </c>
      <c r="D325" s="158" t="s">
        <v>1268</v>
      </c>
      <c r="E325" s="158" t="s">
        <v>540</v>
      </c>
      <c r="F325" s="158" t="s">
        <v>3544</v>
      </c>
      <c r="G325" s="159" t="s">
        <v>1298</v>
      </c>
      <c r="H325" s="160" t="s">
        <v>607</v>
      </c>
      <c r="I325" s="161">
        <v>375</v>
      </c>
      <c r="J325" s="160" t="s">
        <v>607</v>
      </c>
      <c r="K325" s="161">
        <v>400</v>
      </c>
      <c r="L325" s="162" t="s">
        <v>1453</v>
      </c>
      <c r="M325" s="163"/>
      <c r="N325" s="163"/>
      <c r="O325" s="158" t="s">
        <v>1268</v>
      </c>
      <c r="P325" s="158" t="s">
        <v>2928</v>
      </c>
      <c r="Q325" s="164" t="str">
        <f t="shared" si="35"/>
        <v>(Scott No. C14)</v>
      </c>
      <c r="R325" s="165" t="str">
        <f t="shared" si="36"/>
        <v>C14</v>
      </c>
      <c r="S325" s="166">
        <f t="shared" si="32"/>
        <v>1</v>
      </c>
      <c r="T325" s="63" t="s">
        <v>607</v>
      </c>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4"/>
      <c r="AW325" s="64"/>
      <c r="AX325" s="64"/>
      <c r="AY325" s="64"/>
      <c r="AZ325" s="64"/>
      <c r="BA325" s="64"/>
      <c r="BB325" s="64"/>
      <c r="BC325" s="64"/>
      <c r="BD325" s="64"/>
      <c r="BE325" s="64"/>
    </row>
    <row r="326" spans="1:57" s="32" customFormat="1" ht="14" x14ac:dyDescent="0.2">
      <c r="A326" s="32">
        <v>327</v>
      </c>
      <c r="B326" s="156">
        <v>1930</v>
      </c>
      <c r="C326" s="157" t="s">
        <v>1465</v>
      </c>
      <c r="D326" s="158" t="s">
        <v>1269</v>
      </c>
      <c r="E326" s="158" t="s">
        <v>540</v>
      </c>
      <c r="F326" s="158" t="s">
        <v>3545</v>
      </c>
      <c r="G326" s="159" t="s">
        <v>1299</v>
      </c>
      <c r="H326" s="160" t="s">
        <v>608</v>
      </c>
      <c r="I326" s="161">
        <v>600</v>
      </c>
      <c r="J326" s="160" t="s">
        <v>608</v>
      </c>
      <c r="K326" s="161">
        <v>575</v>
      </c>
      <c r="L326" s="162" t="s">
        <v>1443</v>
      </c>
      <c r="M326" s="163"/>
      <c r="N326" s="163"/>
      <c r="O326" s="158" t="s">
        <v>1269</v>
      </c>
      <c r="P326" s="158" t="s">
        <v>2929</v>
      </c>
      <c r="Q326" s="164" t="str">
        <f t="shared" si="35"/>
        <v>(Scott No. C15)</v>
      </c>
      <c r="R326" s="165" t="str">
        <f t="shared" si="36"/>
        <v>C15</v>
      </c>
      <c r="S326" s="166">
        <f t="shared" si="32"/>
        <v>1</v>
      </c>
      <c r="T326" s="63" t="s">
        <v>608</v>
      </c>
      <c r="U326" s="63"/>
      <c r="V326" s="63"/>
      <c r="W326" s="63"/>
      <c r="X326" s="63"/>
      <c r="Y326" s="63"/>
      <c r="Z326" s="63"/>
      <c r="AA326" s="63"/>
      <c r="AB326" s="63"/>
      <c r="AC326" s="63"/>
      <c r="AD326" s="63"/>
      <c r="AE326" s="63"/>
      <c r="AF326" s="63"/>
      <c r="AG326" s="63"/>
      <c r="AH326" s="63"/>
      <c r="AI326" s="63"/>
      <c r="AJ326" s="63"/>
      <c r="AK326" s="63"/>
      <c r="AL326" s="63"/>
      <c r="AM326" s="63"/>
      <c r="AN326" s="63"/>
      <c r="AO326" s="63"/>
      <c r="AP326" s="63"/>
      <c r="AQ326" s="63"/>
      <c r="AR326" s="63"/>
      <c r="AS326" s="63"/>
      <c r="AT326" s="63"/>
      <c r="AU326" s="63"/>
      <c r="AV326" s="64"/>
      <c r="AW326" s="64"/>
      <c r="AX326" s="64"/>
      <c r="AY326" s="64"/>
      <c r="AZ326" s="64"/>
      <c r="BA326" s="64"/>
      <c r="BB326" s="64"/>
      <c r="BC326" s="64"/>
      <c r="BD326" s="64"/>
      <c r="BE326" s="64"/>
    </row>
    <row r="327" spans="1:57" s="32" customFormat="1" ht="14" x14ac:dyDescent="0.2">
      <c r="A327" s="32">
        <v>328</v>
      </c>
      <c r="B327" s="156">
        <v>1930</v>
      </c>
      <c r="C327" s="157" t="s">
        <v>1523</v>
      </c>
      <c r="D327" s="158" t="s">
        <v>1522</v>
      </c>
      <c r="E327" s="158" t="s">
        <v>1395</v>
      </c>
      <c r="F327" s="158" t="s">
        <v>3546</v>
      </c>
      <c r="G327" s="159" t="s">
        <v>1580</v>
      </c>
      <c r="H327" s="160" t="s">
        <v>1557</v>
      </c>
      <c r="I327" s="161">
        <v>0.25</v>
      </c>
      <c r="J327" s="160" t="s">
        <v>1557</v>
      </c>
      <c r="K327" s="161">
        <v>1</v>
      </c>
      <c r="L327" s="162" t="s">
        <v>1580</v>
      </c>
      <c r="M327" s="163"/>
      <c r="N327" s="163"/>
      <c r="O327" s="158" t="s">
        <v>1522</v>
      </c>
      <c r="P327" s="158" t="s">
        <v>2930</v>
      </c>
      <c r="Q327" s="164" t="str">
        <f t="shared" ref="Q327:Q335" si="37">CONCATENATE("(Scott Nos. ",R327,")")</f>
        <v>(Scott Nos. J79, J69)</v>
      </c>
      <c r="R327" s="165" t="s">
        <v>2931</v>
      </c>
      <c r="S327" s="166">
        <f t="shared" si="32"/>
        <v>2</v>
      </c>
      <c r="T327" s="63" t="s">
        <v>1557</v>
      </c>
      <c r="U327" s="63" t="s">
        <v>1547</v>
      </c>
      <c r="V327" s="63"/>
      <c r="W327" s="63"/>
      <c r="X327" s="63"/>
      <c r="Y327" s="63"/>
      <c r="Z327" s="63"/>
      <c r="AA327" s="63"/>
      <c r="AB327" s="63"/>
      <c r="AC327" s="63"/>
      <c r="AD327" s="63"/>
      <c r="AE327" s="63"/>
      <c r="AF327" s="63"/>
      <c r="AG327" s="63"/>
      <c r="AH327" s="63"/>
      <c r="AI327" s="63"/>
      <c r="AJ327" s="63"/>
      <c r="AK327" s="63"/>
      <c r="AL327" s="63"/>
      <c r="AM327" s="63"/>
      <c r="AN327" s="63"/>
      <c r="AO327" s="63"/>
      <c r="AP327" s="63"/>
      <c r="AQ327" s="63"/>
      <c r="AR327" s="63"/>
      <c r="AS327" s="63"/>
      <c r="AT327" s="63"/>
      <c r="AU327" s="63"/>
      <c r="AV327" s="64"/>
      <c r="AW327" s="64"/>
      <c r="AX327" s="64"/>
      <c r="AY327" s="64"/>
      <c r="AZ327" s="64"/>
      <c r="BA327" s="64"/>
      <c r="BB327" s="64"/>
      <c r="BC327" s="64"/>
      <c r="BD327" s="64"/>
      <c r="BE327" s="64"/>
    </row>
    <row r="328" spans="1:57" s="32" customFormat="1" ht="14" x14ac:dyDescent="0.2">
      <c r="A328" s="32">
        <v>329</v>
      </c>
      <c r="B328" s="156">
        <v>1930</v>
      </c>
      <c r="C328" s="157" t="s">
        <v>1523</v>
      </c>
      <c r="D328" s="158" t="s">
        <v>1365</v>
      </c>
      <c r="E328" s="158" t="s">
        <v>1395</v>
      </c>
      <c r="F328" s="158" t="s">
        <v>3547</v>
      </c>
      <c r="G328" s="159" t="s">
        <v>1581</v>
      </c>
      <c r="H328" s="160" t="s">
        <v>1558</v>
      </c>
      <c r="I328" s="161">
        <v>0.35</v>
      </c>
      <c r="J328" s="160" t="s">
        <v>1558</v>
      </c>
      <c r="K328" s="161">
        <v>2.75</v>
      </c>
      <c r="L328" s="162" t="s">
        <v>1581</v>
      </c>
      <c r="M328" s="163"/>
      <c r="N328" s="163"/>
      <c r="O328" s="158" t="s">
        <v>1365</v>
      </c>
      <c r="P328" s="158" t="s">
        <v>2932</v>
      </c>
      <c r="Q328" s="164" t="str">
        <f t="shared" si="37"/>
        <v>(Scott Nos. J80, J70)</v>
      </c>
      <c r="R328" s="165" t="s">
        <v>2933</v>
      </c>
      <c r="S328" s="166">
        <f t="shared" si="32"/>
        <v>2</v>
      </c>
      <c r="T328" s="63" t="s">
        <v>1558</v>
      </c>
      <c r="U328" s="63" t="s">
        <v>1548</v>
      </c>
      <c r="V328" s="63"/>
      <c r="W328" s="63"/>
      <c r="X328" s="63"/>
      <c r="Y328" s="63"/>
      <c r="Z328" s="63"/>
      <c r="AA328" s="63"/>
      <c r="AB328" s="63"/>
      <c r="AC328" s="63"/>
      <c r="AD328" s="63"/>
      <c r="AE328" s="63"/>
      <c r="AF328" s="63"/>
      <c r="AG328" s="63"/>
      <c r="AH328" s="63"/>
      <c r="AI328" s="63"/>
      <c r="AJ328" s="63"/>
      <c r="AK328" s="63"/>
      <c r="AL328" s="63"/>
      <c r="AM328" s="63"/>
      <c r="AN328" s="63"/>
      <c r="AO328" s="63"/>
      <c r="AP328" s="63"/>
      <c r="AQ328" s="63"/>
      <c r="AR328" s="63"/>
      <c r="AS328" s="63"/>
      <c r="AT328" s="63"/>
      <c r="AU328" s="63"/>
      <c r="AV328" s="64"/>
      <c r="AW328" s="64"/>
      <c r="AX328" s="64"/>
      <c r="AY328" s="64"/>
      <c r="AZ328" s="64"/>
      <c r="BA328" s="64"/>
      <c r="BB328" s="64"/>
      <c r="BC328" s="64"/>
      <c r="BD328" s="64"/>
      <c r="BE328" s="64"/>
    </row>
    <row r="329" spans="1:57" s="32" customFormat="1" ht="14" x14ac:dyDescent="0.2">
      <c r="A329" s="32">
        <v>330</v>
      </c>
      <c r="B329" s="156">
        <v>1930</v>
      </c>
      <c r="C329" s="157" t="s">
        <v>1523</v>
      </c>
      <c r="D329" s="158" t="s">
        <v>1366</v>
      </c>
      <c r="E329" s="158" t="s">
        <v>1395</v>
      </c>
      <c r="F329" s="158" t="s">
        <v>3548</v>
      </c>
      <c r="G329" s="159" t="s">
        <v>1582</v>
      </c>
      <c r="H329" s="160" t="s">
        <v>1559</v>
      </c>
      <c r="I329" s="161">
        <v>0.35</v>
      </c>
      <c r="J329" s="160" t="s">
        <v>1559</v>
      </c>
      <c r="K329" s="161">
        <v>3.75</v>
      </c>
      <c r="L329" s="162" t="s">
        <v>1582</v>
      </c>
      <c r="M329" s="163"/>
      <c r="N329" s="163"/>
      <c r="O329" s="158" t="s">
        <v>1366</v>
      </c>
      <c r="P329" s="158" t="s">
        <v>2934</v>
      </c>
      <c r="Q329" s="164" t="str">
        <f t="shared" si="37"/>
        <v>(Scott Nos. J81, J71)</v>
      </c>
      <c r="R329" s="165" t="s">
        <v>2935</v>
      </c>
      <c r="S329" s="166">
        <f t="shared" si="32"/>
        <v>2</v>
      </c>
      <c r="T329" s="63" t="s">
        <v>1559</v>
      </c>
      <c r="U329" s="63" t="s">
        <v>1549</v>
      </c>
      <c r="V329" s="63"/>
      <c r="W329" s="63"/>
      <c r="X329" s="63"/>
      <c r="Y329" s="63"/>
      <c r="Z329" s="63"/>
      <c r="AA329" s="63"/>
      <c r="AB329" s="63"/>
      <c r="AC329" s="63"/>
      <c r="AD329" s="63"/>
      <c r="AE329" s="63"/>
      <c r="AF329" s="63"/>
      <c r="AG329" s="63"/>
      <c r="AH329" s="63"/>
      <c r="AI329" s="63"/>
      <c r="AJ329" s="63"/>
      <c r="AK329" s="63"/>
      <c r="AL329" s="63"/>
      <c r="AM329" s="63"/>
      <c r="AN329" s="63"/>
      <c r="AO329" s="63"/>
      <c r="AP329" s="63"/>
      <c r="AQ329" s="63"/>
      <c r="AR329" s="63"/>
      <c r="AS329" s="63"/>
      <c r="AT329" s="63"/>
      <c r="AU329" s="63"/>
      <c r="AV329" s="64"/>
      <c r="AW329" s="64"/>
      <c r="AX329" s="64"/>
      <c r="AY329" s="64"/>
      <c r="AZ329" s="64"/>
      <c r="BA329" s="64"/>
      <c r="BB329" s="64"/>
      <c r="BC329" s="64"/>
      <c r="BD329" s="64"/>
      <c r="BE329" s="64"/>
    </row>
    <row r="330" spans="1:57" s="32" customFormat="1" ht="14" x14ac:dyDescent="0.2">
      <c r="A330" s="32">
        <v>331</v>
      </c>
      <c r="B330" s="156">
        <v>1930</v>
      </c>
      <c r="C330" s="157" t="s">
        <v>1523</v>
      </c>
      <c r="D330" s="158" t="s">
        <v>1474</v>
      </c>
      <c r="E330" s="158" t="s">
        <v>1395</v>
      </c>
      <c r="F330" s="158" t="s">
        <v>3549</v>
      </c>
      <c r="G330" s="159" t="s">
        <v>1583</v>
      </c>
      <c r="H330" s="160" t="s">
        <v>1560</v>
      </c>
      <c r="I330" s="161">
        <v>2.75</v>
      </c>
      <c r="J330" s="160" t="s">
        <v>1560</v>
      </c>
      <c r="K330" s="161">
        <v>20</v>
      </c>
      <c r="L330" s="162" t="s">
        <v>1583</v>
      </c>
      <c r="M330" s="163"/>
      <c r="N330" s="163"/>
      <c r="O330" s="158" t="s">
        <v>1474</v>
      </c>
      <c r="P330" s="158" t="s">
        <v>2936</v>
      </c>
      <c r="Q330" s="164" t="str">
        <f t="shared" si="37"/>
        <v>(Scott Nos. J82, J72)</v>
      </c>
      <c r="R330" s="165" t="s">
        <v>2937</v>
      </c>
      <c r="S330" s="166">
        <f t="shared" si="32"/>
        <v>2</v>
      </c>
      <c r="T330" s="63" t="s">
        <v>1560</v>
      </c>
      <c r="U330" s="63" t="s">
        <v>1550</v>
      </c>
      <c r="V330" s="63"/>
      <c r="W330" s="63"/>
      <c r="X330" s="63"/>
      <c r="Y330" s="63"/>
      <c r="Z330" s="63"/>
      <c r="AA330" s="63"/>
      <c r="AB330" s="63"/>
      <c r="AC330" s="63"/>
      <c r="AD330" s="63"/>
      <c r="AE330" s="63"/>
      <c r="AF330" s="63"/>
      <c r="AG330" s="63"/>
      <c r="AH330" s="63"/>
      <c r="AI330" s="63"/>
      <c r="AJ330" s="63"/>
      <c r="AK330" s="63"/>
      <c r="AL330" s="63"/>
      <c r="AM330" s="63"/>
      <c r="AN330" s="63"/>
      <c r="AO330" s="63"/>
      <c r="AP330" s="63"/>
      <c r="AQ330" s="63"/>
      <c r="AR330" s="63"/>
      <c r="AS330" s="63"/>
      <c r="AT330" s="63"/>
      <c r="AU330" s="63"/>
      <c r="AV330" s="64"/>
      <c r="AW330" s="64"/>
      <c r="AX330" s="64"/>
      <c r="AY330" s="64"/>
      <c r="AZ330" s="64"/>
      <c r="BA330" s="64"/>
      <c r="BB330" s="64"/>
      <c r="BC330" s="64"/>
      <c r="BD330" s="64"/>
      <c r="BE330" s="64"/>
    </row>
    <row r="331" spans="1:57" s="32" customFormat="1" ht="14" x14ac:dyDescent="0.2">
      <c r="A331" s="32">
        <v>332</v>
      </c>
      <c r="B331" s="156">
        <v>1930</v>
      </c>
      <c r="C331" s="157" t="s">
        <v>1523</v>
      </c>
      <c r="D331" s="158" t="s">
        <v>1367</v>
      </c>
      <c r="E331" s="158" t="s">
        <v>1395</v>
      </c>
      <c r="F331" s="158" t="s">
        <v>3550</v>
      </c>
      <c r="G331" s="159" t="s">
        <v>1584</v>
      </c>
      <c r="H331" s="160" t="s">
        <v>1561</v>
      </c>
      <c r="I331" s="161">
        <v>5</v>
      </c>
      <c r="J331" s="160" t="s">
        <v>1561</v>
      </c>
      <c r="K331" s="161">
        <v>18</v>
      </c>
      <c r="L331" s="162" t="s">
        <v>1584</v>
      </c>
      <c r="M331" s="163"/>
      <c r="N331" s="163"/>
      <c r="O331" s="158" t="s">
        <v>1367</v>
      </c>
      <c r="P331" s="158" t="s">
        <v>2938</v>
      </c>
      <c r="Q331" s="164" t="str">
        <f t="shared" si="37"/>
        <v>(Scott Nos. J83, J73)</v>
      </c>
      <c r="R331" s="165" t="s">
        <v>2939</v>
      </c>
      <c r="S331" s="166">
        <f t="shared" si="32"/>
        <v>2</v>
      </c>
      <c r="T331" s="63" t="s">
        <v>1561</v>
      </c>
      <c r="U331" s="63" t="s">
        <v>1551</v>
      </c>
      <c r="V331" s="63"/>
      <c r="W331" s="63"/>
      <c r="X331" s="63"/>
      <c r="Y331" s="63"/>
      <c r="Z331" s="63"/>
      <c r="AA331" s="63"/>
      <c r="AB331" s="63"/>
      <c r="AC331" s="63"/>
      <c r="AD331" s="63"/>
      <c r="AE331" s="63"/>
      <c r="AF331" s="63"/>
      <c r="AG331" s="63"/>
      <c r="AH331" s="63"/>
      <c r="AI331" s="63"/>
      <c r="AJ331" s="63"/>
      <c r="AK331" s="63"/>
      <c r="AL331" s="63"/>
      <c r="AM331" s="63"/>
      <c r="AN331" s="63"/>
      <c r="AO331" s="63"/>
      <c r="AP331" s="63"/>
      <c r="AQ331" s="63"/>
      <c r="AR331" s="63"/>
      <c r="AS331" s="63"/>
      <c r="AT331" s="63"/>
      <c r="AU331" s="63"/>
      <c r="AV331" s="64"/>
      <c r="AW331" s="64"/>
      <c r="AX331" s="64"/>
      <c r="AY331" s="64"/>
      <c r="AZ331" s="64"/>
      <c r="BA331" s="64"/>
      <c r="BB331" s="64"/>
      <c r="BC331" s="64"/>
      <c r="BD331" s="64"/>
      <c r="BE331" s="64"/>
    </row>
    <row r="332" spans="1:57" s="32" customFormat="1" ht="14" x14ac:dyDescent="0.2">
      <c r="A332" s="32">
        <v>333</v>
      </c>
      <c r="B332" s="156">
        <v>1930</v>
      </c>
      <c r="C332" s="157" t="s">
        <v>1523</v>
      </c>
      <c r="D332" s="158" t="s">
        <v>1368</v>
      </c>
      <c r="E332" s="158" t="s">
        <v>1395</v>
      </c>
      <c r="F332" s="158" t="s">
        <v>3551</v>
      </c>
      <c r="G332" s="159" t="s">
        <v>1585</v>
      </c>
      <c r="H332" s="160" t="s">
        <v>1562</v>
      </c>
      <c r="I332" s="161">
        <v>2</v>
      </c>
      <c r="J332" s="160" t="s">
        <v>1562</v>
      </c>
      <c r="K332" s="161">
        <v>42.5</v>
      </c>
      <c r="L332" s="162" t="s">
        <v>1585</v>
      </c>
      <c r="M332" s="163"/>
      <c r="N332" s="163"/>
      <c r="O332" s="158" t="s">
        <v>1368</v>
      </c>
      <c r="P332" s="158" t="s">
        <v>2940</v>
      </c>
      <c r="Q332" s="164" t="str">
        <f t="shared" si="37"/>
        <v>(Scott Nos. J84, J74)</v>
      </c>
      <c r="R332" s="165" t="s">
        <v>2941</v>
      </c>
      <c r="S332" s="166">
        <f t="shared" si="32"/>
        <v>2</v>
      </c>
      <c r="T332" s="63" t="s">
        <v>1562</v>
      </c>
      <c r="U332" s="63" t="s">
        <v>1552</v>
      </c>
      <c r="V332" s="63"/>
      <c r="W332" s="63"/>
      <c r="X332" s="63"/>
      <c r="Y332" s="63"/>
      <c r="Z332" s="63"/>
      <c r="AA332" s="63"/>
      <c r="AB332" s="63"/>
      <c r="AC332" s="63"/>
      <c r="AD332" s="63"/>
      <c r="AE332" s="63"/>
      <c r="AF332" s="63"/>
      <c r="AG332" s="63"/>
      <c r="AH332" s="63"/>
      <c r="AI332" s="63"/>
      <c r="AJ332" s="63"/>
      <c r="AK332" s="63"/>
      <c r="AL332" s="63"/>
      <c r="AM332" s="63"/>
      <c r="AN332" s="63"/>
      <c r="AO332" s="63"/>
      <c r="AP332" s="63"/>
      <c r="AQ332" s="63"/>
      <c r="AR332" s="63"/>
      <c r="AS332" s="63"/>
      <c r="AT332" s="63"/>
      <c r="AU332" s="63"/>
      <c r="AV332" s="64"/>
      <c r="AW332" s="64"/>
      <c r="AX332" s="64"/>
      <c r="AY332" s="64"/>
      <c r="AZ332" s="64"/>
      <c r="BA332" s="64"/>
      <c r="BB332" s="64"/>
      <c r="BC332" s="64"/>
      <c r="BD332" s="64"/>
      <c r="BE332" s="64"/>
    </row>
    <row r="333" spans="1:57" s="32" customFormat="1" ht="14" x14ac:dyDescent="0.2">
      <c r="A333" s="32">
        <v>334</v>
      </c>
      <c r="B333" s="156">
        <v>1930</v>
      </c>
      <c r="C333" s="157" t="s">
        <v>1523</v>
      </c>
      <c r="D333" s="158" t="s">
        <v>1475</v>
      </c>
      <c r="E333" s="158" t="s">
        <v>1395</v>
      </c>
      <c r="F333" s="158" t="s">
        <v>3552</v>
      </c>
      <c r="G333" s="159" t="s">
        <v>1586</v>
      </c>
      <c r="H333" s="160" t="s">
        <v>1563</v>
      </c>
      <c r="I333" s="161">
        <v>4</v>
      </c>
      <c r="J333" s="160" t="s">
        <v>1563</v>
      </c>
      <c r="K333" s="161">
        <v>125</v>
      </c>
      <c r="L333" s="162" t="s">
        <v>1586</v>
      </c>
      <c r="M333" s="163"/>
      <c r="N333" s="163"/>
      <c r="O333" s="158" t="s">
        <v>1475</v>
      </c>
      <c r="P333" s="158" t="s">
        <v>2942</v>
      </c>
      <c r="Q333" s="164" t="str">
        <f t="shared" si="37"/>
        <v>(Scott Nos. J85, J75)</v>
      </c>
      <c r="R333" s="165" t="s">
        <v>2943</v>
      </c>
      <c r="S333" s="166">
        <f t="shared" ref="S333:S396" si="38">COUNTA(T333:BE333)</f>
        <v>2</v>
      </c>
      <c r="T333" s="63" t="s">
        <v>1563</v>
      </c>
      <c r="U333" s="63" t="s">
        <v>1553</v>
      </c>
      <c r="V333" s="63"/>
      <c r="W333" s="63"/>
      <c r="X333" s="63"/>
      <c r="Y333" s="63"/>
      <c r="Z333" s="63"/>
      <c r="AA333" s="63"/>
      <c r="AB333" s="63"/>
      <c r="AC333" s="63"/>
      <c r="AD333" s="63"/>
      <c r="AE333" s="63"/>
      <c r="AF333" s="63"/>
      <c r="AG333" s="63"/>
      <c r="AH333" s="63"/>
      <c r="AI333" s="63"/>
      <c r="AJ333" s="63"/>
      <c r="AK333" s="63"/>
      <c r="AL333" s="63"/>
      <c r="AM333" s="63"/>
      <c r="AN333" s="63"/>
      <c r="AO333" s="63"/>
      <c r="AP333" s="63"/>
      <c r="AQ333" s="63"/>
      <c r="AR333" s="63"/>
      <c r="AS333" s="63"/>
      <c r="AT333" s="63"/>
      <c r="AU333" s="63"/>
      <c r="AV333" s="64"/>
      <c r="AW333" s="64"/>
      <c r="AX333" s="64"/>
      <c r="AY333" s="64"/>
      <c r="AZ333" s="64"/>
      <c r="BA333" s="64"/>
      <c r="BB333" s="64"/>
      <c r="BC333" s="64"/>
      <c r="BD333" s="64"/>
      <c r="BE333" s="64"/>
    </row>
    <row r="334" spans="1:57" s="32" customFormat="1" ht="14" x14ac:dyDescent="0.2">
      <c r="A334" s="32">
        <v>335</v>
      </c>
      <c r="B334" s="156">
        <v>1930</v>
      </c>
      <c r="C334" s="157" t="s">
        <v>1523</v>
      </c>
      <c r="D334" s="158" t="s">
        <v>1476</v>
      </c>
      <c r="E334" s="158" t="s">
        <v>1395</v>
      </c>
      <c r="F334" s="158" t="s">
        <v>3553</v>
      </c>
      <c r="G334" s="159" t="s">
        <v>1587</v>
      </c>
      <c r="H334" s="160" t="s">
        <v>1564</v>
      </c>
      <c r="I334" s="161">
        <v>2</v>
      </c>
      <c r="J334" s="160" t="s">
        <v>1564</v>
      </c>
      <c r="K334" s="161">
        <v>175</v>
      </c>
      <c r="L334" s="162" t="s">
        <v>1587</v>
      </c>
      <c r="M334" s="163"/>
      <c r="N334" s="163"/>
      <c r="O334" s="158" t="s">
        <v>1476</v>
      </c>
      <c r="P334" s="158" t="s">
        <v>2944</v>
      </c>
      <c r="Q334" s="164" t="str">
        <f t="shared" si="37"/>
        <v>(Scott Nos. J86, J76)</v>
      </c>
      <c r="R334" s="165" t="s">
        <v>2945</v>
      </c>
      <c r="S334" s="166">
        <f t="shared" si="38"/>
        <v>2</v>
      </c>
      <c r="T334" s="63" t="s">
        <v>1564</v>
      </c>
      <c r="U334" s="63" t="s">
        <v>1554</v>
      </c>
      <c r="V334" s="63"/>
      <c r="W334" s="63"/>
      <c r="X334" s="63"/>
      <c r="Y334" s="63"/>
      <c r="Z334" s="63"/>
      <c r="AA334" s="63"/>
      <c r="AB334" s="63"/>
      <c r="AC334" s="63"/>
      <c r="AD334" s="63"/>
      <c r="AE334" s="63"/>
      <c r="AF334" s="63"/>
      <c r="AG334" s="63"/>
      <c r="AH334" s="63"/>
      <c r="AI334" s="63"/>
      <c r="AJ334" s="63"/>
      <c r="AK334" s="63"/>
      <c r="AL334" s="63"/>
      <c r="AM334" s="63"/>
      <c r="AN334" s="63"/>
      <c r="AO334" s="63"/>
      <c r="AP334" s="63"/>
      <c r="AQ334" s="63"/>
      <c r="AR334" s="63"/>
      <c r="AS334" s="63"/>
      <c r="AT334" s="63"/>
      <c r="AU334" s="63"/>
      <c r="AV334" s="64"/>
      <c r="AW334" s="64"/>
      <c r="AX334" s="64"/>
      <c r="AY334" s="64"/>
      <c r="AZ334" s="64"/>
      <c r="BA334" s="64"/>
      <c r="BB334" s="64"/>
      <c r="BC334" s="64"/>
      <c r="BD334" s="64"/>
      <c r="BE334" s="64"/>
    </row>
    <row r="335" spans="1:57" s="32" customFormat="1" ht="14" x14ac:dyDescent="0.2">
      <c r="A335" s="32">
        <v>336</v>
      </c>
      <c r="B335" s="156">
        <v>1930</v>
      </c>
      <c r="C335" s="157" t="s">
        <v>1523</v>
      </c>
      <c r="D335" s="169">
        <v>1</v>
      </c>
      <c r="E335" s="158" t="s">
        <v>1395</v>
      </c>
      <c r="F335" s="158" t="s">
        <v>3554</v>
      </c>
      <c r="G335" s="159" t="s">
        <v>1588</v>
      </c>
      <c r="H335" s="160" t="s">
        <v>1565</v>
      </c>
      <c r="I335" s="161">
        <v>0.35</v>
      </c>
      <c r="J335" s="160" t="s">
        <v>1565</v>
      </c>
      <c r="K335" s="161">
        <v>32.5</v>
      </c>
      <c r="L335" s="162" t="s">
        <v>1588</v>
      </c>
      <c r="M335" s="163"/>
      <c r="N335" s="163"/>
      <c r="O335" s="158" t="s">
        <v>2946</v>
      </c>
      <c r="P335" s="158" t="s">
        <v>2947</v>
      </c>
      <c r="Q335" s="164" t="str">
        <f t="shared" si="37"/>
        <v>(Scott Nos. J87, J77)</v>
      </c>
      <c r="R335" s="165" t="s">
        <v>2948</v>
      </c>
      <c r="S335" s="166">
        <f t="shared" si="38"/>
        <v>2</v>
      </c>
      <c r="T335" s="63" t="s">
        <v>1565</v>
      </c>
      <c r="U335" s="63" t="s">
        <v>1555</v>
      </c>
      <c r="V335" s="63"/>
      <c r="W335" s="63"/>
      <c r="X335" s="63"/>
      <c r="Y335" s="63"/>
      <c r="Z335" s="63"/>
      <c r="AA335" s="63"/>
      <c r="AB335" s="63"/>
      <c r="AC335" s="63"/>
      <c r="AD335" s="63"/>
      <c r="AE335" s="63"/>
      <c r="AF335" s="63"/>
      <c r="AG335" s="63"/>
      <c r="AH335" s="63"/>
      <c r="AI335" s="63"/>
      <c r="AJ335" s="63"/>
      <c r="AK335" s="63"/>
      <c r="AL335" s="63"/>
      <c r="AM335" s="63"/>
      <c r="AN335" s="63"/>
      <c r="AO335" s="63"/>
      <c r="AP335" s="63"/>
      <c r="AQ335" s="63"/>
      <c r="AR335" s="63"/>
      <c r="AS335" s="63"/>
      <c r="AT335" s="63"/>
      <c r="AU335" s="63"/>
      <c r="AV335" s="64"/>
      <c r="AW335" s="64"/>
      <c r="AX335" s="64"/>
      <c r="AY335" s="64"/>
      <c r="AZ335" s="64"/>
      <c r="BA335" s="64"/>
      <c r="BB335" s="64"/>
      <c r="BC335" s="64"/>
      <c r="BD335" s="64"/>
      <c r="BE335" s="64"/>
    </row>
    <row r="336" spans="1:57" s="32" customFormat="1" ht="14" x14ac:dyDescent="0.2">
      <c r="A336" s="32">
        <v>337</v>
      </c>
      <c r="B336" s="156">
        <v>1930</v>
      </c>
      <c r="C336" s="157" t="s">
        <v>1523</v>
      </c>
      <c r="D336" s="169">
        <v>5</v>
      </c>
      <c r="E336" s="158" t="s">
        <v>1395</v>
      </c>
      <c r="F336" s="158" t="s">
        <v>3555</v>
      </c>
      <c r="G336" s="159" t="s">
        <v>1589</v>
      </c>
      <c r="H336" s="160" t="s">
        <v>1556</v>
      </c>
      <c r="I336" s="161">
        <v>0.35</v>
      </c>
      <c r="J336" s="160" t="s">
        <v>1556</v>
      </c>
      <c r="K336" s="161">
        <v>37.5</v>
      </c>
      <c r="L336" s="162" t="s">
        <v>1589</v>
      </c>
      <c r="M336" s="163"/>
      <c r="N336" s="163"/>
      <c r="O336" s="158" t="s">
        <v>2949</v>
      </c>
      <c r="P336" s="158" t="s">
        <v>2950</v>
      </c>
      <c r="Q336" s="164" t="str">
        <f t="shared" ref="Q336:Q355" si="39">CONCATENATE("(Scott No. ",R336,")")</f>
        <v>(Scott No. J78)</v>
      </c>
      <c r="R336" s="165" t="str">
        <f t="shared" ref="R336:R355" si="40">+T336</f>
        <v>J78</v>
      </c>
      <c r="S336" s="166">
        <f t="shared" si="38"/>
        <v>1</v>
      </c>
      <c r="T336" s="63" t="s">
        <v>1556</v>
      </c>
      <c r="U336" s="63"/>
      <c r="V336" s="63"/>
      <c r="W336" s="63"/>
      <c r="X336" s="63"/>
      <c r="Y336" s="63"/>
      <c r="Z336" s="63"/>
      <c r="AA336" s="63"/>
      <c r="AB336" s="63"/>
      <c r="AC336" s="63"/>
      <c r="AD336" s="63"/>
      <c r="AE336" s="63"/>
      <c r="AF336" s="63"/>
      <c r="AG336" s="63"/>
      <c r="AH336" s="63"/>
      <c r="AI336" s="63"/>
      <c r="AJ336" s="63"/>
      <c r="AK336" s="63"/>
      <c r="AL336" s="63"/>
      <c r="AM336" s="63"/>
      <c r="AN336" s="63"/>
      <c r="AO336" s="63"/>
      <c r="AP336" s="63"/>
      <c r="AQ336" s="63"/>
      <c r="AR336" s="63"/>
      <c r="AS336" s="63"/>
      <c r="AT336" s="63"/>
      <c r="AU336" s="63"/>
      <c r="AV336" s="64"/>
      <c r="AW336" s="64"/>
      <c r="AX336" s="64"/>
      <c r="AY336" s="64"/>
      <c r="AZ336" s="64"/>
      <c r="BA336" s="64"/>
      <c r="BB336" s="64"/>
      <c r="BC336" s="64"/>
      <c r="BD336" s="64"/>
      <c r="BE336" s="64"/>
    </row>
    <row r="337" spans="1:57" s="32" customFormat="1" ht="14" x14ac:dyDescent="0.2">
      <c r="A337" s="32">
        <v>338</v>
      </c>
      <c r="B337" s="156">
        <v>1931</v>
      </c>
      <c r="C337" s="157" t="s">
        <v>567</v>
      </c>
      <c r="D337" s="158" t="s">
        <v>326</v>
      </c>
      <c r="E337" s="158" t="s">
        <v>591</v>
      </c>
      <c r="F337" s="158" t="s">
        <v>3556</v>
      </c>
      <c r="G337" s="159" t="s">
        <v>674</v>
      </c>
      <c r="H337" s="160">
        <v>690</v>
      </c>
      <c r="I337" s="161">
        <v>0.25</v>
      </c>
      <c r="J337" s="160">
        <v>690</v>
      </c>
      <c r="K337" s="161">
        <v>0.3</v>
      </c>
      <c r="L337" s="162" t="s">
        <v>1101</v>
      </c>
      <c r="M337" s="163"/>
      <c r="N337" s="163"/>
      <c r="O337" s="158" t="s">
        <v>326</v>
      </c>
      <c r="P337" s="158" t="s">
        <v>2951</v>
      </c>
      <c r="Q337" s="164" t="str">
        <f t="shared" si="39"/>
        <v>(Scott No. 690)</v>
      </c>
      <c r="R337" s="165">
        <f t="shared" si="40"/>
        <v>690</v>
      </c>
      <c r="S337" s="166">
        <f t="shared" si="38"/>
        <v>1</v>
      </c>
      <c r="T337" s="63">
        <v>690</v>
      </c>
      <c r="U337" s="63"/>
      <c r="V337" s="63"/>
      <c r="W337" s="63"/>
      <c r="X337" s="63"/>
      <c r="Y337" s="63"/>
      <c r="Z337" s="63"/>
      <c r="AA337" s="63"/>
      <c r="AB337" s="63"/>
      <c r="AC337" s="63"/>
      <c r="AD337" s="63"/>
      <c r="AE337" s="63"/>
      <c r="AF337" s="63"/>
      <c r="AG337" s="63"/>
      <c r="AH337" s="63"/>
      <c r="AI337" s="63"/>
      <c r="AJ337" s="63"/>
      <c r="AK337" s="63"/>
      <c r="AL337" s="63"/>
      <c r="AM337" s="63"/>
      <c r="AN337" s="63"/>
      <c r="AO337" s="63"/>
      <c r="AP337" s="63"/>
      <c r="AQ337" s="63"/>
      <c r="AR337" s="63"/>
      <c r="AS337" s="63"/>
      <c r="AT337" s="63"/>
      <c r="AU337" s="63"/>
      <c r="AV337" s="64"/>
      <c r="AW337" s="64"/>
      <c r="AX337" s="64"/>
      <c r="AY337" s="64"/>
      <c r="AZ337" s="64"/>
      <c r="BA337" s="64"/>
      <c r="BB337" s="64"/>
      <c r="BC337" s="64"/>
      <c r="BD337" s="64"/>
      <c r="BE337" s="64"/>
    </row>
    <row r="338" spans="1:57" s="32" customFormat="1" ht="14" x14ac:dyDescent="0.2">
      <c r="A338" s="32">
        <v>339</v>
      </c>
      <c r="B338" s="156">
        <v>1931</v>
      </c>
      <c r="C338" s="157" t="s">
        <v>567</v>
      </c>
      <c r="D338" s="158" t="s">
        <v>327</v>
      </c>
      <c r="E338" s="158" t="s">
        <v>591</v>
      </c>
      <c r="F338" s="158" t="s">
        <v>3557</v>
      </c>
      <c r="G338" s="159" t="s">
        <v>675</v>
      </c>
      <c r="H338" s="160">
        <v>702</v>
      </c>
      <c r="I338" s="161">
        <v>0.25</v>
      </c>
      <c r="J338" s="160">
        <v>702</v>
      </c>
      <c r="K338" s="161">
        <v>0.25</v>
      </c>
      <c r="L338" s="162" t="s">
        <v>1102</v>
      </c>
      <c r="M338" s="163"/>
      <c r="N338" s="163"/>
      <c r="O338" s="158" t="s">
        <v>327</v>
      </c>
      <c r="P338" s="158" t="s">
        <v>2952</v>
      </c>
      <c r="Q338" s="164" t="str">
        <f t="shared" si="39"/>
        <v>(Scott No. 702)</v>
      </c>
      <c r="R338" s="165">
        <f t="shared" si="40"/>
        <v>702</v>
      </c>
      <c r="S338" s="166">
        <f t="shared" si="38"/>
        <v>1</v>
      </c>
      <c r="T338" s="63">
        <v>702</v>
      </c>
      <c r="U338" s="63"/>
      <c r="V338" s="63"/>
      <c r="W338" s="63"/>
      <c r="X338" s="63"/>
      <c r="Y338" s="63"/>
      <c r="Z338" s="63"/>
      <c r="AA338" s="63"/>
      <c r="AB338" s="63"/>
      <c r="AC338" s="63"/>
      <c r="AD338" s="63"/>
      <c r="AE338" s="63"/>
      <c r="AF338" s="63"/>
      <c r="AG338" s="63"/>
      <c r="AH338" s="63"/>
      <c r="AI338" s="63"/>
      <c r="AJ338" s="63"/>
      <c r="AK338" s="63"/>
      <c r="AL338" s="63"/>
      <c r="AM338" s="63"/>
      <c r="AN338" s="63"/>
      <c r="AO338" s="63"/>
      <c r="AP338" s="63"/>
      <c r="AQ338" s="63"/>
      <c r="AR338" s="63"/>
      <c r="AS338" s="63"/>
      <c r="AT338" s="63"/>
      <c r="AU338" s="63"/>
      <c r="AV338" s="64"/>
      <c r="AW338" s="64"/>
      <c r="AX338" s="64"/>
      <c r="AY338" s="64"/>
      <c r="AZ338" s="64"/>
      <c r="BA338" s="64"/>
      <c r="BB338" s="64"/>
      <c r="BC338" s="64"/>
      <c r="BD338" s="64"/>
      <c r="BE338" s="64"/>
    </row>
    <row r="339" spans="1:57" s="32" customFormat="1" ht="14" x14ac:dyDescent="0.2">
      <c r="A339" s="32">
        <v>340</v>
      </c>
      <c r="B339" s="156">
        <v>1931</v>
      </c>
      <c r="C339" s="157" t="s">
        <v>567</v>
      </c>
      <c r="D339" s="158" t="s">
        <v>328</v>
      </c>
      <c r="E339" s="158" t="s">
        <v>591</v>
      </c>
      <c r="F339" s="158" t="s">
        <v>3558</v>
      </c>
      <c r="G339" s="159" t="s">
        <v>676</v>
      </c>
      <c r="H339" s="160">
        <v>703</v>
      </c>
      <c r="I339" s="161">
        <v>0.25</v>
      </c>
      <c r="J339" s="160">
        <v>703</v>
      </c>
      <c r="K339" s="161">
        <v>0.35</v>
      </c>
      <c r="L339" s="162" t="s">
        <v>1103</v>
      </c>
      <c r="M339" s="163"/>
      <c r="N339" s="163"/>
      <c r="O339" s="158" t="s">
        <v>328</v>
      </c>
      <c r="P339" s="158" t="s">
        <v>2953</v>
      </c>
      <c r="Q339" s="164" t="str">
        <f t="shared" si="39"/>
        <v>(Scott No. 703)</v>
      </c>
      <c r="R339" s="165">
        <f t="shared" si="40"/>
        <v>703</v>
      </c>
      <c r="S339" s="166">
        <f t="shared" si="38"/>
        <v>1</v>
      </c>
      <c r="T339" s="63">
        <v>703</v>
      </c>
      <c r="U339" s="63"/>
      <c r="V339" s="63"/>
      <c r="W339" s="63"/>
      <c r="X339" s="63"/>
      <c r="Y339" s="63"/>
      <c r="Z339" s="63"/>
      <c r="AA339" s="63"/>
      <c r="AB339" s="63"/>
      <c r="AC339" s="63"/>
      <c r="AD339" s="63"/>
      <c r="AE339" s="63"/>
      <c r="AF339" s="63"/>
      <c r="AG339" s="63"/>
      <c r="AH339" s="63"/>
      <c r="AI339" s="63"/>
      <c r="AJ339" s="63"/>
      <c r="AK339" s="63"/>
      <c r="AL339" s="63"/>
      <c r="AM339" s="63"/>
      <c r="AN339" s="63"/>
      <c r="AO339" s="63"/>
      <c r="AP339" s="63"/>
      <c r="AQ339" s="63"/>
      <c r="AR339" s="63"/>
      <c r="AS339" s="63"/>
      <c r="AT339" s="63"/>
      <c r="AU339" s="63"/>
      <c r="AV339" s="64"/>
      <c r="AW339" s="64"/>
      <c r="AX339" s="64"/>
      <c r="AY339" s="64"/>
      <c r="AZ339" s="64"/>
      <c r="BA339" s="64"/>
      <c r="BB339" s="64"/>
      <c r="BC339" s="64"/>
      <c r="BD339" s="64"/>
      <c r="BE339" s="64"/>
    </row>
    <row r="340" spans="1:57" s="32" customFormat="1" ht="14" x14ac:dyDescent="0.2">
      <c r="A340" s="32">
        <v>341</v>
      </c>
      <c r="B340" s="156">
        <v>1932</v>
      </c>
      <c r="C340" s="157" t="s">
        <v>329</v>
      </c>
      <c r="D340" s="158" t="s">
        <v>330</v>
      </c>
      <c r="E340" s="158" t="s">
        <v>591</v>
      </c>
      <c r="F340" s="158" t="s">
        <v>3559</v>
      </c>
      <c r="G340" s="159" t="s">
        <v>677</v>
      </c>
      <c r="H340" s="160">
        <v>704</v>
      </c>
      <c r="I340" s="161">
        <v>0.25</v>
      </c>
      <c r="J340" s="160">
        <v>704</v>
      </c>
      <c r="K340" s="161">
        <v>0.25</v>
      </c>
      <c r="L340" s="162" t="s">
        <v>1104</v>
      </c>
      <c r="M340" s="163"/>
      <c r="N340" s="163"/>
      <c r="O340" s="158" t="s">
        <v>330</v>
      </c>
      <c r="P340" s="158" t="s">
        <v>2954</v>
      </c>
      <c r="Q340" s="164" t="str">
        <f t="shared" si="39"/>
        <v>(Scott No. 704)</v>
      </c>
      <c r="R340" s="165">
        <f t="shared" si="40"/>
        <v>704</v>
      </c>
      <c r="S340" s="166">
        <f t="shared" si="38"/>
        <v>1</v>
      </c>
      <c r="T340" s="63">
        <v>704</v>
      </c>
      <c r="U340" s="63"/>
      <c r="V340" s="63"/>
      <c r="W340" s="63"/>
      <c r="X340" s="63"/>
      <c r="Y340" s="63"/>
      <c r="Z340" s="63"/>
      <c r="AA340" s="63"/>
      <c r="AB340" s="63"/>
      <c r="AC340" s="63"/>
      <c r="AD340" s="63"/>
      <c r="AE340" s="63"/>
      <c r="AF340" s="63"/>
      <c r="AG340" s="63"/>
      <c r="AH340" s="63"/>
      <c r="AI340" s="63"/>
      <c r="AJ340" s="63"/>
      <c r="AK340" s="63"/>
      <c r="AL340" s="63"/>
      <c r="AM340" s="63"/>
      <c r="AN340" s="63"/>
      <c r="AO340" s="63"/>
      <c r="AP340" s="63"/>
      <c r="AQ340" s="63"/>
      <c r="AR340" s="63"/>
      <c r="AS340" s="63"/>
      <c r="AT340" s="63"/>
      <c r="AU340" s="63"/>
      <c r="AV340" s="64"/>
      <c r="AW340" s="64"/>
      <c r="AX340" s="64"/>
      <c r="AY340" s="64"/>
      <c r="AZ340" s="64"/>
      <c r="BA340" s="64"/>
      <c r="BB340" s="64"/>
      <c r="BC340" s="64"/>
      <c r="BD340" s="64"/>
      <c r="BE340" s="64"/>
    </row>
    <row r="341" spans="1:57" s="32" customFormat="1" ht="14" x14ac:dyDescent="0.2">
      <c r="A341" s="32">
        <v>342</v>
      </c>
      <c r="B341" s="156">
        <v>1932</v>
      </c>
      <c r="C341" s="157" t="s">
        <v>329</v>
      </c>
      <c r="D341" s="158" t="s">
        <v>240</v>
      </c>
      <c r="E341" s="158" t="s">
        <v>591</v>
      </c>
      <c r="F341" s="158" t="s">
        <v>3560</v>
      </c>
      <c r="G341" s="159" t="s">
        <v>678</v>
      </c>
      <c r="H341" s="160">
        <v>705</v>
      </c>
      <c r="I341" s="161">
        <v>0.25</v>
      </c>
      <c r="J341" s="160">
        <v>705</v>
      </c>
      <c r="K341" s="161">
        <v>0.25</v>
      </c>
      <c r="L341" s="162" t="s">
        <v>1105</v>
      </c>
      <c r="M341" s="163"/>
      <c r="N341" s="163"/>
      <c r="O341" s="158" t="s">
        <v>240</v>
      </c>
      <c r="P341" s="158" t="s">
        <v>2955</v>
      </c>
      <c r="Q341" s="164" t="str">
        <f t="shared" si="39"/>
        <v>(Scott No. 705)</v>
      </c>
      <c r="R341" s="165">
        <f t="shared" si="40"/>
        <v>705</v>
      </c>
      <c r="S341" s="166">
        <f t="shared" si="38"/>
        <v>1</v>
      </c>
      <c r="T341" s="63">
        <v>705</v>
      </c>
      <c r="U341" s="63"/>
      <c r="V341" s="63"/>
      <c r="W341" s="63"/>
      <c r="X341" s="63"/>
      <c r="Y341" s="63"/>
      <c r="Z341" s="63"/>
      <c r="AA341" s="63"/>
      <c r="AB341" s="63"/>
      <c r="AC341" s="63"/>
      <c r="AD341" s="63"/>
      <c r="AE341" s="63"/>
      <c r="AF341" s="63"/>
      <c r="AG341" s="63"/>
      <c r="AH341" s="63"/>
      <c r="AI341" s="63"/>
      <c r="AJ341" s="63"/>
      <c r="AK341" s="63"/>
      <c r="AL341" s="63"/>
      <c r="AM341" s="63"/>
      <c r="AN341" s="63"/>
      <c r="AO341" s="63"/>
      <c r="AP341" s="63"/>
      <c r="AQ341" s="63"/>
      <c r="AR341" s="63"/>
      <c r="AS341" s="63"/>
      <c r="AT341" s="63"/>
      <c r="AU341" s="63"/>
      <c r="AV341" s="64"/>
      <c r="AW341" s="64"/>
      <c r="AX341" s="64"/>
      <c r="AY341" s="64"/>
      <c r="AZ341" s="64"/>
      <c r="BA341" s="64"/>
      <c r="BB341" s="64"/>
      <c r="BC341" s="64"/>
      <c r="BD341" s="64"/>
      <c r="BE341" s="64"/>
    </row>
    <row r="342" spans="1:57" s="32" customFormat="1" ht="14" x14ac:dyDescent="0.2">
      <c r="A342" s="32">
        <v>343</v>
      </c>
      <c r="B342" s="156">
        <v>1932</v>
      </c>
      <c r="C342" s="157" t="s">
        <v>329</v>
      </c>
      <c r="D342" s="158" t="s">
        <v>331</v>
      </c>
      <c r="E342" s="158" t="s">
        <v>591</v>
      </c>
      <c r="F342" s="158" t="s">
        <v>3561</v>
      </c>
      <c r="G342" s="159" t="s">
        <v>679</v>
      </c>
      <c r="H342" s="160">
        <v>706</v>
      </c>
      <c r="I342" s="161">
        <v>0.25</v>
      </c>
      <c r="J342" s="160">
        <v>706</v>
      </c>
      <c r="K342" s="161">
        <v>0.45</v>
      </c>
      <c r="L342" s="162" t="s">
        <v>1106</v>
      </c>
      <c r="M342" s="163"/>
      <c r="N342" s="163"/>
      <c r="O342" s="158" t="s">
        <v>331</v>
      </c>
      <c r="P342" s="158" t="s">
        <v>2956</v>
      </c>
      <c r="Q342" s="164" t="str">
        <f t="shared" si="39"/>
        <v>(Scott No. 706)</v>
      </c>
      <c r="R342" s="165">
        <f t="shared" si="40"/>
        <v>706</v>
      </c>
      <c r="S342" s="166">
        <f t="shared" si="38"/>
        <v>1</v>
      </c>
      <c r="T342" s="63">
        <v>706</v>
      </c>
      <c r="U342" s="63"/>
      <c r="V342" s="63"/>
      <c r="W342" s="63"/>
      <c r="X342" s="63"/>
      <c r="Y342" s="63"/>
      <c r="Z342" s="63"/>
      <c r="AA342" s="63"/>
      <c r="AB342" s="63"/>
      <c r="AC342" s="63"/>
      <c r="AD342" s="63"/>
      <c r="AE342" s="63"/>
      <c r="AF342" s="63"/>
      <c r="AG342" s="63"/>
      <c r="AH342" s="63"/>
      <c r="AI342" s="63"/>
      <c r="AJ342" s="63"/>
      <c r="AK342" s="63"/>
      <c r="AL342" s="63"/>
      <c r="AM342" s="63"/>
      <c r="AN342" s="63"/>
      <c r="AO342" s="63"/>
      <c r="AP342" s="63"/>
      <c r="AQ342" s="63"/>
      <c r="AR342" s="63"/>
      <c r="AS342" s="63"/>
      <c r="AT342" s="63"/>
      <c r="AU342" s="63"/>
      <c r="AV342" s="64"/>
      <c r="AW342" s="64"/>
      <c r="AX342" s="64"/>
      <c r="AY342" s="64"/>
      <c r="AZ342" s="64"/>
      <c r="BA342" s="64"/>
      <c r="BB342" s="64"/>
      <c r="BC342" s="64"/>
      <c r="BD342" s="64"/>
      <c r="BE342" s="64"/>
    </row>
    <row r="343" spans="1:57" s="32" customFormat="1" ht="14" x14ac:dyDescent="0.2">
      <c r="A343" s="32">
        <v>344</v>
      </c>
      <c r="B343" s="156">
        <v>1932</v>
      </c>
      <c r="C343" s="157" t="s">
        <v>329</v>
      </c>
      <c r="D343" s="158" t="s">
        <v>111</v>
      </c>
      <c r="E343" s="158" t="s">
        <v>591</v>
      </c>
      <c r="F343" s="158" t="s">
        <v>3562</v>
      </c>
      <c r="G343" s="159" t="s">
        <v>680</v>
      </c>
      <c r="H343" s="160">
        <v>707</v>
      </c>
      <c r="I343" s="161">
        <v>0.25</v>
      </c>
      <c r="J343" s="160">
        <v>707</v>
      </c>
      <c r="K343" s="161">
        <v>0.3</v>
      </c>
      <c r="L343" s="162" t="s">
        <v>1107</v>
      </c>
      <c r="M343" s="163"/>
      <c r="N343" s="163"/>
      <c r="O343" s="158" t="s">
        <v>111</v>
      </c>
      <c r="P343" s="158" t="s">
        <v>3792</v>
      </c>
      <c r="Q343" s="164" t="str">
        <f t="shared" si="39"/>
        <v>(Scott No. 707)</v>
      </c>
      <c r="R343" s="165">
        <f t="shared" si="40"/>
        <v>707</v>
      </c>
      <c r="S343" s="166">
        <f t="shared" si="38"/>
        <v>1</v>
      </c>
      <c r="T343" s="63">
        <v>707</v>
      </c>
      <c r="U343" s="63"/>
      <c r="V343" s="63"/>
      <c r="W343" s="63"/>
      <c r="X343" s="63"/>
      <c r="Y343" s="63"/>
      <c r="Z343" s="63"/>
      <c r="AA343" s="63"/>
      <c r="AB343" s="63"/>
      <c r="AC343" s="63"/>
      <c r="AD343" s="63"/>
      <c r="AE343" s="63"/>
      <c r="AF343" s="63"/>
      <c r="AG343" s="63"/>
      <c r="AH343" s="63"/>
      <c r="AI343" s="63"/>
      <c r="AJ343" s="63"/>
      <c r="AK343" s="63"/>
      <c r="AL343" s="63"/>
      <c r="AM343" s="63"/>
      <c r="AN343" s="63"/>
      <c r="AO343" s="63"/>
      <c r="AP343" s="63"/>
      <c r="AQ343" s="63"/>
      <c r="AR343" s="63"/>
      <c r="AS343" s="63"/>
      <c r="AT343" s="63"/>
      <c r="AU343" s="63"/>
      <c r="AV343" s="64"/>
      <c r="AW343" s="64"/>
      <c r="AX343" s="64"/>
      <c r="AY343" s="64"/>
      <c r="AZ343" s="64"/>
      <c r="BA343" s="64"/>
      <c r="BB343" s="64"/>
      <c r="BC343" s="64"/>
      <c r="BD343" s="64"/>
      <c r="BE343" s="64"/>
    </row>
    <row r="344" spans="1:57" s="32" customFormat="1" ht="14" x14ac:dyDescent="0.2">
      <c r="A344" s="32">
        <v>345</v>
      </c>
      <c r="B344" s="156">
        <v>1932</v>
      </c>
      <c r="C344" s="157" t="s">
        <v>329</v>
      </c>
      <c r="D344" s="158" t="s">
        <v>19</v>
      </c>
      <c r="E344" s="158" t="s">
        <v>591</v>
      </c>
      <c r="F344" s="158" t="s">
        <v>3563</v>
      </c>
      <c r="G344" s="159" t="s">
        <v>681</v>
      </c>
      <c r="H344" s="160">
        <v>708</v>
      </c>
      <c r="I344" s="161">
        <v>0.25</v>
      </c>
      <c r="J344" s="160">
        <v>708</v>
      </c>
      <c r="K344" s="161">
        <v>0.55000000000000004</v>
      </c>
      <c r="L344" s="162" t="s">
        <v>1108</v>
      </c>
      <c r="M344" s="163"/>
      <c r="N344" s="163"/>
      <c r="O344" s="158" t="s">
        <v>19</v>
      </c>
      <c r="P344" s="158" t="s">
        <v>2957</v>
      </c>
      <c r="Q344" s="164" t="str">
        <f t="shared" si="39"/>
        <v>(Scott No. 708)</v>
      </c>
      <c r="R344" s="165">
        <f t="shared" si="40"/>
        <v>708</v>
      </c>
      <c r="S344" s="166">
        <f t="shared" si="38"/>
        <v>1</v>
      </c>
      <c r="T344" s="63">
        <v>708</v>
      </c>
      <c r="U344" s="63"/>
      <c r="V344" s="63"/>
      <c r="W344" s="63"/>
      <c r="X344" s="63"/>
      <c r="Y344" s="63"/>
      <c r="Z344" s="63"/>
      <c r="AA344" s="63"/>
      <c r="AB344" s="63"/>
      <c r="AC344" s="63"/>
      <c r="AD344" s="63"/>
      <c r="AE344" s="63"/>
      <c r="AF344" s="63"/>
      <c r="AG344" s="63"/>
      <c r="AH344" s="63"/>
      <c r="AI344" s="63"/>
      <c r="AJ344" s="63"/>
      <c r="AK344" s="63"/>
      <c r="AL344" s="63"/>
      <c r="AM344" s="63"/>
      <c r="AN344" s="63"/>
      <c r="AO344" s="63"/>
      <c r="AP344" s="63"/>
      <c r="AQ344" s="63"/>
      <c r="AR344" s="63"/>
      <c r="AS344" s="63"/>
      <c r="AT344" s="63"/>
      <c r="AU344" s="63"/>
      <c r="AV344" s="64"/>
      <c r="AW344" s="64"/>
      <c r="AX344" s="64"/>
      <c r="AY344" s="64"/>
      <c r="AZ344" s="64"/>
      <c r="BA344" s="64"/>
      <c r="BB344" s="64"/>
      <c r="BC344" s="64"/>
      <c r="BD344" s="64"/>
      <c r="BE344" s="64"/>
    </row>
    <row r="345" spans="1:57" s="32" customFormat="1" ht="14" x14ac:dyDescent="0.2">
      <c r="A345" s="32">
        <v>346</v>
      </c>
      <c r="B345" s="156">
        <v>1932</v>
      </c>
      <c r="C345" s="157" t="s">
        <v>329</v>
      </c>
      <c r="D345" s="158" t="s">
        <v>221</v>
      </c>
      <c r="E345" s="158" t="s">
        <v>591</v>
      </c>
      <c r="F345" s="158" t="s">
        <v>3564</v>
      </c>
      <c r="G345" s="159" t="s">
        <v>682</v>
      </c>
      <c r="H345" s="160">
        <v>709</v>
      </c>
      <c r="I345" s="161">
        <v>0.25</v>
      </c>
      <c r="J345" s="160">
        <v>709</v>
      </c>
      <c r="K345" s="161">
        <v>0.6</v>
      </c>
      <c r="L345" s="162" t="s">
        <v>1109</v>
      </c>
      <c r="M345" s="163"/>
      <c r="N345" s="163"/>
      <c r="O345" s="158" t="s">
        <v>221</v>
      </c>
      <c r="P345" s="158" t="s">
        <v>2958</v>
      </c>
      <c r="Q345" s="164" t="str">
        <f t="shared" si="39"/>
        <v>(Scott No. 709)</v>
      </c>
      <c r="R345" s="165">
        <f t="shared" si="40"/>
        <v>709</v>
      </c>
      <c r="S345" s="166">
        <f t="shared" si="38"/>
        <v>1</v>
      </c>
      <c r="T345" s="63">
        <v>709</v>
      </c>
      <c r="U345" s="63"/>
      <c r="V345" s="63"/>
      <c r="W345" s="63"/>
      <c r="X345" s="63"/>
      <c r="Y345" s="63"/>
      <c r="Z345" s="63"/>
      <c r="AA345" s="63"/>
      <c r="AB345" s="63"/>
      <c r="AC345" s="63"/>
      <c r="AD345" s="63"/>
      <c r="AE345" s="63"/>
      <c r="AF345" s="63"/>
      <c r="AG345" s="63"/>
      <c r="AH345" s="63"/>
      <c r="AI345" s="63"/>
      <c r="AJ345" s="63"/>
      <c r="AK345" s="63"/>
      <c r="AL345" s="63"/>
      <c r="AM345" s="63"/>
      <c r="AN345" s="63"/>
      <c r="AO345" s="63"/>
      <c r="AP345" s="63"/>
      <c r="AQ345" s="63"/>
      <c r="AR345" s="63"/>
      <c r="AS345" s="63"/>
      <c r="AT345" s="63"/>
      <c r="AU345" s="63"/>
      <c r="AV345" s="64"/>
      <c r="AW345" s="64"/>
      <c r="AX345" s="64"/>
      <c r="AY345" s="64"/>
      <c r="AZ345" s="64"/>
      <c r="BA345" s="64"/>
      <c r="BB345" s="64"/>
      <c r="BC345" s="64"/>
      <c r="BD345" s="64"/>
      <c r="BE345" s="64"/>
    </row>
    <row r="346" spans="1:57" s="32" customFormat="1" ht="14" x14ac:dyDescent="0.2">
      <c r="A346" s="32">
        <v>347</v>
      </c>
      <c r="B346" s="156">
        <v>1932</v>
      </c>
      <c r="C346" s="157" t="s">
        <v>329</v>
      </c>
      <c r="D346" s="158" t="s">
        <v>222</v>
      </c>
      <c r="E346" s="158" t="s">
        <v>591</v>
      </c>
      <c r="F346" s="158" t="s">
        <v>3565</v>
      </c>
      <c r="G346" s="159" t="s">
        <v>683</v>
      </c>
      <c r="H346" s="160">
        <v>710</v>
      </c>
      <c r="I346" s="161">
        <v>0.5</v>
      </c>
      <c r="J346" s="160">
        <v>710</v>
      </c>
      <c r="K346" s="161">
        <v>1.5</v>
      </c>
      <c r="L346" s="162" t="s">
        <v>1110</v>
      </c>
      <c r="M346" s="163"/>
      <c r="N346" s="163"/>
      <c r="O346" s="158" t="s">
        <v>222</v>
      </c>
      <c r="P346" s="158" t="s">
        <v>2959</v>
      </c>
      <c r="Q346" s="164" t="str">
        <f t="shared" si="39"/>
        <v>(Scott No. 710)</v>
      </c>
      <c r="R346" s="165">
        <f t="shared" si="40"/>
        <v>710</v>
      </c>
      <c r="S346" s="166">
        <f t="shared" si="38"/>
        <v>1</v>
      </c>
      <c r="T346" s="63">
        <v>710</v>
      </c>
      <c r="U346" s="63"/>
      <c r="V346" s="63"/>
      <c r="W346" s="63"/>
      <c r="X346" s="63"/>
      <c r="Y346" s="63"/>
      <c r="Z346" s="63"/>
      <c r="AA346" s="63"/>
      <c r="AB346" s="63"/>
      <c r="AC346" s="63"/>
      <c r="AD346" s="63"/>
      <c r="AE346" s="63"/>
      <c r="AF346" s="63"/>
      <c r="AG346" s="63"/>
      <c r="AH346" s="63"/>
      <c r="AI346" s="63"/>
      <c r="AJ346" s="63"/>
      <c r="AK346" s="63"/>
      <c r="AL346" s="63"/>
      <c r="AM346" s="63"/>
      <c r="AN346" s="63"/>
      <c r="AO346" s="63"/>
      <c r="AP346" s="63"/>
      <c r="AQ346" s="63"/>
      <c r="AR346" s="63"/>
      <c r="AS346" s="63"/>
      <c r="AT346" s="63"/>
      <c r="AU346" s="63"/>
      <c r="AV346" s="64"/>
      <c r="AW346" s="64"/>
      <c r="AX346" s="64"/>
      <c r="AY346" s="64"/>
      <c r="AZ346" s="64"/>
      <c r="BA346" s="64"/>
      <c r="BB346" s="64"/>
      <c r="BC346" s="64"/>
      <c r="BD346" s="64"/>
      <c r="BE346" s="64"/>
    </row>
    <row r="347" spans="1:57" s="32" customFormat="1" ht="14" x14ac:dyDescent="0.2">
      <c r="A347" s="32">
        <v>348</v>
      </c>
      <c r="B347" s="156">
        <v>1932</v>
      </c>
      <c r="C347" s="157" t="s">
        <v>329</v>
      </c>
      <c r="D347" s="158" t="s">
        <v>72</v>
      </c>
      <c r="E347" s="158" t="s">
        <v>591</v>
      </c>
      <c r="F347" s="158" t="s">
        <v>3566</v>
      </c>
      <c r="G347" s="159" t="s">
        <v>684</v>
      </c>
      <c r="H347" s="160">
        <v>711</v>
      </c>
      <c r="I347" s="161">
        <v>0.25</v>
      </c>
      <c r="J347" s="160">
        <v>711</v>
      </c>
      <c r="K347" s="161">
        <v>3</v>
      </c>
      <c r="L347" s="162" t="s">
        <v>1111</v>
      </c>
      <c r="M347" s="163"/>
      <c r="N347" s="163"/>
      <c r="O347" s="158" t="s">
        <v>72</v>
      </c>
      <c r="P347" s="158" t="s">
        <v>2960</v>
      </c>
      <c r="Q347" s="164" t="str">
        <f t="shared" si="39"/>
        <v>(Scott No. 711)</v>
      </c>
      <c r="R347" s="165">
        <f t="shared" si="40"/>
        <v>711</v>
      </c>
      <c r="S347" s="166">
        <f t="shared" si="38"/>
        <v>1</v>
      </c>
      <c r="T347" s="63">
        <v>711</v>
      </c>
      <c r="U347" s="63"/>
      <c r="V347" s="63"/>
      <c r="W347" s="63"/>
      <c r="X347" s="63"/>
      <c r="Y347" s="63"/>
      <c r="Z347" s="63"/>
      <c r="AA347" s="63"/>
      <c r="AB347" s="63"/>
      <c r="AC347" s="63"/>
      <c r="AD347" s="63"/>
      <c r="AE347" s="63"/>
      <c r="AF347" s="63"/>
      <c r="AG347" s="63"/>
      <c r="AH347" s="63"/>
      <c r="AI347" s="63"/>
      <c r="AJ347" s="63"/>
      <c r="AK347" s="63"/>
      <c r="AL347" s="63"/>
      <c r="AM347" s="63"/>
      <c r="AN347" s="63"/>
      <c r="AO347" s="63"/>
      <c r="AP347" s="63"/>
      <c r="AQ347" s="63"/>
      <c r="AR347" s="63"/>
      <c r="AS347" s="63"/>
      <c r="AT347" s="63"/>
      <c r="AU347" s="63"/>
      <c r="AV347" s="64"/>
      <c r="AW347" s="64"/>
      <c r="AX347" s="64"/>
      <c r="AY347" s="64"/>
      <c r="AZ347" s="64"/>
      <c r="BA347" s="64"/>
      <c r="BB347" s="64"/>
      <c r="BC347" s="64"/>
      <c r="BD347" s="64"/>
      <c r="BE347" s="64"/>
    </row>
    <row r="348" spans="1:57" s="32" customFormat="1" ht="14" x14ac:dyDescent="0.2">
      <c r="A348" s="32">
        <v>349</v>
      </c>
      <c r="B348" s="156">
        <v>1932</v>
      </c>
      <c r="C348" s="157" t="s">
        <v>329</v>
      </c>
      <c r="D348" s="158" t="s">
        <v>250</v>
      </c>
      <c r="E348" s="158" t="s">
        <v>591</v>
      </c>
      <c r="F348" s="158" t="s">
        <v>3567</v>
      </c>
      <c r="G348" s="159" t="s">
        <v>685</v>
      </c>
      <c r="H348" s="160">
        <v>712</v>
      </c>
      <c r="I348" s="161">
        <v>0.25</v>
      </c>
      <c r="J348" s="160">
        <v>712</v>
      </c>
      <c r="K348" s="161">
        <v>0.6</v>
      </c>
      <c r="L348" s="162" t="s">
        <v>1112</v>
      </c>
      <c r="M348" s="163"/>
      <c r="N348" s="163"/>
      <c r="O348" s="158" t="s">
        <v>250</v>
      </c>
      <c r="P348" s="158" t="s">
        <v>2961</v>
      </c>
      <c r="Q348" s="164" t="str">
        <f t="shared" si="39"/>
        <v>(Scott No. 712)</v>
      </c>
      <c r="R348" s="165">
        <f t="shared" si="40"/>
        <v>712</v>
      </c>
      <c r="S348" s="166">
        <f t="shared" si="38"/>
        <v>1</v>
      </c>
      <c r="T348" s="63">
        <v>712</v>
      </c>
      <c r="U348" s="63"/>
      <c r="V348" s="63"/>
      <c r="W348" s="63"/>
      <c r="X348" s="63"/>
      <c r="Y348" s="63"/>
      <c r="Z348" s="63"/>
      <c r="AA348" s="63"/>
      <c r="AB348" s="63"/>
      <c r="AC348" s="63"/>
      <c r="AD348" s="63"/>
      <c r="AE348" s="63"/>
      <c r="AF348" s="63"/>
      <c r="AG348" s="63"/>
      <c r="AH348" s="63"/>
      <c r="AI348" s="63"/>
      <c r="AJ348" s="63"/>
      <c r="AK348" s="63"/>
      <c r="AL348" s="63"/>
      <c r="AM348" s="63"/>
      <c r="AN348" s="63"/>
      <c r="AO348" s="63"/>
      <c r="AP348" s="63"/>
      <c r="AQ348" s="63"/>
      <c r="AR348" s="63"/>
      <c r="AS348" s="63"/>
      <c r="AT348" s="63"/>
      <c r="AU348" s="63"/>
      <c r="AV348" s="64"/>
      <c r="AW348" s="64"/>
      <c r="AX348" s="64"/>
      <c r="AY348" s="64"/>
      <c r="AZ348" s="64"/>
      <c r="BA348" s="64"/>
      <c r="BB348" s="64"/>
      <c r="BC348" s="64"/>
      <c r="BD348" s="64"/>
      <c r="BE348" s="64"/>
    </row>
    <row r="349" spans="1:57" s="32" customFormat="1" ht="14" x14ac:dyDescent="0.2">
      <c r="A349" s="32">
        <v>350</v>
      </c>
      <c r="B349" s="156">
        <v>1932</v>
      </c>
      <c r="C349" s="157" t="s">
        <v>329</v>
      </c>
      <c r="D349" s="158" t="s">
        <v>224</v>
      </c>
      <c r="E349" s="158" t="s">
        <v>591</v>
      </c>
      <c r="F349" s="158" t="s">
        <v>3568</v>
      </c>
      <c r="G349" s="159" t="s">
        <v>686</v>
      </c>
      <c r="H349" s="160">
        <v>713</v>
      </c>
      <c r="I349" s="161">
        <v>0.5</v>
      </c>
      <c r="J349" s="160">
        <v>713</v>
      </c>
      <c r="K349" s="161">
        <v>2.75</v>
      </c>
      <c r="L349" s="162" t="s">
        <v>1113</v>
      </c>
      <c r="M349" s="163"/>
      <c r="N349" s="163"/>
      <c r="O349" s="158" t="s">
        <v>224</v>
      </c>
      <c r="P349" s="158" t="s">
        <v>2962</v>
      </c>
      <c r="Q349" s="164" t="str">
        <f t="shared" si="39"/>
        <v>(Scott No. 713)</v>
      </c>
      <c r="R349" s="165">
        <f t="shared" si="40"/>
        <v>713</v>
      </c>
      <c r="S349" s="166">
        <f t="shared" si="38"/>
        <v>1</v>
      </c>
      <c r="T349" s="63">
        <v>713</v>
      </c>
      <c r="U349" s="63"/>
      <c r="V349" s="63"/>
      <c r="W349" s="63"/>
      <c r="X349" s="63"/>
      <c r="Y349" s="63"/>
      <c r="Z349" s="63"/>
      <c r="AA349" s="63"/>
      <c r="AB349" s="63"/>
      <c r="AC349" s="63"/>
      <c r="AD349" s="63"/>
      <c r="AE349" s="63"/>
      <c r="AF349" s="63"/>
      <c r="AG349" s="63"/>
      <c r="AH349" s="63"/>
      <c r="AI349" s="63"/>
      <c r="AJ349" s="63"/>
      <c r="AK349" s="63"/>
      <c r="AL349" s="63"/>
      <c r="AM349" s="63"/>
      <c r="AN349" s="63"/>
      <c r="AO349" s="63"/>
      <c r="AP349" s="63"/>
      <c r="AQ349" s="63"/>
      <c r="AR349" s="63"/>
      <c r="AS349" s="63"/>
      <c r="AT349" s="63"/>
      <c r="AU349" s="63"/>
      <c r="AV349" s="64"/>
      <c r="AW349" s="64"/>
      <c r="AX349" s="64"/>
      <c r="AY349" s="64"/>
      <c r="AZ349" s="64"/>
      <c r="BA349" s="64"/>
      <c r="BB349" s="64"/>
      <c r="BC349" s="64"/>
      <c r="BD349" s="64"/>
      <c r="BE349" s="64"/>
    </row>
    <row r="350" spans="1:57" s="32" customFormat="1" ht="14" x14ac:dyDescent="0.2">
      <c r="A350" s="32">
        <v>351</v>
      </c>
      <c r="B350" s="156">
        <v>1932</v>
      </c>
      <c r="C350" s="157" t="s">
        <v>329</v>
      </c>
      <c r="D350" s="158" t="s">
        <v>332</v>
      </c>
      <c r="E350" s="158" t="s">
        <v>591</v>
      </c>
      <c r="F350" s="158" t="s">
        <v>3569</v>
      </c>
      <c r="G350" s="159" t="s">
        <v>687</v>
      </c>
      <c r="H350" s="160">
        <v>714</v>
      </c>
      <c r="I350" s="161">
        <v>0.25</v>
      </c>
      <c r="J350" s="160">
        <v>714</v>
      </c>
      <c r="K350" s="161">
        <v>2.25</v>
      </c>
      <c r="L350" s="162" t="s">
        <v>1114</v>
      </c>
      <c r="M350" s="163"/>
      <c r="N350" s="163"/>
      <c r="O350" s="158" t="s">
        <v>332</v>
      </c>
      <c r="P350" s="158" t="s">
        <v>2963</v>
      </c>
      <c r="Q350" s="164" t="str">
        <f t="shared" si="39"/>
        <v>(Scott No. 714)</v>
      </c>
      <c r="R350" s="165">
        <f t="shared" si="40"/>
        <v>714</v>
      </c>
      <c r="S350" s="166">
        <f t="shared" si="38"/>
        <v>1</v>
      </c>
      <c r="T350" s="63">
        <v>714</v>
      </c>
      <c r="U350" s="63"/>
      <c r="V350" s="63"/>
      <c r="W350" s="63"/>
      <c r="X350" s="63"/>
      <c r="Y350" s="63"/>
      <c r="Z350" s="63"/>
      <c r="AA350" s="63"/>
      <c r="AB350" s="63"/>
      <c r="AC350" s="63"/>
      <c r="AD350" s="63"/>
      <c r="AE350" s="63"/>
      <c r="AF350" s="63"/>
      <c r="AG350" s="63"/>
      <c r="AH350" s="63"/>
      <c r="AI350" s="63"/>
      <c r="AJ350" s="63"/>
      <c r="AK350" s="63"/>
      <c r="AL350" s="63"/>
      <c r="AM350" s="63"/>
      <c r="AN350" s="63"/>
      <c r="AO350" s="63"/>
      <c r="AP350" s="63"/>
      <c r="AQ350" s="63"/>
      <c r="AR350" s="63"/>
      <c r="AS350" s="63"/>
      <c r="AT350" s="63"/>
      <c r="AU350" s="63"/>
      <c r="AV350" s="64"/>
      <c r="AW350" s="64"/>
      <c r="AX350" s="64"/>
      <c r="AY350" s="64"/>
      <c r="AZ350" s="64"/>
      <c r="BA350" s="64"/>
      <c r="BB350" s="64"/>
      <c r="BC350" s="64"/>
      <c r="BD350" s="64"/>
      <c r="BE350" s="64"/>
    </row>
    <row r="351" spans="1:57" s="32" customFormat="1" ht="14" x14ac:dyDescent="0.2">
      <c r="A351" s="32">
        <v>352</v>
      </c>
      <c r="B351" s="156">
        <v>1932</v>
      </c>
      <c r="C351" s="157" t="s">
        <v>329</v>
      </c>
      <c r="D351" s="158" t="s">
        <v>12</v>
      </c>
      <c r="E351" s="158" t="s">
        <v>591</v>
      </c>
      <c r="F351" s="158" t="s">
        <v>3570</v>
      </c>
      <c r="G351" s="159" t="s">
        <v>688</v>
      </c>
      <c r="H351" s="160">
        <v>715</v>
      </c>
      <c r="I351" s="161">
        <v>0.25</v>
      </c>
      <c r="J351" s="160">
        <v>715</v>
      </c>
      <c r="K351" s="161">
        <v>10</v>
      </c>
      <c r="L351" s="162" t="s">
        <v>1115</v>
      </c>
      <c r="M351" s="163"/>
      <c r="N351" s="163"/>
      <c r="O351" s="158" t="s">
        <v>12</v>
      </c>
      <c r="P351" s="158" t="s">
        <v>2964</v>
      </c>
      <c r="Q351" s="164" t="str">
        <f t="shared" si="39"/>
        <v>(Scott No. 715)</v>
      </c>
      <c r="R351" s="165">
        <f t="shared" si="40"/>
        <v>715</v>
      </c>
      <c r="S351" s="166">
        <f t="shared" si="38"/>
        <v>1</v>
      </c>
      <c r="T351" s="63">
        <v>715</v>
      </c>
      <c r="U351" s="63"/>
      <c r="V351" s="63"/>
      <c r="W351" s="63"/>
      <c r="X351" s="63"/>
      <c r="Y351" s="63"/>
      <c r="Z351" s="63"/>
      <c r="AA351" s="63"/>
      <c r="AB351" s="63"/>
      <c r="AC351" s="63"/>
      <c r="AD351" s="63"/>
      <c r="AE351" s="63"/>
      <c r="AF351" s="63"/>
      <c r="AG351" s="63"/>
      <c r="AH351" s="63"/>
      <c r="AI351" s="63"/>
      <c r="AJ351" s="63"/>
      <c r="AK351" s="63"/>
      <c r="AL351" s="63"/>
      <c r="AM351" s="63"/>
      <c r="AN351" s="63"/>
      <c r="AO351" s="63"/>
      <c r="AP351" s="63"/>
      <c r="AQ351" s="63"/>
      <c r="AR351" s="63"/>
      <c r="AS351" s="63"/>
      <c r="AT351" s="63"/>
      <c r="AU351" s="63"/>
      <c r="AV351" s="64"/>
      <c r="AW351" s="64"/>
      <c r="AX351" s="64"/>
      <c r="AY351" s="64"/>
      <c r="AZ351" s="64"/>
      <c r="BA351" s="64"/>
      <c r="BB351" s="64"/>
      <c r="BC351" s="64"/>
      <c r="BD351" s="64"/>
      <c r="BE351" s="64"/>
    </row>
    <row r="352" spans="1:57" s="32" customFormat="1" ht="14" x14ac:dyDescent="0.2">
      <c r="A352" s="32">
        <v>353</v>
      </c>
      <c r="B352" s="156">
        <v>1932</v>
      </c>
      <c r="C352" s="157" t="s">
        <v>333</v>
      </c>
      <c r="D352" s="158" t="s">
        <v>334</v>
      </c>
      <c r="E352" s="158" t="s">
        <v>591</v>
      </c>
      <c r="F352" s="158" t="s">
        <v>3571</v>
      </c>
      <c r="G352" s="159" t="s">
        <v>689</v>
      </c>
      <c r="H352" s="160">
        <v>716</v>
      </c>
      <c r="I352" s="161">
        <v>0.25</v>
      </c>
      <c r="J352" s="160">
        <v>716</v>
      </c>
      <c r="K352" s="161">
        <v>0.4</v>
      </c>
      <c r="L352" s="162" t="s">
        <v>1116</v>
      </c>
      <c r="M352" s="163"/>
      <c r="N352" s="163"/>
      <c r="O352" s="158" t="s">
        <v>334</v>
      </c>
      <c r="P352" s="158" t="s">
        <v>2965</v>
      </c>
      <c r="Q352" s="164" t="str">
        <f t="shared" si="39"/>
        <v>(Scott No. 716)</v>
      </c>
      <c r="R352" s="165">
        <f t="shared" si="40"/>
        <v>716</v>
      </c>
      <c r="S352" s="166">
        <f t="shared" si="38"/>
        <v>1</v>
      </c>
      <c r="T352" s="63">
        <v>716</v>
      </c>
      <c r="U352" s="63"/>
      <c r="V352" s="63"/>
      <c r="W352" s="63"/>
      <c r="X352" s="63"/>
      <c r="Y352" s="63"/>
      <c r="Z352" s="63"/>
      <c r="AA352" s="63"/>
      <c r="AB352" s="63"/>
      <c r="AC352" s="63"/>
      <c r="AD352" s="63"/>
      <c r="AE352" s="63"/>
      <c r="AF352" s="63"/>
      <c r="AG352" s="63"/>
      <c r="AH352" s="63"/>
      <c r="AI352" s="63"/>
      <c r="AJ352" s="63"/>
      <c r="AK352" s="63"/>
      <c r="AL352" s="63"/>
      <c r="AM352" s="63"/>
      <c r="AN352" s="63"/>
      <c r="AO352" s="63"/>
      <c r="AP352" s="63"/>
      <c r="AQ352" s="63"/>
      <c r="AR352" s="63"/>
      <c r="AS352" s="63"/>
      <c r="AT352" s="63"/>
      <c r="AU352" s="63"/>
      <c r="AV352" s="64"/>
      <c r="AW352" s="64"/>
      <c r="AX352" s="64"/>
      <c r="AY352" s="64"/>
      <c r="AZ352" s="64"/>
      <c r="BA352" s="64"/>
      <c r="BB352" s="64"/>
      <c r="BC352" s="64"/>
      <c r="BD352" s="64"/>
      <c r="BE352" s="64"/>
    </row>
    <row r="353" spans="1:57" s="32" customFormat="1" ht="14" x14ac:dyDescent="0.2">
      <c r="A353" s="32">
        <v>354</v>
      </c>
      <c r="B353" s="156">
        <v>1932</v>
      </c>
      <c r="C353" s="157" t="s">
        <v>333</v>
      </c>
      <c r="D353" s="158" t="s">
        <v>335</v>
      </c>
      <c r="E353" s="158" t="s">
        <v>591</v>
      </c>
      <c r="F353" s="158" t="s">
        <v>3572</v>
      </c>
      <c r="G353" s="159" t="s">
        <v>690</v>
      </c>
      <c r="H353" s="160">
        <v>717</v>
      </c>
      <c r="I353" s="161">
        <v>0.25</v>
      </c>
      <c r="J353" s="160">
        <v>717</v>
      </c>
      <c r="K353" s="161">
        <v>0.25</v>
      </c>
      <c r="L353" s="162" t="s">
        <v>1117</v>
      </c>
      <c r="M353" s="163"/>
      <c r="N353" s="163"/>
      <c r="O353" s="158" t="s">
        <v>335</v>
      </c>
      <c r="P353" s="158" t="s">
        <v>2966</v>
      </c>
      <c r="Q353" s="164" t="str">
        <f t="shared" si="39"/>
        <v>(Scott No. 717)</v>
      </c>
      <c r="R353" s="165">
        <f t="shared" si="40"/>
        <v>717</v>
      </c>
      <c r="S353" s="166">
        <f t="shared" si="38"/>
        <v>1</v>
      </c>
      <c r="T353" s="63">
        <v>717</v>
      </c>
      <c r="U353" s="63"/>
      <c r="V353" s="63"/>
      <c r="W353" s="63"/>
      <c r="X353" s="63"/>
      <c r="Y353" s="63"/>
      <c r="Z353" s="63"/>
      <c r="AA353" s="63"/>
      <c r="AB353" s="63"/>
      <c r="AC353" s="63"/>
      <c r="AD353" s="63"/>
      <c r="AE353" s="63"/>
      <c r="AF353" s="63"/>
      <c r="AG353" s="63"/>
      <c r="AH353" s="63"/>
      <c r="AI353" s="63"/>
      <c r="AJ353" s="63"/>
      <c r="AK353" s="63"/>
      <c r="AL353" s="63"/>
      <c r="AM353" s="63"/>
      <c r="AN353" s="63"/>
      <c r="AO353" s="63"/>
      <c r="AP353" s="63"/>
      <c r="AQ353" s="63"/>
      <c r="AR353" s="63"/>
      <c r="AS353" s="63"/>
      <c r="AT353" s="63"/>
      <c r="AU353" s="63"/>
      <c r="AV353" s="64"/>
      <c r="AW353" s="64"/>
      <c r="AX353" s="64"/>
      <c r="AY353" s="64"/>
      <c r="AZ353" s="64"/>
      <c r="BA353" s="64"/>
      <c r="BB353" s="64"/>
      <c r="BC353" s="64"/>
      <c r="BD353" s="64"/>
      <c r="BE353" s="64"/>
    </row>
    <row r="354" spans="1:57" s="32" customFormat="1" ht="14" x14ac:dyDescent="0.2">
      <c r="A354" s="32">
        <v>355</v>
      </c>
      <c r="B354" s="156">
        <v>1932</v>
      </c>
      <c r="C354" s="157" t="s">
        <v>333</v>
      </c>
      <c r="D354" s="158" t="s">
        <v>336</v>
      </c>
      <c r="E354" s="158" t="s">
        <v>591</v>
      </c>
      <c r="F354" s="158" t="s">
        <v>3573</v>
      </c>
      <c r="G354" s="159" t="s">
        <v>691</v>
      </c>
      <c r="H354" s="160">
        <v>718</v>
      </c>
      <c r="I354" s="161">
        <v>0.25</v>
      </c>
      <c r="J354" s="160">
        <v>718</v>
      </c>
      <c r="K354" s="161">
        <v>1.5</v>
      </c>
      <c r="L354" s="162" t="s">
        <v>1118</v>
      </c>
      <c r="M354" s="163"/>
      <c r="N354" s="163"/>
      <c r="O354" s="158" t="s">
        <v>336</v>
      </c>
      <c r="P354" s="158" t="s">
        <v>2967</v>
      </c>
      <c r="Q354" s="164" t="str">
        <f t="shared" si="39"/>
        <v>(Scott No. 718)</v>
      </c>
      <c r="R354" s="165">
        <f t="shared" si="40"/>
        <v>718</v>
      </c>
      <c r="S354" s="166">
        <f t="shared" si="38"/>
        <v>1</v>
      </c>
      <c r="T354" s="63">
        <v>718</v>
      </c>
      <c r="U354" s="63"/>
      <c r="V354" s="63"/>
      <c r="W354" s="63"/>
      <c r="X354" s="63"/>
      <c r="Y354" s="63"/>
      <c r="Z354" s="63"/>
      <c r="AA354" s="63"/>
      <c r="AB354" s="63"/>
      <c r="AC354" s="63"/>
      <c r="AD354" s="63"/>
      <c r="AE354" s="63"/>
      <c r="AF354" s="63"/>
      <c r="AG354" s="63"/>
      <c r="AH354" s="63"/>
      <c r="AI354" s="63"/>
      <c r="AJ354" s="63"/>
      <c r="AK354" s="63"/>
      <c r="AL354" s="63"/>
      <c r="AM354" s="63"/>
      <c r="AN354" s="63"/>
      <c r="AO354" s="63"/>
      <c r="AP354" s="63"/>
      <c r="AQ354" s="63"/>
      <c r="AR354" s="63"/>
      <c r="AS354" s="63"/>
      <c r="AT354" s="63"/>
      <c r="AU354" s="63"/>
      <c r="AV354" s="64"/>
      <c r="AW354" s="64"/>
      <c r="AX354" s="64"/>
      <c r="AY354" s="64"/>
      <c r="AZ354" s="64"/>
      <c r="BA354" s="64"/>
      <c r="BB354" s="64"/>
      <c r="BC354" s="64"/>
      <c r="BD354" s="64"/>
      <c r="BE354" s="64"/>
    </row>
    <row r="355" spans="1:57" s="32" customFormat="1" ht="14" x14ac:dyDescent="0.2">
      <c r="A355" s="32">
        <v>356</v>
      </c>
      <c r="B355" s="156">
        <v>1932</v>
      </c>
      <c r="C355" s="157" t="s">
        <v>333</v>
      </c>
      <c r="D355" s="158" t="s">
        <v>337</v>
      </c>
      <c r="E355" s="158" t="s">
        <v>591</v>
      </c>
      <c r="F355" s="158" t="s">
        <v>3574</v>
      </c>
      <c r="G355" s="159" t="s">
        <v>692</v>
      </c>
      <c r="H355" s="160">
        <v>719</v>
      </c>
      <c r="I355" s="161">
        <v>0.25</v>
      </c>
      <c r="J355" s="160">
        <v>719</v>
      </c>
      <c r="K355" s="161">
        <v>2.25</v>
      </c>
      <c r="L355" s="162" t="s">
        <v>1119</v>
      </c>
      <c r="M355" s="163"/>
      <c r="N355" s="163"/>
      <c r="O355" s="158" t="s">
        <v>337</v>
      </c>
      <c r="P355" s="158" t="s">
        <v>2968</v>
      </c>
      <c r="Q355" s="164" t="str">
        <f t="shared" si="39"/>
        <v>(Scott No. 719)</v>
      </c>
      <c r="R355" s="165">
        <f t="shared" si="40"/>
        <v>719</v>
      </c>
      <c r="S355" s="166">
        <f t="shared" si="38"/>
        <v>1</v>
      </c>
      <c r="T355" s="63">
        <v>719</v>
      </c>
      <c r="U355" s="63"/>
      <c r="V355" s="63"/>
      <c r="W355" s="63"/>
      <c r="X355" s="63"/>
      <c r="Y355" s="63"/>
      <c r="Z355" s="63"/>
      <c r="AA355" s="63"/>
      <c r="AB355" s="63"/>
      <c r="AC355" s="63"/>
      <c r="AD355" s="63"/>
      <c r="AE355" s="63"/>
      <c r="AF355" s="63"/>
      <c r="AG355" s="63"/>
      <c r="AH355" s="63"/>
      <c r="AI355" s="63"/>
      <c r="AJ355" s="63"/>
      <c r="AK355" s="63"/>
      <c r="AL355" s="63"/>
      <c r="AM355" s="63"/>
      <c r="AN355" s="63"/>
      <c r="AO355" s="63"/>
      <c r="AP355" s="63"/>
      <c r="AQ355" s="63"/>
      <c r="AR355" s="63"/>
      <c r="AS355" s="63"/>
      <c r="AT355" s="63"/>
      <c r="AU355" s="63"/>
      <c r="AV355" s="64"/>
      <c r="AW355" s="64"/>
      <c r="AX355" s="64"/>
      <c r="AY355" s="64"/>
      <c r="AZ355" s="64"/>
      <c r="BA355" s="64"/>
      <c r="BB355" s="64"/>
      <c r="BC355" s="64"/>
      <c r="BD355" s="64"/>
      <c r="BE355" s="64"/>
    </row>
    <row r="356" spans="1:57" s="32" customFormat="1" ht="14" x14ac:dyDescent="0.2">
      <c r="A356" s="32">
        <v>357</v>
      </c>
      <c r="B356" s="156">
        <v>1932</v>
      </c>
      <c r="C356" s="157" t="s">
        <v>333</v>
      </c>
      <c r="D356" s="158" t="s">
        <v>19</v>
      </c>
      <c r="E356" s="158" t="s">
        <v>590</v>
      </c>
      <c r="F356" s="158" t="s">
        <v>3575</v>
      </c>
      <c r="G356" s="159">
        <v>183</v>
      </c>
      <c r="H356" s="160">
        <v>721</v>
      </c>
      <c r="I356" s="161">
        <v>0.25</v>
      </c>
      <c r="J356" s="160">
        <v>721</v>
      </c>
      <c r="K356" s="161">
        <v>2.75</v>
      </c>
      <c r="L356" s="162" t="s">
        <v>963</v>
      </c>
      <c r="M356" s="163"/>
      <c r="N356" s="163"/>
      <c r="O356" s="158" t="s">
        <v>19</v>
      </c>
      <c r="P356" s="158" t="s">
        <v>2969</v>
      </c>
      <c r="Q356" s="164" t="str">
        <f>CONCATENATE("(Scott Nos. ",R356,")")</f>
        <v>(Scott Nos. 720, 721, 722)</v>
      </c>
      <c r="R356" s="165" t="s">
        <v>2970</v>
      </c>
      <c r="S356" s="166">
        <f t="shared" si="38"/>
        <v>3</v>
      </c>
      <c r="T356" s="63">
        <v>720</v>
      </c>
      <c r="U356" s="63">
        <v>721</v>
      </c>
      <c r="V356" s="63">
        <v>722</v>
      </c>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4"/>
      <c r="AW356" s="64"/>
      <c r="AX356" s="64"/>
      <c r="AY356" s="64"/>
      <c r="AZ356" s="64"/>
      <c r="BA356" s="64"/>
      <c r="BB356" s="64"/>
      <c r="BC356" s="64"/>
      <c r="BD356" s="64"/>
      <c r="BE356" s="64"/>
    </row>
    <row r="357" spans="1:57" s="32" customFormat="1" ht="14" x14ac:dyDescent="0.2">
      <c r="A357" s="32">
        <v>358</v>
      </c>
      <c r="B357" s="156">
        <v>1932</v>
      </c>
      <c r="C357" s="157" t="s">
        <v>333</v>
      </c>
      <c r="D357" s="158" t="s">
        <v>338</v>
      </c>
      <c r="E357" s="158" t="s">
        <v>591</v>
      </c>
      <c r="F357" s="158" t="s">
        <v>3576</v>
      </c>
      <c r="G357" s="159" t="s">
        <v>693</v>
      </c>
      <c r="H357" s="160">
        <v>724</v>
      </c>
      <c r="I357" s="161">
        <v>0.25</v>
      </c>
      <c r="J357" s="160">
        <v>724</v>
      </c>
      <c r="K357" s="161">
        <v>1.5</v>
      </c>
      <c r="L357" s="162" t="s">
        <v>1120</v>
      </c>
      <c r="M357" s="163"/>
      <c r="N357" s="163"/>
      <c r="O357" s="158" t="s">
        <v>338</v>
      </c>
      <c r="P357" s="158" t="s">
        <v>2971</v>
      </c>
      <c r="Q357" s="164" t="str">
        <f t="shared" ref="Q357:Q363" si="41">CONCATENATE("(Scott No. ",R357,")")</f>
        <v>(Scott No. 724)</v>
      </c>
      <c r="R357" s="165">
        <f t="shared" ref="R357:R363" si="42">+T357</f>
        <v>724</v>
      </c>
      <c r="S357" s="166">
        <f t="shared" si="38"/>
        <v>1</v>
      </c>
      <c r="T357" s="63">
        <v>724</v>
      </c>
      <c r="U357" s="63"/>
      <c r="V357" s="63"/>
      <c r="W357" s="63"/>
      <c r="X357" s="63"/>
      <c r="Y357" s="63"/>
      <c r="Z357" s="63"/>
      <c r="AA357" s="63"/>
      <c r="AB357" s="63"/>
      <c r="AC357" s="63"/>
      <c r="AD357" s="63"/>
      <c r="AE357" s="63"/>
      <c r="AF357" s="63"/>
      <c r="AG357" s="63"/>
      <c r="AH357" s="63"/>
      <c r="AI357" s="63"/>
      <c r="AJ357" s="63"/>
      <c r="AK357" s="63"/>
      <c r="AL357" s="63"/>
      <c r="AM357" s="63"/>
      <c r="AN357" s="63"/>
      <c r="AO357" s="63"/>
      <c r="AP357" s="63"/>
      <c r="AQ357" s="63"/>
      <c r="AR357" s="63"/>
      <c r="AS357" s="63"/>
      <c r="AT357" s="63"/>
      <c r="AU357" s="63"/>
      <c r="AV357" s="64"/>
      <c r="AW357" s="64"/>
      <c r="AX357" s="64"/>
      <c r="AY357" s="64"/>
      <c r="AZ357" s="64"/>
      <c r="BA357" s="64"/>
      <c r="BB357" s="64"/>
      <c r="BC357" s="64"/>
      <c r="BD357" s="64"/>
      <c r="BE357" s="64"/>
    </row>
    <row r="358" spans="1:57" s="32" customFormat="1" ht="14" x14ac:dyDescent="0.2">
      <c r="A358" s="32">
        <v>359</v>
      </c>
      <c r="B358" s="156">
        <v>1932</v>
      </c>
      <c r="C358" s="157" t="s">
        <v>333</v>
      </c>
      <c r="D358" s="158" t="s">
        <v>339</v>
      </c>
      <c r="E358" s="158" t="s">
        <v>591</v>
      </c>
      <c r="F358" s="158" t="s">
        <v>3577</v>
      </c>
      <c r="G358" s="159" t="s">
        <v>694</v>
      </c>
      <c r="H358" s="160">
        <v>725</v>
      </c>
      <c r="I358" s="161">
        <v>0.25</v>
      </c>
      <c r="J358" s="160">
        <v>725</v>
      </c>
      <c r="K358" s="161">
        <v>0.45</v>
      </c>
      <c r="L358" s="162" t="s">
        <v>1121</v>
      </c>
      <c r="M358" s="163"/>
      <c r="N358" s="163"/>
      <c r="O358" s="158" t="s">
        <v>339</v>
      </c>
      <c r="P358" s="158" t="s">
        <v>2972</v>
      </c>
      <c r="Q358" s="164" t="str">
        <f t="shared" si="41"/>
        <v>(Scott No. 725)</v>
      </c>
      <c r="R358" s="165">
        <f t="shared" si="42"/>
        <v>725</v>
      </c>
      <c r="S358" s="166">
        <f t="shared" si="38"/>
        <v>1</v>
      </c>
      <c r="T358" s="63">
        <v>725</v>
      </c>
      <c r="U358" s="63"/>
      <c r="V358" s="63"/>
      <c r="W358" s="63"/>
      <c r="X358" s="63"/>
      <c r="Y358" s="63"/>
      <c r="Z358" s="63"/>
      <c r="AA358" s="63"/>
      <c r="AB358" s="63"/>
      <c r="AC358" s="63"/>
      <c r="AD358" s="63"/>
      <c r="AE358" s="63"/>
      <c r="AF358" s="63"/>
      <c r="AG358" s="63"/>
      <c r="AH358" s="63"/>
      <c r="AI358" s="63"/>
      <c r="AJ358" s="63"/>
      <c r="AK358" s="63"/>
      <c r="AL358" s="63"/>
      <c r="AM358" s="63"/>
      <c r="AN358" s="63"/>
      <c r="AO358" s="63"/>
      <c r="AP358" s="63"/>
      <c r="AQ358" s="63"/>
      <c r="AR358" s="63"/>
      <c r="AS358" s="63"/>
      <c r="AT358" s="63"/>
      <c r="AU358" s="63"/>
      <c r="AV358" s="64"/>
      <c r="AW358" s="64"/>
      <c r="AX358" s="64"/>
      <c r="AY358" s="64"/>
      <c r="AZ358" s="64"/>
      <c r="BA358" s="64"/>
      <c r="BB358" s="64"/>
      <c r="BC358" s="64"/>
      <c r="BD358" s="64"/>
      <c r="BE358" s="64"/>
    </row>
    <row r="359" spans="1:57" s="32" customFormat="1" ht="14" x14ac:dyDescent="0.2">
      <c r="A359" s="32">
        <v>360</v>
      </c>
      <c r="B359" s="156">
        <v>1933</v>
      </c>
      <c r="C359" s="157" t="s">
        <v>540</v>
      </c>
      <c r="D359" s="158" t="s">
        <v>1270</v>
      </c>
      <c r="E359" s="158" t="s">
        <v>540</v>
      </c>
      <c r="F359" s="158" t="s">
        <v>3578</v>
      </c>
      <c r="G359" s="159" t="s">
        <v>849</v>
      </c>
      <c r="H359" s="160" t="s">
        <v>610</v>
      </c>
      <c r="I359" s="161">
        <v>0.4</v>
      </c>
      <c r="J359" s="160" t="s">
        <v>610</v>
      </c>
      <c r="K359" s="161">
        <v>2.25</v>
      </c>
      <c r="L359" s="162" t="s">
        <v>1451</v>
      </c>
      <c r="M359" s="163"/>
      <c r="N359" s="163"/>
      <c r="O359" s="158" t="s">
        <v>2973</v>
      </c>
      <c r="P359" s="158" t="s">
        <v>2974</v>
      </c>
      <c r="Q359" s="164" t="str">
        <f t="shared" si="41"/>
        <v>(Scott No. C17)</v>
      </c>
      <c r="R359" s="165" t="str">
        <f t="shared" si="42"/>
        <v>C17</v>
      </c>
      <c r="S359" s="166">
        <f t="shared" si="38"/>
        <v>1</v>
      </c>
      <c r="T359" s="63" t="s">
        <v>610</v>
      </c>
      <c r="U359" s="63"/>
      <c r="V359" s="63"/>
      <c r="W359" s="63"/>
      <c r="X359" s="63"/>
      <c r="Y359" s="63"/>
      <c r="Z359" s="63"/>
      <c r="AA359" s="63"/>
      <c r="AB359" s="63"/>
      <c r="AC359" s="63"/>
      <c r="AD359" s="63"/>
      <c r="AE359" s="63"/>
      <c r="AF359" s="63"/>
      <c r="AG359" s="63"/>
      <c r="AH359" s="63"/>
      <c r="AI359" s="63"/>
      <c r="AJ359" s="63"/>
      <c r="AK359" s="63"/>
      <c r="AL359" s="63"/>
      <c r="AM359" s="63"/>
      <c r="AN359" s="63"/>
      <c r="AO359" s="63"/>
      <c r="AP359" s="63"/>
      <c r="AQ359" s="63"/>
      <c r="AR359" s="63"/>
      <c r="AS359" s="63"/>
      <c r="AT359" s="63"/>
      <c r="AU359" s="63"/>
      <c r="AV359" s="64"/>
      <c r="AW359" s="64"/>
      <c r="AX359" s="64"/>
      <c r="AY359" s="64"/>
      <c r="AZ359" s="64"/>
      <c r="BA359" s="64"/>
      <c r="BB359" s="64"/>
      <c r="BC359" s="64"/>
      <c r="BD359" s="64"/>
      <c r="BE359" s="64"/>
    </row>
    <row r="360" spans="1:57" s="32" customFormat="1" ht="14" x14ac:dyDescent="0.2">
      <c r="A360" s="32">
        <v>361</v>
      </c>
      <c r="B360" s="156">
        <v>934</v>
      </c>
      <c r="C360" s="157" t="s">
        <v>540</v>
      </c>
      <c r="D360" s="158" t="s">
        <v>1271</v>
      </c>
      <c r="E360" s="158" t="s">
        <v>540</v>
      </c>
      <c r="F360" s="158" t="s">
        <v>3579</v>
      </c>
      <c r="G360" s="159" t="s">
        <v>852</v>
      </c>
      <c r="H360" s="160" t="s">
        <v>611</v>
      </c>
      <c r="I360" s="161">
        <v>47.5</v>
      </c>
      <c r="J360" s="160" t="s">
        <v>611</v>
      </c>
      <c r="K360" s="161">
        <v>50</v>
      </c>
      <c r="L360" s="162" t="s">
        <v>1457</v>
      </c>
      <c r="M360" s="163"/>
      <c r="N360" s="163"/>
      <c r="O360" s="158" t="s">
        <v>1271</v>
      </c>
      <c r="P360" s="158" t="s">
        <v>2975</v>
      </c>
      <c r="Q360" s="164" t="str">
        <f t="shared" si="41"/>
        <v>(Scott No. C18)</v>
      </c>
      <c r="R360" s="165" t="str">
        <f t="shared" si="42"/>
        <v>C18</v>
      </c>
      <c r="S360" s="166">
        <f t="shared" si="38"/>
        <v>1</v>
      </c>
      <c r="T360" s="63" t="s">
        <v>611</v>
      </c>
      <c r="U360" s="63"/>
      <c r="V360" s="63"/>
      <c r="W360" s="63"/>
      <c r="X360" s="63"/>
      <c r="Y360" s="63"/>
      <c r="Z360" s="63"/>
      <c r="AA360" s="63"/>
      <c r="AB360" s="63"/>
      <c r="AC360" s="63"/>
      <c r="AD360" s="63"/>
      <c r="AE360" s="63"/>
      <c r="AF360" s="63"/>
      <c r="AG360" s="63"/>
      <c r="AH360" s="63"/>
      <c r="AI360" s="63"/>
      <c r="AJ360" s="63"/>
      <c r="AK360" s="63"/>
      <c r="AL360" s="63"/>
      <c r="AM360" s="63"/>
      <c r="AN360" s="63"/>
      <c r="AO360" s="63"/>
      <c r="AP360" s="63"/>
      <c r="AQ360" s="63"/>
      <c r="AR360" s="63"/>
      <c r="AS360" s="63"/>
      <c r="AT360" s="63"/>
      <c r="AU360" s="63"/>
      <c r="AV360" s="64"/>
      <c r="AW360" s="64"/>
      <c r="AX360" s="64"/>
      <c r="AY360" s="64"/>
      <c r="AZ360" s="64"/>
      <c r="BA360" s="64"/>
      <c r="BB360" s="64"/>
      <c r="BC360" s="64"/>
      <c r="BD360" s="64"/>
      <c r="BE360" s="64"/>
    </row>
    <row r="361" spans="1:57" s="32" customFormat="1" ht="14" x14ac:dyDescent="0.2">
      <c r="A361" s="32">
        <v>362</v>
      </c>
      <c r="B361" s="156">
        <v>1935</v>
      </c>
      <c r="C361" s="157" t="s">
        <v>540</v>
      </c>
      <c r="D361" s="158" t="s">
        <v>1272</v>
      </c>
      <c r="E361" s="158" t="s">
        <v>540</v>
      </c>
      <c r="F361" s="158" t="s">
        <v>3580</v>
      </c>
      <c r="G361" s="159" t="s">
        <v>853</v>
      </c>
      <c r="H361" s="160" t="s">
        <v>612</v>
      </c>
      <c r="I361" s="161">
        <v>0.25</v>
      </c>
      <c r="J361" s="160" t="s">
        <v>612</v>
      </c>
      <c r="K361" s="161">
        <v>3.5</v>
      </c>
      <c r="L361" s="162" t="s">
        <v>1451</v>
      </c>
      <c r="M361" s="163"/>
      <c r="N361" s="163"/>
      <c r="O361" s="158" t="s">
        <v>1272</v>
      </c>
      <c r="P361" s="158" t="s">
        <v>2976</v>
      </c>
      <c r="Q361" s="164" t="str">
        <f t="shared" si="41"/>
        <v>(Scott No. C19)</v>
      </c>
      <c r="R361" s="165" t="str">
        <f t="shared" si="42"/>
        <v>C19</v>
      </c>
      <c r="S361" s="166">
        <f t="shared" si="38"/>
        <v>1</v>
      </c>
      <c r="T361" s="63" t="s">
        <v>612</v>
      </c>
      <c r="U361" s="63"/>
      <c r="V361" s="63"/>
      <c r="W361" s="63"/>
      <c r="X361" s="63"/>
      <c r="Y361" s="63"/>
      <c r="Z361" s="63"/>
      <c r="AA361" s="63"/>
      <c r="AB361" s="63"/>
      <c r="AC361" s="63"/>
      <c r="AD361" s="63"/>
      <c r="AE361" s="63"/>
      <c r="AF361" s="63"/>
      <c r="AG361" s="63"/>
      <c r="AH361" s="63"/>
      <c r="AI361" s="63"/>
      <c r="AJ361" s="63"/>
      <c r="AK361" s="63"/>
      <c r="AL361" s="63"/>
      <c r="AM361" s="63"/>
      <c r="AN361" s="63"/>
      <c r="AO361" s="63"/>
      <c r="AP361" s="63"/>
      <c r="AQ361" s="63"/>
      <c r="AR361" s="63"/>
      <c r="AS361" s="63"/>
      <c r="AT361" s="63"/>
      <c r="AU361" s="63"/>
      <c r="AV361" s="64"/>
      <c r="AW361" s="64"/>
      <c r="AX361" s="64"/>
      <c r="AY361" s="64"/>
      <c r="AZ361" s="64"/>
      <c r="BA361" s="64"/>
      <c r="BB361" s="64"/>
      <c r="BC361" s="64"/>
      <c r="BD361" s="64"/>
      <c r="BE361" s="64"/>
    </row>
    <row r="362" spans="1:57" s="32" customFormat="1" ht="14" x14ac:dyDescent="0.2">
      <c r="A362" s="32">
        <v>363</v>
      </c>
      <c r="B362" s="156">
        <v>1933</v>
      </c>
      <c r="C362" s="157" t="s">
        <v>340</v>
      </c>
      <c r="D362" s="158" t="s">
        <v>341</v>
      </c>
      <c r="E362" s="158" t="s">
        <v>591</v>
      </c>
      <c r="F362" s="158" t="s">
        <v>3581</v>
      </c>
      <c r="G362" s="159" t="s">
        <v>695</v>
      </c>
      <c r="H362" s="160">
        <v>726</v>
      </c>
      <c r="I362" s="161">
        <v>0.25</v>
      </c>
      <c r="J362" s="160">
        <v>726</v>
      </c>
      <c r="K362" s="161">
        <v>0.45</v>
      </c>
      <c r="L362" s="162" t="s">
        <v>1122</v>
      </c>
      <c r="M362" s="163"/>
      <c r="N362" s="163"/>
      <c r="O362" s="158" t="s">
        <v>341</v>
      </c>
      <c r="P362" s="158" t="s">
        <v>2977</v>
      </c>
      <c r="Q362" s="164" t="str">
        <f t="shared" si="41"/>
        <v>(Scott No. 726)</v>
      </c>
      <c r="R362" s="165">
        <f t="shared" si="42"/>
        <v>726</v>
      </c>
      <c r="S362" s="166">
        <f t="shared" si="38"/>
        <v>1</v>
      </c>
      <c r="T362" s="63">
        <v>726</v>
      </c>
      <c r="U362" s="63"/>
      <c r="V362" s="63"/>
      <c r="W362" s="63"/>
      <c r="X362" s="63"/>
      <c r="Y362" s="63"/>
      <c r="Z362" s="63"/>
      <c r="AA362" s="63"/>
      <c r="AB362" s="63"/>
      <c r="AC362" s="63"/>
      <c r="AD362" s="63"/>
      <c r="AE362" s="63"/>
      <c r="AF362" s="63"/>
      <c r="AG362" s="63"/>
      <c r="AH362" s="63"/>
      <c r="AI362" s="63"/>
      <c r="AJ362" s="63"/>
      <c r="AK362" s="63"/>
      <c r="AL362" s="63"/>
      <c r="AM362" s="63"/>
      <c r="AN362" s="63"/>
      <c r="AO362" s="63"/>
      <c r="AP362" s="63"/>
      <c r="AQ362" s="63"/>
      <c r="AR362" s="63"/>
      <c r="AS362" s="63"/>
      <c r="AT362" s="63"/>
      <c r="AU362" s="63"/>
      <c r="AV362" s="64"/>
      <c r="AW362" s="64"/>
      <c r="AX362" s="64"/>
      <c r="AY362" s="64"/>
      <c r="AZ362" s="64"/>
      <c r="BA362" s="64"/>
      <c r="BB362" s="64"/>
      <c r="BC362" s="64"/>
      <c r="BD362" s="64"/>
      <c r="BE362" s="64"/>
    </row>
    <row r="363" spans="1:57" s="32" customFormat="1" ht="14" x14ac:dyDescent="0.2">
      <c r="A363" s="32">
        <v>364</v>
      </c>
      <c r="B363" s="156">
        <v>1933</v>
      </c>
      <c r="C363" s="157" t="s">
        <v>340</v>
      </c>
      <c r="D363" s="158" t="s">
        <v>342</v>
      </c>
      <c r="E363" s="158" t="s">
        <v>591</v>
      </c>
      <c r="F363" s="158" t="s">
        <v>3582</v>
      </c>
      <c r="G363" s="159" t="s">
        <v>696</v>
      </c>
      <c r="H363" s="160">
        <v>727</v>
      </c>
      <c r="I363" s="161">
        <v>0.25</v>
      </c>
      <c r="J363" s="160">
        <v>727</v>
      </c>
      <c r="K363" s="161">
        <v>0.25</v>
      </c>
      <c r="L363" s="162" t="s">
        <v>1123</v>
      </c>
      <c r="M363" s="163"/>
      <c r="N363" s="163"/>
      <c r="O363" s="158" t="s">
        <v>342</v>
      </c>
      <c r="P363" s="158" t="s">
        <v>2978</v>
      </c>
      <c r="Q363" s="164" t="str">
        <f t="shared" si="41"/>
        <v>(Scott No. 727)</v>
      </c>
      <c r="R363" s="165">
        <f t="shared" si="42"/>
        <v>727</v>
      </c>
      <c r="S363" s="166">
        <f t="shared" si="38"/>
        <v>1</v>
      </c>
      <c r="T363" s="63">
        <v>727</v>
      </c>
      <c r="U363" s="63"/>
      <c r="V363" s="63"/>
      <c r="W363" s="63"/>
      <c r="X363" s="63"/>
      <c r="Y363" s="63"/>
      <c r="Z363" s="63"/>
      <c r="AA363" s="63"/>
      <c r="AB363" s="63"/>
      <c r="AC363" s="63"/>
      <c r="AD363" s="63"/>
      <c r="AE363" s="63"/>
      <c r="AF363" s="63"/>
      <c r="AG363" s="63"/>
      <c r="AH363" s="63"/>
      <c r="AI363" s="63"/>
      <c r="AJ363" s="63"/>
      <c r="AK363" s="63"/>
      <c r="AL363" s="63"/>
      <c r="AM363" s="63"/>
      <c r="AN363" s="63"/>
      <c r="AO363" s="63"/>
      <c r="AP363" s="63"/>
      <c r="AQ363" s="63"/>
      <c r="AR363" s="63"/>
      <c r="AS363" s="63"/>
      <c r="AT363" s="63"/>
      <c r="AU363" s="63"/>
      <c r="AV363" s="64"/>
      <c r="AW363" s="64"/>
      <c r="AX363" s="64"/>
      <c r="AY363" s="64"/>
      <c r="AZ363" s="64"/>
      <c r="BA363" s="64"/>
      <c r="BB363" s="64"/>
      <c r="BC363" s="64"/>
      <c r="BD363" s="64"/>
      <c r="BE363" s="64"/>
    </row>
    <row r="364" spans="1:57" s="32" customFormat="1" ht="14" x14ac:dyDescent="0.2">
      <c r="A364" s="32">
        <v>365</v>
      </c>
      <c r="B364" s="156">
        <v>1933</v>
      </c>
      <c r="C364" s="157" t="s">
        <v>340</v>
      </c>
      <c r="D364" s="158" t="s">
        <v>343</v>
      </c>
      <c r="E364" s="158" t="s">
        <v>591</v>
      </c>
      <c r="F364" s="158" t="s">
        <v>3583</v>
      </c>
      <c r="G364" s="159" t="s">
        <v>697</v>
      </c>
      <c r="H364" s="160">
        <v>728</v>
      </c>
      <c r="I364" s="161">
        <v>0.5</v>
      </c>
      <c r="J364" s="160">
        <v>728</v>
      </c>
      <c r="K364" s="161">
        <v>0.25</v>
      </c>
      <c r="L364" s="162" t="s">
        <v>1124</v>
      </c>
      <c r="M364" s="163"/>
      <c r="N364" s="163"/>
      <c r="O364" s="158" t="s">
        <v>343</v>
      </c>
      <c r="P364" s="158" t="s">
        <v>2979</v>
      </c>
      <c r="Q364" s="164" t="str">
        <f>CONCATENATE("(Scott Nos. ",R364,")")</f>
        <v>(Scott Nos. 728, 766)</v>
      </c>
      <c r="R364" s="165" t="s">
        <v>2980</v>
      </c>
      <c r="S364" s="166">
        <f t="shared" si="38"/>
        <v>2</v>
      </c>
      <c r="T364" s="63">
        <v>728</v>
      </c>
      <c r="U364" s="167">
        <v>766</v>
      </c>
      <c r="V364" s="63"/>
      <c r="W364" s="63"/>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4"/>
      <c r="AW364" s="64"/>
      <c r="AX364" s="64"/>
      <c r="AY364" s="64"/>
      <c r="AZ364" s="64"/>
      <c r="BA364" s="64"/>
      <c r="BB364" s="64"/>
      <c r="BC364" s="64"/>
      <c r="BD364" s="64"/>
      <c r="BE364" s="64"/>
    </row>
    <row r="365" spans="1:57" s="32" customFormat="1" ht="14" x14ac:dyDescent="0.2">
      <c r="A365" s="32">
        <v>366</v>
      </c>
      <c r="B365" s="156">
        <v>1933</v>
      </c>
      <c r="C365" s="157" t="s">
        <v>340</v>
      </c>
      <c r="D365" s="158" t="s">
        <v>344</v>
      </c>
      <c r="E365" s="158" t="s">
        <v>591</v>
      </c>
      <c r="F365" s="158" t="s">
        <v>3584</v>
      </c>
      <c r="G365" s="159" t="s">
        <v>698</v>
      </c>
      <c r="H365" s="160">
        <v>729</v>
      </c>
      <c r="I365" s="161">
        <v>0.25</v>
      </c>
      <c r="J365" s="160">
        <v>729</v>
      </c>
      <c r="K365" s="161">
        <v>0.25</v>
      </c>
      <c r="L365" s="162" t="s">
        <v>1125</v>
      </c>
      <c r="M365" s="163"/>
      <c r="N365" s="163"/>
      <c r="O365" s="158" t="s">
        <v>344</v>
      </c>
      <c r="P365" s="158" t="s">
        <v>2981</v>
      </c>
      <c r="Q365" s="164" t="str">
        <f>CONCATENATE("(Scott Nos. ",R365,")")</f>
        <v>(Scott Nos. 729, 752, 767)</v>
      </c>
      <c r="R365" s="165" t="s">
        <v>2982</v>
      </c>
      <c r="S365" s="166">
        <f t="shared" si="38"/>
        <v>3</v>
      </c>
      <c r="T365" s="63">
        <v>729</v>
      </c>
      <c r="U365" s="167">
        <v>752</v>
      </c>
      <c r="V365" s="167">
        <v>767</v>
      </c>
      <c r="W365" s="63"/>
      <c r="X365" s="63"/>
      <c r="Y365" s="63"/>
      <c r="Z365" s="63"/>
      <c r="AA365" s="63"/>
      <c r="AB365" s="63"/>
      <c r="AC365" s="63"/>
      <c r="AD365" s="63"/>
      <c r="AE365" s="63"/>
      <c r="AF365" s="63"/>
      <c r="AG365" s="63"/>
      <c r="AH365" s="63"/>
      <c r="AI365" s="63"/>
      <c r="AJ365" s="63"/>
      <c r="AK365" s="63"/>
      <c r="AL365" s="63"/>
      <c r="AM365" s="63"/>
      <c r="AN365" s="63"/>
      <c r="AO365" s="63"/>
      <c r="AP365" s="63"/>
      <c r="AQ365" s="63"/>
      <c r="AR365" s="63"/>
      <c r="AS365" s="63"/>
      <c r="AT365" s="63"/>
      <c r="AU365" s="63"/>
      <c r="AV365" s="64"/>
      <c r="AW365" s="64"/>
      <c r="AX365" s="64"/>
      <c r="AY365" s="64"/>
      <c r="AZ365" s="64"/>
      <c r="BA365" s="64"/>
      <c r="BB365" s="64"/>
      <c r="BC365" s="64"/>
      <c r="BD365" s="64"/>
      <c r="BE365" s="64"/>
    </row>
    <row r="366" spans="1:57" s="32" customFormat="1" ht="14" x14ac:dyDescent="0.2">
      <c r="A366" s="32">
        <v>367</v>
      </c>
      <c r="B366" s="156">
        <v>1933</v>
      </c>
      <c r="C366" s="157" t="s">
        <v>340</v>
      </c>
      <c r="D366" s="158" t="s">
        <v>345</v>
      </c>
      <c r="E366" s="158" t="s">
        <v>591</v>
      </c>
      <c r="F366" s="158" t="s">
        <v>3585</v>
      </c>
      <c r="G366" s="159" t="s">
        <v>699</v>
      </c>
      <c r="H366" s="160">
        <v>732</v>
      </c>
      <c r="I366" s="161">
        <v>0.25</v>
      </c>
      <c r="J366" s="160">
        <v>732</v>
      </c>
      <c r="K366" s="161">
        <v>0.25</v>
      </c>
      <c r="L366" s="162" t="s">
        <v>1126</v>
      </c>
      <c r="M366" s="163"/>
      <c r="N366" s="163"/>
      <c r="O366" s="158" t="s">
        <v>345</v>
      </c>
      <c r="P366" s="158" t="s">
        <v>2983</v>
      </c>
      <c r="Q366" s="164" t="str">
        <f>CONCATENATE("(Scott No. ",R366,")")</f>
        <v>(Scott No. 732)</v>
      </c>
      <c r="R366" s="165">
        <f>+T366</f>
        <v>732</v>
      </c>
      <c r="S366" s="166">
        <f t="shared" si="38"/>
        <v>1</v>
      </c>
      <c r="T366" s="63">
        <v>732</v>
      </c>
      <c r="U366" s="63"/>
      <c r="V366" s="63"/>
      <c r="W366" s="63"/>
      <c r="X366" s="63"/>
      <c r="Y366" s="63"/>
      <c r="Z366" s="63"/>
      <c r="AA366" s="63"/>
      <c r="AB366" s="63"/>
      <c r="AC366" s="63"/>
      <c r="AD366" s="63"/>
      <c r="AE366" s="63"/>
      <c r="AF366" s="63"/>
      <c r="AG366" s="63"/>
      <c r="AH366" s="63"/>
      <c r="AI366" s="63"/>
      <c r="AJ366" s="63"/>
      <c r="AK366" s="63"/>
      <c r="AL366" s="63"/>
      <c r="AM366" s="63"/>
      <c r="AN366" s="63"/>
      <c r="AO366" s="63"/>
      <c r="AP366" s="63"/>
      <c r="AQ366" s="63"/>
      <c r="AR366" s="63"/>
      <c r="AS366" s="63"/>
      <c r="AT366" s="63"/>
      <c r="AU366" s="63"/>
      <c r="AV366" s="64"/>
      <c r="AW366" s="64"/>
      <c r="AX366" s="64"/>
      <c r="AY366" s="64"/>
      <c r="AZ366" s="64"/>
      <c r="BA366" s="64"/>
      <c r="BB366" s="64"/>
      <c r="BC366" s="64"/>
      <c r="BD366" s="64"/>
      <c r="BE366" s="64"/>
    </row>
    <row r="367" spans="1:57" s="32" customFormat="1" ht="14" x14ac:dyDescent="0.2">
      <c r="A367" s="32">
        <v>368</v>
      </c>
      <c r="B367" s="156">
        <v>1933</v>
      </c>
      <c r="C367" s="157" t="s">
        <v>340</v>
      </c>
      <c r="D367" s="158" t="s">
        <v>346</v>
      </c>
      <c r="E367" s="158" t="s">
        <v>591</v>
      </c>
      <c r="F367" s="158" t="s">
        <v>3586</v>
      </c>
      <c r="G367" s="159" t="s">
        <v>700</v>
      </c>
      <c r="H367" s="160">
        <v>733</v>
      </c>
      <c r="I367" s="161">
        <v>0.5</v>
      </c>
      <c r="J367" s="160">
        <v>733</v>
      </c>
      <c r="K367" s="161">
        <v>0.5</v>
      </c>
      <c r="L367" s="162" t="s">
        <v>1127</v>
      </c>
      <c r="M367" s="163"/>
      <c r="N367" s="163"/>
      <c r="O367" s="158" t="s">
        <v>346</v>
      </c>
      <c r="P367" s="158" t="s">
        <v>2984</v>
      </c>
      <c r="Q367" s="164" t="str">
        <f>CONCATENATE("(Scott Nos. ",R367,")")</f>
        <v>(Scott Nos. 733, 753, 768)</v>
      </c>
      <c r="R367" s="165" t="s">
        <v>2985</v>
      </c>
      <c r="S367" s="166">
        <f t="shared" si="38"/>
        <v>3</v>
      </c>
      <c r="T367" s="63">
        <v>733</v>
      </c>
      <c r="U367" s="167">
        <v>753</v>
      </c>
      <c r="V367" s="167">
        <v>768</v>
      </c>
      <c r="W367" s="63"/>
      <c r="X367" s="63"/>
      <c r="Y367" s="63"/>
      <c r="Z367" s="63"/>
      <c r="AA367" s="63"/>
      <c r="AB367" s="63"/>
      <c r="AC367" s="63"/>
      <c r="AD367" s="63"/>
      <c r="AE367" s="63"/>
      <c r="AF367" s="63"/>
      <c r="AG367" s="63"/>
      <c r="AH367" s="63"/>
      <c r="AI367" s="63"/>
      <c r="AJ367" s="63"/>
      <c r="AK367" s="63"/>
      <c r="AL367" s="63"/>
      <c r="AM367" s="63"/>
      <c r="AN367" s="63"/>
      <c r="AO367" s="63"/>
      <c r="AP367" s="63"/>
      <c r="AQ367" s="63"/>
      <c r="AR367" s="63"/>
      <c r="AS367" s="63"/>
      <c r="AT367" s="63"/>
      <c r="AU367" s="63"/>
      <c r="AV367" s="64"/>
      <c r="AW367" s="64"/>
      <c r="AX367" s="64"/>
      <c r="AY367" s="64"/>
      <c r="AZ367" s="64"/>
      <c r="BA367" s="64"/>
      <c r="BB367" s="64"/>
      <c r="BC367" s="64"/>
      <c r="BD367" s="64"/>
      <c r="BE367" s="64"/>
    </row>
    <row r="368" spans="1:57" s="32" customFormat="1" ht="14" x14ac:dyDescent="0.2">
      <c r="A368" s="32">
        <v>369</v>
      </c>
      <c r="B368" s="156">
        <v>1933</v>
      </c>
      <c r="C368" s="157" t="s">
        <v>340</v>
      </c>
      <c r="D368" s="158" t="s">
        <v>347</v>
      </c>
      <c r="E368" s="158" t="s">
        <v>591</v>
      </c>
      <c r="F368" s="158" t="s">
        <v>3587</v>
      </c>
      <c r="G368" s="159" t="s">
        <v>701</v>
      </c>
      <c r="H368" s="160">
        <v>734</v>
      </c>
      <c r="I368" s="161">
        <v>0.25</v>
      </c>
      <c r="J368" s="160">
        <v>734</v>
      </c>
      <c r="K368" s="161">
        <v>0.55000000000000004</v>
      </c>
      <c r="L368" s="162" t="s">
        <v>1128</v>
      </c>
      <c r="M368" s="163"/>
      <c r="N368" s="163"/>
      <c r="O368" s="158" t="s">
        <v>347</v>
      </c>
      <c r="P368" s="158" t="s">
        <v>2986</v>
      </c>
      <c r="Q368" s="164" t="str">
        <f>CONCATENATE("(Scott No. ",R368,")")</f>
        <v>(Scott No. 734)</v>
      </c>
      <c r="R368" s="165">
        <f>+T368</f>
        <v>734</v>
      </c>
      <c r="S368" s="166">
        <f t="shared" si="38"/>
        <v>1</v>
      </c>
      <c r="T368" s="63">
        <v>734</v>
      </c>
      <c r="U368" s="63"/>
      <c r="V368" s="63"/>
      <c r="W368" s="63"/>
      <c r="X368" s="63"/>
      <c r="Y368" s="63"/>
      <c r="Z368" s="63"/>
      <c r="AA368" s="63"/>
      <c r="AB368" s="63"/>
      <c r="AC368" s="63"/>
      <c r="AD368" s="63"/>
      <c r="AE368" s="63"/>
      <c r="AF368" s="63"/>
      <c r="AG368" s="63"/>
      <c r="AH368" s="63"/>
      <c r="AI368" s="63"/>
      <c r="AJ368" s="63"/>
      <c r="AK368" s="63"/>
      <c r="AL368" s="63"/>
      <c r="AM368" s="63"/>
      <c r="AN368" s="63"/>
      <c r="AO368" s="63"/>
      <c r="AP368" s="63"/>
      <c r="AQ368" s="63"/>
      <c r="AR368" s="63"/>
      <c r="AS368" s="63"/>
      <c r="AT368" s="63"/>
      <c r="AU368" s="63"/>
      <c r="AV368" s="64"/>
      <c r="AW368" s="64"/>
      <c r="AX368" s="64"/>
      <c r="AY368" s="64"/>
      <c r="AZ368" s="64"/>
      <c r="BA368" s="64"/>
      <c r="BB368" s="64"/>
      <c r="BC368" s="64"/>
      <c r="BD368" s="64"/>
      <c r="BE368" s="64"/>
    </row>
    <row r="369" spans="1:57" s="32" customFormat="1" ht="14" x14ac:dyDescent="0.2">
      <c r="A369" s="32">
        <v>370</v>
      </c>
      <c r="B369" s="156">
        <v>1933</v>
      </c>
      <c r="C369" s="168" t="s">
        <v>545</v>
      </c>
      <c r="D369" s="158" t="s">
        <v>546</v>
      </c>
      <c r="E369" s="158" t="s">
        <v>592</v>
      </c>
      <c r="F369" s="158" t="s">
        <v>3588</v>
      </c>
      <c r="G369" s="159" t="s">
        <v>549</v>
      </c>
      <c r="H369" s="160">
        <v>730</v>
      </c>
      <c r="I369" s="161">
        <v>25</v>
      </c>
      <c r="J369" s="160">
        <v>730</v>
      </c>
      <c r="K369" s="161">
        <v>20</v>
      </c>
      <c r="L369" s="162" t="s">
        <v>1054</v>
      </c>
      <c r="M369" s="163"/>
      <c r="N369" s="163"/>
      <c r="O369" s="158" t="s">
        <v>546</v>
      </c>
      <c r="P369" s="158" t="s">
        <v>2987</v>
      </c>
      <c r="Q369" s="164" t="str">
        <f>CONCATENATE("(Scott No. ",R369,")")</f>
        <v>(Scott No. 730)</v>
      </c>
      <c r="R369" s="165">
        <f>+T369</f>
        <v>730</v>
      </c>
      <c r="S369" s="166">
        <f t="shared" si="38"/>
        <v>1</v>
      </c>
      <c r="T369" s="63">
        <v>730</v>
      </c>
      <c r="U369" s="63"/>
      <c r="V369" s="63"/>
      <c r="W369" s="63"/>
      <c r="X369" s="63"/>
      <c r="Y369" s="63"/>
      <c r="Z369" s="63"/>
      <c r="AA369" s="63"/>
      <c r="AB369" s="63"/>
      <c r="AC369" s="63"/>
      <c r="AD369" s="63"/>
      <c r="AE369" s="63"/>
      <c r="AF369" s="63"/>
      <c r="AG369" s="63"/>
      <c r="AH369" s="63"/>
      <c r="AI369" s="63"/>
      <c r="AJ369" s="63"/>
      <c r="AK369" s="63"/>
      <c r="AL369" s="63"/>
      <c r="AM369" s="63"/>
      <c r="AN369" s="63"/>
      <c r="AO369" s="63"/>
      <c r="AP369" s="63"/>
      <c r="AQ369" s="63"/>
      <c r="AR369" s="63"/>
      <c r="AS369" s="63"/>
      <c r="AT369" s="63"/>
      <c r="AU369" s="63"/>
      <c r="AV369" s="64"/>
      <c r="AW369" s="64"/>
      <c r="AX369" s="64"/>
      <c r="AY369" s="64"/>
      <c r="AZ369" s="64"/>
      <c r="BA369" s="64"/>
      <c r="BB369" s="64"/>
      <c r="BC369" s="64"/>
      <c r="BD369" s="64"/>
      <c r="BE369" s="64"/>
    </row>
    <row r="370" spans="1:57" s="32" customFormat="1" ht="14" x14ac:dyDescent="0.2">
      <c r="A370" s="32">
        <v>371</v>
      </c>
      <c r="B370" s="156">
        <v>1933</v>
      </c>
      <c r="C370" s="168" t="s">
        <v>545</v>
      </c>
      <c r="D370" s="158" t="s">
        <v>546</v>
      </c>
      <c r="E370" s="158" t="s">
        <v>592</v>
      </c>
      <c r="F370" s="158" t="s">
        <v>3589</v>
      </c>
      <c r="G370" s="159" t="s">
        <v>550</v>
      </c>
      <c r="H370" s="160">
        <v>731</v>
      </c>
      <c r="I370" s="161">
        <v>22.5</v>
      </c>
      <c r="J370" s="160">
        <v>731</v>
      </c>
      <c r="K370" s="161">
        <v>17.5</v>
      </c>
      <c r="L370" s="162" t="s">
        <v>1055</v>
      </c>
      <c r="M370" s="163"/>
      <c r="N370" s="163"/>
      <c r="O370" s="158" t="s">
        <v>546</v>
      </c>
      <c r="P370" s="158" t="s">
        <v>2988</v>
      </c>
      <c r="Q370" s="164" t="str">
        <f>CONCATENATE("(Scott No. ",R370,")")</f>
        <v>(Scott No. 731)</v>
      </c>
      <c r="R370" s="165">
        <f>+T370</f>
        <v>731</v>
      </c>
      <c r="S370" s="166">
        <f t="shared" si="38"/>
        <v>1</v>
      </c>
      <c r="T370" s="63">
        <v>731</v>
      </c>
      <c r="U370" s="63"/>
      <c r="V370" s="63"/>
      <c r="W370" s="63"/>
      <c r="X370" s="63"/>
      <c r="Y370" s="63"/>
      <c r="Z370" s="63"/>
      <c r="AA370" s="63"/>
      <c r="AB370" s="63"/>
      <c r="AC370" s="63"/>
      <c r="AD370" s="63"/>
      <c r="AE370" s="63"/>
      <c r="AF370" s="63"/>
      <c r="AG370" s="63"/>
      <c r="AH370" s="63"/>
      <c r="AI370" s="63"/>
      <c r="AJ370" s="63"/>
      <c r="AK370" s="63"/>
      <c r="AL370" s="63"/>
      <c r="AM370" s="63"/>
      <c r="AN370" s="63"/>
      <c r="AO370" s="63"/>
      <c r="AP370" s="63"/>
      <c r="AQ370" s="63"/>
      <c r="AR370" s="63"/>
      <c r="AS370" s="63"/>
      <c r="AT370" s="63"/>
      <c r="AU370" s="63"/>
      <c r="AV370" s="64"/>
      <c r="AW370" s="64"/>
      <c r="AX370" s="64"/>
      <c r="AY370" s="64"/>
      <c r="AZ370" s="64"/>
      <c r="BA370" s="64"/>
      <c r="BB370" s="64"/>
      <c r="BC370" s="64"/>
      <c r="BD370" s="64"/>
      <c r="BE370" s="64"/>
    </row>
    <row r="371" spans="1:57" s="32" customFormat="1" ht="14" x14ac:dyDescent="0.2">
      <c r="A371" s="32">
        <v>372</v>
      </c>
      <c r="B371" s="156">
        <v>1933</v>
      </c>
      <c r="C371" s="168" t="s">
        <v>545</v>
      </c>
      <c r="D371" s="158" t="s">
        <v>547</v>
      </c>
      <c r="E371" s="158" t="s">
        <v>592</v>
      </c>
      <c r="F371" s="158" t="s">
        <v>3590</v>
      </c>
      <c r="G371" s="159" t="s">
        <v>551</v>
      </c>
      <c r="H371" s="160">
        <v>735</v>
      </c>
      <c r="I371" s="161">
        <v>9</v>
      </c>
      <c r="J371" s="160">
        <v>735</v>
      </c>
      <c r="K371" s="161">
        <v>11</v>
      </c>
      <c r="L371" s="162" t="s">
        <v>1057</v>
      </c>
      <c r="M371" s="163"/>
      <c r="N371" s="163"/>
      <c r="O371" s="158" t="s">
        <v>547</v>
      </c>
      <c r="P371" s="158" t="s">
        <v>2989</v>
      </c>
      <c r="Q371" s="164" t="str">
        <f>CONCATENATE("(Scott No. ",R371,")")</f>
        <v>(Scott No. 735)</v>
      </c>
      <c r="R371" s="165">
        <f>+T371</f>
        <v>735</v>
      </c>
      <c r="S371" s="166">
        <f t="shared" si="38"/>
        <v>1</v>
      </c>
      <c r="T371" s="63">
        <v>735</v>
      </c>
      <c r="U371" s="63"/>
      <c r="V371" s="63"/>
      <c r="W371" s="63"/>
      <c r="X371" s="63"/>
      <c r="Y371" s="63"/>
      <c r="Z371" s="63"/>
      <c r="AA371" s="63"/>
      <c r="AB371" s="63"/>
      <c r="AC371" s="63"/>
      <c r="AD371" s="63"/>
      <c r="AE371" s="63"/>
      <c r="AF371" s="63"/>
      <c r="AG371" s="63"/>
      <c r="AH371" s="63"/>
      <c r="AI371" s="63"/>
      <c r="AJ371" s="63"/>
      <c r="AK371" s="63"/>
      <c r="AL371" s="63"/>
      <c r="AM371" s="63"/>
      <c r="AN371" s="63"/>
      <c r="AO371" s="63"/>
      <c r="AP371" s="63"/>
      <c r="AQ371" s="63"/>
      <c r="AR371" s="63"/>
      <c r="AS371" s="63"/>
      <c r="AT371" s="63"/>
      <c r="AU371" s="63"/>
      <c r="AV371" s="64"/>
      <c r="AW371" s="64"/>
      <c r="AX371" s="64"/>
      <c r="AY371" s="64"/>
      <c r="AZ371" s="64"/>
      <c r="BA371" s="64"/>
      <c r="BB371" s="64"/>
      <c r="BC371" s="64"/>
      <c r="BD371" s="64"/>
      <c r="BE371" s="64"/>
    </row>
    <row r="372" spans="1:57" s="32" customFormat="1" ht="14" x14ac:dyDescent="0.2">
      <c r="A372" s="32">
        <v>373</v>
      </c>
      <c r="B372" s="156">
        <v>1934</v>
      </c>
      <c r="C372" s="157" t="s">
        <v>348</v>
      </c>
      <c r="D372" s="158" t="s">
        <v>349</v>
      </c>
      <c r="E372" s="158" t="s">
        <v>591</v>
      </c>
      <c r="F372" s="158" t="s">
        <v>3591</v>
      </c>
      <c r="G372" s="159" t="s">
        <v>702</v>
      </c>
      <c r="H372" s="160">
        <v>736</v>
      </c>
      <c r="I372" s="161">
        <v>0.25</v>
      </c>
      <c r="J372" s="160">
        <v>736</v>
      </c>
      <c r="K372" s="161">
        <v>0.3</v>
      </c>
      <c r="L372" s="162" t="s">
        <v>1129</v>
      </c>
      <c r="M372" s="163"/>
      <c r="N372" s="163"/>
      <c r="O372" s="158" t="s">
        <v>349</v>
      </c>
      <c r="P372" s="158" t="s">
        <v>2990</v>
      </c>
      <c r="Q372" s="164" t="str">
        <f>CONCATENATE("(Scott No. ",R372,")")</f>
        <v>(Scott No. 736)</v>
      </c>
      <c r="R372" s="165">
        <f>+T372</f>
        <v>736</v>
      </c>
      <c r="S372" s="166">
        <f t="shared" si="38"/>
        <v>1</v>
      </c>
      <c r="T372" s="63">
        <v>736</v>
      </c>
      <c r="U372" s="63"/>
      <c r="V372" s="63"/>
      <c r="W372" s="63"/>
      <c r="X372" s="63"/>
      <c r="Y372" s="63"/>
      <c r="Z372" s="63"/>
      <c r="AA372" s="63"/>
      <c r="AB372" s="63"/>
      <c r="AC372" s="63"/>
      <c r="AD372" s="63"/>
      <c r="AE372" s="63"/>
      <c r="AF372" s="63"/>
      <c r="AG372" s="63"/>
      <c r="AH372" s="63"/>
      <c r="AI372" s="63"/>
      <c r="AJ372" s="63"/>
      <c r="AK372" s="63"/>
      <c r="AL372" s="63"/>
      <c r="AM372" s="63"/>
      <c r="AN372" s="63"/>
      <c r="AO372" s="63"/>
      <c r="AP372" s="63"/>
      <c r="AQ372" s="63"/>
      <c r="AR372" s="63"/>
      <c r="AS372" s="63"/>
      <c r="AT372" s="63"/>
      <c r="AU372" s="63"/>
      <c r="AV372" s="64"/>
      <c r="AW372" s="64"/>
      <c r="AX372" s="64"/>
      <c r="AY372" s="64"/>
      <c r="AZ372" s="64"/>
      <c r="BA372" s="64"/>
      <c r="BB372" s="64"/>
      <c r="BC372" s="64"/>
      <c r="BD372" s="64"/>
      <c r="BE372" s="64"/>
    </row>
    <row r="373" spans="1:57" s="32" customFormat="1" ht="14" x14ac:dyDescent="0.2">
      <c r="A373" s="32">
        <v>374</v>
      </c>
      <c r="B373" s="156">
        <v>1934</v>
      </c>
      <c r="C373" s="157" t="s">
        <v>348</v>
      </c>
      <c r="D373" s="158" t="s">
        <v>350</v>
      </c>
      <c r="E373" s="158" t="s">
        <v>591</v>
      </c>
      <c r="F373" s="158" t="s">
        <v>3592</v>
      </c>
      <c r="G373" s="159" t="s">
        <v>703</v>
      </c>
      <c r="H373" s="160">
        <v>738</v>
      </c>
      <c r="I373" s="161">
        <v>0.25</v>
      </c>
      <c r="J373" s="160">
        <v>738</v>
      </c>
      <c r="K373" s="161">
        <v>0.25</v>
      </c>
      <c r="L373" s="162" t="s">
        <v>1130</v>
      </c>
      <c r="M373" s="163"/>
      <c r="N373" s="163"/>
      <c r="O373" s="158" t="s">
        <v>350</v>
      </c>
      <c r="P373" s="158" t="s">
        <v>2991</v>
      </c>
      <c r="Q373" s="164" t="str">
        <f t="shared" ref="Q373:Q384" si="43">CONCATENATE("(Scott Nos. ",R373,")")</f>
        <v>(Scott Nos. 737, 738, 754)</v>
      </c>
      <c r="R373" s="165" t="s">
        <v>2992</v>
      </c>
      <c r="S373" s="166">
        <f t="shared" si="38"/>
        <v>3</v>
      </c>
      <c r="T373" s="63">
        <v>737</v>
      </c>
      <c r="U373" s="63">
        <v>738</v>
      </c>
      <c r="V373" s="167">
        <v>754</v>
      </c>
      <c r="W373" s="63"/>
      <c r="X373" s="63"/>
      <c r="Y373" s="63"/>
      <c r="Z373" s="63"/>
      <c r="AA373" s="63"/>
      <c r="AB373" s="63"/>
      <c r="AC373" s="63"/>
      <c r="AD373" s="63"/>
      <c r="AE373" s="63"/>
      <c r="AF373" s="63"/>
      <c r="AG373" s="63"/>
      <c r="AH373" s="63"/>
      <c r="AI373" s="63"/>
      <c r="AJ373" s="63"/>
      <c r="AK373" s="63"/>
      <c r="AL373" s="63"/>
      <c r="AM373" s="63"/>
      <c r="AN373" s="63"/>
      <c r="AO373" s="63"/>
      <c r="AP373" s="63"/>
      <c r="AQ373" s="63"/>
      <c r="AR373" s="63"/>
      <c r="AS373" s="63"/>
      <c r="AT373" s="63"/>
      <c r="AU373" s="63"/>
      <c r="AV373" s="64"/>
      <c r="AW373" s="64"/>
      <c r="AX373" s="64"/>
      <c r="AY373" s="64"/>
      <c r="AZ373" s="64"/>
      <c r="BA373" s="64"/>
      <c r="BB373" s="64"/>
      <c r="BC373" s="64"/>
      <c r="BD373" s="64"/>
      <c r="BE373" s="64"/>
    </row>
    <row r="374" spans="1:57" s="32" customFormat="1" ht="14" x14ac:dyDescent="0.2">
      <c r="A374" s="32">
        <v>375</v>
      </c>
      <c r="B374" s="156">
        <v>1934</v>
      </c>
      <c r="C374" s="157" t="s">
        <v>348</v>
      </c>
      <c r="D374" s="158" t="s">
        <v>351</v>
      </c>
      <c r="E374" s="158" t="s">
        <v>591</v>
      </c>
      <c r="F374" s="158" t="s">
        <v>3593</v>
      </c>
      <c r="G374" s="159" t="s">
        <v>704</v>
      </c>
      <c r="H374" s="160">
        <v>739</v>
      </c>
      <c r="I374" s="161">
        <v>0.25</v>
      </c>
      <c r="J374" s="160">
        <v>739</v>
      </c>
      <c r="K374" s="161">
        <v>0.25</v>
      </c>
      <c r="L374" s="162" t="s">
        <v>1131</v>
      </c>
      <c r="M374" s="163"/>
      <c r="N374" s="163"/>
      <c r="O374" s="158" t="s">
        <v>351</v>
      </c>
      <c r="P374" s="158" t="s">
        <v>2993</v>
      </c>
      <c r="Q374" s="164" t="str">
        <f t="shared" si="43"/>
        <v>(Scott Nos. 739, 755)</v>
      </c>
      <c r="R374" s="165" t="s">
        <v>2994</v>
      </c>
      <c r="S374" s="166">
        <f t="shared" si="38"/>
        <v>2</v>
      </c>
      <c r="T374" s="63">
        <v>739</v>
      </c>
      <c r="U374" s="167">
        <v>755</v>
      </c>
      <c r="V374" s="63"/>
      <c r="W374" s="63"/>
      <c r="X374" s="63"/>
      <c r="Y374" s="63"/>
      <c r="Z374" s="63"/>
      <c r="AA374" s="63"/>
      <c r="AB374" s="63"/>
      <c r="AC374" s="63"/>
      <c r="AD374" s="63"/>
      <c r="AE374" s="63"/>
      <c r="AF374" s="63"/>
      <c r="AG374" s="63"/>
      <c r="AH374" s="63"/>
      <c r="AI374" s="63"/>
      <c r="AJ374" s="63"/>
      <c r="AK374" s="63"/>
      <c r="AL374" s="63"/>
      <c r="AM374" s="63"/>
      <c r="AN374" s="63"/>
      <c r="AO374" s="63"/>
      <c r="AP374" s="63"/>
      <c r="AQ374" s="63"/>
      <c r="AR374" s="63"/>
      <c r="AS374" s="63"/>
      <c r="AT374" s="63"/>
      <c r="AU374" s="63"/>
      <c r="AV374" s="64"/>
      <c r="AW374" s="64"/>
      <c r="AX374" s="64"/>
      <c r="AY374" s="64"/>
      <c r="AZ374" s="64"/>
      <c r="BA374" s="64"/>
      <c r="BB374" s="64"/>
      <c r="BC374" s="64"/>
      <c r="BD374" s="64"/>
      <c r="BE374" s="64"/>
    </row>
    <row r="375" spans="1:57" s="32" customFormat="1" ht="14" x14ac:dyDescent="0.2">
      <c r="A375" s="32">
        <v>376</v>
      </c>
      <c r="B375" s="156">
        <v>1934</v>
      </c>
      <c r="C375" s="157" t="s">
        <v>352</v>
      </c>
      <c r="D375" s="158" t="s">
        <v>353</v>
      </c>
      <c r="E375" s="158" t="s">
        <v>591</v>
      </c>
      <c r="F375" s="158" t="s">
        <v>3594</v>
      </c>
      <c r="G375" s="159" t="s">
        <v>705</v>
      </c>
      <c r="H375" s="160">
        <v>740</v>
      </c>
      <c r="I375" s="161">
        <v>0.25</v>
      </c>
      <c r="J375" s="160">
        <v>740</v>
      </c>
      <c r="K375" s="161">
        <v>0.3</v>
      </c>
      <c r="L375" s="162" t="s">
        <v>1132</v>
      </c>
      <c r="M375" s="163"/>
      <c r="N375" s="163"/>
      <c r="O375" s="158" t="s">
        <v>353</v>
      </c>
      <c r="P375" s="158" t="s">
        <v>2995</v>
      </c>
      <c r="Q375" s="164" t="str">
        <f t="shared" si="43"/>
        <v>(Scott Nos. 740, 756, 769)</v>
      </c>
      <c r="R375" s="165" t="s">
        <v>2996</v>
      </c>
      <c r="S375" s="166">
        <f t="shared" si="38"/>
        <v>3</v>
      </c>
      <c r="T375" s="63">
        <v>740</v>
      </c>
      <c r="U375" s="167">
        <v>756</v>
      </c>
      <c r="V375" s="167">
        <v>769</v>
      </c>
      <c r="W375" s="63"/>
      <c r="X375" s="63"/>
      <c r="Y375" s="63"/>
      <c r="Z375" s="63"/>
      <c r="AA375" s="63"/>
      <c r="AB375" s="63"/>
      <c r="AC375" s="63"/>
      <c r="AD375" s="63"/>
      <c r="AE375" s="63"/>
      <c r="AF375" s="63"/>
      <c r="AG375" s="63"/>
      <c r="AH375" s="63"/>
      <c r="AI375" s="63"/>
      <c r="AJ375" s="63"/>
      <c r="AK375" s="63"/>
      <c r="AL375" s="63"/>
      <c r="AM375" s="63"/>
      <c r="AN375" s="63"/>
      <c r="AO375" s="63"/>
      <c r="AP375" s="63"/>
      <c r="AQ375" s="63"/>
      <c r="AR375" s="63"/>
      <c r="AS375" s="63"/>
      <c r="AT375" s="63"/>
      <c r="AU375" s="63"/>
      <c r="AV375" s="64"/>
      <c r="AW375" s="64"/>
      <c r="AX375" s="64"/>
      <c r="AY375" s="64"/>
      <c r="AZ375" s="64"/>
      <c r="BA375" s="64"/>
      <c r="BB375" s="64"/>
      <c r="BC375" s="64"/>
      <c r="BD375" s="64"/>
      <c r="BE375" s="64"/>
    </row>
    <row r="376" spans="1:57" s="32" customFormat="1" ht="14" x14ac:dyDescent="0.2">
      <c r="A376" s="32">
        <v>377</v>
      </c>
      <c r="B376" s="156">
        <v>1934</v>
      </c>
      <c r="C376" s="157" t="s">
        <v>352</v>
      </c>
      <c r="D376" s="158" t="s">
        <v>354</v>
      </c>
      <c r="E376" s="158" t="s">
        <v>591</v>
      </c>
      <c r="F376" s="158" t="s">
        <v>3595</v>
      </c>
      <c r="G376" s="159" t="s">
        <v>706</v>
      </c>
      <c r="H376" s="160">
        <v>741</v>
      </c>
      <c r="I376" s="161">
        <v>0.25</v>
      </c>
      <c r="J376" s="160">
        <v>741</v>
      </c>
      <c r="K376" s="161">
        <v>0.3</v>
      </c>
      <c r="L376" s="162" t="s">
        <v>1133</v>
      </c>
      <c r="M376" s="163"/>
      <c r="N376" s="163"/>
      <c r="O376" s="158" t="s">
        <v>354</v>
      </c>
      <c r="P376" s="158" t="s">
        <v>2997</v>
      </c>
      <c r="Q376" s="164" t="str">
        <f t="shared" si="43"/>
        <v>(Scott Nos. 741, 757)</v>
      </c>
      <c r="R376" s="165" t="s">
        <v>2998</v>
      </c>
      <c r="S376" s="166">
        <f t="shared" si="38"/>
        <v>2</v>
      </c>
      <c r="T376" s="63">
        <v>741</v>
      </c>
      <c r="U376" s="167">
        <v>757</v>
      </c>
      <c r="V376" s="63"/>
      <c r="W376" s="63"/>
      <c r="X376" s="63"/>
      <c r="Y376" s="63"/>
      <c r="Z376" s="63"/>
      <c r="AA376" s="63"/>
      <c r="AB376" s="63"/>
      <c r="AC376" s="63"/>
      <c r="AD376" s="63"/>
      <c r="AE376" s="63"/>
      <c r="AF376" s="63"/>
      <c r="AG376" s="63"/>
      <c r="AH376" s="63"/>
      <c r="AI376" s="63"/>
      <c r="AJ376" s="63"/>
      <c r="AK376" s="63"/>
      <c r="AL376" s="63"/>
      <c r="AM376" s="63"/>
      <c r="AN376" s="63"/>
      <c r="AO376" s="63"/>
      <c r="AP376" s="63"/>
      <c r="AQ376" s="63"/>
      <c r="AR376" s="63"/>
      <c r="AS376" s="63"/>
      <c r="AT376" s="63"/>
      <c r="AU376" s="63"/>
      <c r="AV376" s="64"/>
      <c r="AW376" s="64"/>
      <c r="AX376" s="64"/>
      <c r="AY376" s="64"/>
      <c r="AZ376" s="64"/>
      <c r="BA376" s="64"/>
      <c r="BB376" s="64"/>
      <c r="BC376" s="64"/>
      <c r="BD376" s="64"/>
      <c r="BE376" s="64"/>
    </row>
    <row r="377" spans="1:57" s="32" customFormat="1" ht="14" x14ac:dyDescent="0.2">
      <c r="A377" s="32">
        <v>378</v>
      </c>
      <c r="B377" s="156">
        <v>1934</v>
      </c>
      <c r="C377" s="157" t="s">
        <v>352</v>
      </c>
      <c r="D377" s="158" t="s">
        <v>355</v>
      </c>
      <c r="E377" s="158" t="s">
        <v>591</v>
      </c>
      <c r="F377" s="158" t="s">
        <v>3596</v>
      </c>
      <c r="G377" s="159" t="s">
        <v>707</v>
      </c>
      <c r="H377" s="160">
        <v>742</v>
      </c>
      <c r="I377" s="161">
        <v>0.25</v>
      </c>
      <c r="J377" s="160">
        <v>742</v>
      </c>
      <c r="K377" s="161">
        <v>0.4</v>
      </c>
      <c r="L377" s="162" t="s">
        <v>1134</v>
      </c>
      <c r="M377" s="163"/>
      <c r="N377" s="163"/>
      <c r="O377" s="158" t="s">
        <v>355</v>
      </c>
      <c r="P377" s="158" t="s">
        <v>2999</v>
      </c>
      <c r="Q377" s="164" t="str">
        <f t="shared" si="43"/>
        <v>(Scott Nos. 742, 758)</v>
      </c>
      <c r="R377" s="165" t="s">
        <v>3000</v>
      </c>
      <c r="S377" s="166">
        <f t="shared" si="38"/>
        <v>2</v>
      </c>
      <c r="T377" s="63">
        <v>742</v>
      </c>
      <c r="U377" s="167">
        <v>758</v>
      </c>
      <c r="V377" s="63"/>
      <c r="W377" s="63"/>
      <c r="X377" s="63"/>
      <c r="Y377" s="63"/>
      <c r="Z377" s="63"/>
      <c r="AA377" s="63"/>
      <c r="AB377" s="63"/>
      <c r="AC377" s="63"/>
      <c r="AD377" s="63"/>
      <c r="AE377" s="63"/>
      <c r="AF377" s="63"/>
      <c r="AG377" s="63"/>
      <c r="AH377" s="63"/>
      <c r="AI377" s="63"/>
      <c r="AJ377" s="63"/>
      <c r="AK377" s="63"/>
      <c r="AL377" s="63"/>
      <c r="AM377" s="63"/>
      <c r="AN377" s="63"/>
      <c r="AO377" s="63"/>
      <c r="AP377" s="63"/>
      <c r="AQ377" s="63"/>
      <c r="AR377" s="63"/>
      <c r="AS377" s="63"/>
      <c r="AT377" s="63"/>
      <c r="AU377" s="63"/>
      <c r="AV377" s="64"/>
      <c r="AW377" s="64"/>
      <c r="AX377" s="64"/>
      <c r="AY377" s="64"/>
      <c r="AZ377" s="64"/>
      <c r="BA377" s="64"/>
      <c r="BB377" s="64"/>
      <c r="BC377" s="64"/>
      <c r="BD377" s="64"/>
      <c r="BE377" s="64"/>
    </row>
    <row r="378" spans="1:57" s="32" customFormat="1" ht="14" x14ac:dyDescent="0.2">
      <c r="A378" s="32">
        <v>379</v>
      </c>
      <c r="B378" s="156">
        <v>1934</v>
      </c>
      <c r="C378" s="157" t="s">
        <v>352</v>
      </c>
      <c r="D378" s="158" t="s">
        <v>356</v>
      </c>
      <c r="E378" s="158" t="s">
        <v>591</v>
      </c>
      <c r="F378" s="158" t="s">
        <v>3597</v>
      </c>
      <c r="G378" s="159" t="s">
        <v>708</v>
      </c>
      <c r="H378" s="160">
        <v>743</v>
      </c>
      <c r="I378" s="161">
        <v>0.4</v>
      </c>
      <c r="J378" s="160">
        <v>743</v>
      </c>
      <c r="K378" s="161">
        <v>0.5</v>
      </c>
      <c r="L378" s="162" t="s">
        <v>1135</v>
      </c>
      <c r="M378" s="163"/>
      <c r="N378" s="163"/>
      <c r="O378" s="158" t="s">
        <v>356</v>
      </c>
      <c r="P378" s="158" t="s">
        <v>3001</v>
      </c>
      <c r="Q378" s="164" t="str">
        <f t="shared" si="43"/>
        <v>(Scott Nos. 743, 759)</v>
      </c>
      <c r="R378" s="165" t="s">
        <v>3002</v>
      </c>
      <c r="S378" s="166">
        <f t="shared" si="38"/>
        <v>2</v>
      </c>
      <c r="T378" s="63">
        <v>743</v>
      </c>
      <c r="U378" s="167">
        <v>759</v>
      </c>
      <c r="V378" s="63"/>
      <c r="W378" s="63"/>
      <c r="X378" s="63"/>
      <c r="Y378" s="63"/>
      <c r="Z378" s="63"/>
      <c r="AA378" s="63"/>
      <c r="AB378" s="63"/>
      <c r="AC378" s="63"/>
      <c r="AD378" s="63"/>
      <c r="AE378" s="63"/>
      <c r="AF378" s="63"/>
      <c r="AG378" s="63"/>
      <c r="AH378" s="63"/>
      <c r="AI378" s="63"/>
      <c r="AJ378" s="63"/>
      <c r="AK378" s="63"/>
      <c r="AL378" s="63"/>
      <c r="AM378" s="63"/>
      <c r="AN378" s="63"/>
      <c r="AO378" s="63"/>
      <c r="AP378" s="63"/>
      <c r="AQ378" s="63"/>
      <c r="AR378" s="63"/>
      <c r="AS378" s="63"/>
      <c r="AT378" s="63"/>
      <c r="AU378" s="63"/>
      <c r="AV378" s="64"/>
      <c r="AW378" s="64"/>
      <c r="AX378" s="64"/>
      <c r="AY378" s="64"/>
      <c r="AZ378" s="64"/>
      <c r="BA378" s="64"/>
      <c r="BB378" s="64"/>
      <c r="BC378" s="64"/>
      <c r="BD378" s="64"/>
      <c r="BE378" s="64"/>
    </row>
    <row r="379" spans="1:57" s="32" customFormat="1" ht="14" x14ac:dyDescent="0.2">
      <c r="A379" s="32">
        <v>380</v>
      </c>
      <c r="B379" s="156">
        <v>1934</v>
      </c>
      <c r="C379" s="157" t="s">
        <v>352</v>
      </c>
      <c r="D379" s="158" t="s">
        <v>357</v>
      </c>
      <c r="E379" s="158" t="s">
        <v>591</v>
      </c>
      <c r="F379" s="158" t="s">
        <v>3598</v>
      </c>
      <c r="G379" s="159" t="s">
        <v>709</v>
      </c>
      <c r="H379" s="160">
        <v>744</v>
      </c>
      <c r="I379" s="161">
        <v>0.8</v>
      </c>
      <c r="J379" s="160">
        <v>744</v>
      </c>
      <c r="K379" s="161">
        <v>0.65</v>
      </c>
      <c r="L379" s="162" t="s">
        <v>1136</v>
      </c>
      <c r="M379" s="163"/>
      <c r="N379" s="163"/>
      <c r="O379" s="158" t="s">
        <v>357</v>
      </c>
      <c r="P379" s="158" t="s">
        <v>3003</v>
      </c>
      <c r="Q379" s="164" t="str">
        <f t="shared" si="43"/>
        <v>(Scott Nos. 744, 760)</v>
      </c>
      <c r="R379" s="165" t="s">
        <v>3004</v>
      </c>
      <c r="S379" s="166">
        <f t="shared" si="38"/>
        <v>2</v>
      </c>
      <c r="T379" s="63">
        <v>744</v>
      </c>
      <c r="U379" s="167">
        <v>760</v>
      </c>
      <c r="V379" s="63"/>
      <c r="W379" s="63"/>
      <c r="X379" s="63"/>
      <c r="Y379" s="63"/>
      <c r="Z379" s="63"/>
      <c r="AA379" s="63"/>
      <c r="AB379" s="63"/>
      <c r="AC379" s="63"/>
      <c r="AD379" s="63"/>
      <c r="AE379" s="63"/>
      <c r="AF379" s="63"/>
      <c r="AG379" s="63"/>
      <c r="AH379" s="63"/>
      <c r="AI379" s="63"/>
      <c r="AJ379" s="63"/>
      <c r="AK379" s="63"/>
      <c r="AL379" s="63"/>
      <c r="AM379" s="63"/>
      <c r="AN379" s="63"/>
      <c r="AO379" s="63"/>
      <c r="AP379" s="63"/>
      <c r="AQ379" s="63"/>
      <c r="AR379" s="63"/>
      <c r="AS379" s="63"/>
      <c r="AT379" s="63"/>
      <c r="AU379" s="63"/>
      <c r="AV379" s="64"/>
      <c r="AW379" s="64"/>
      <c r="AX379" s="64"/>
      <c r="AY379" s="64"/>
      <c r="AZ379" s="64"/>
      <c r="BA379" s="64"/>
      <c r="BB379" s="64"/>
      <c r="BC379" s="64"/>
      <c r="BD379" s="64"/>
      <c r="BE379" s="64"/>
    </row>
    <row r="380" spans="1:57" s="32" customFormat="1" ht="14" x14ac:dyDescent="0.2">
      <c r="A380" s="32">
        <v>381</v>
      </c>
      <c r="B380" s="156">
        <v>1934</v>
      </c>
      <c r="C380" s="157" t="s">
        <v>352</v>
      </c>
      <c r="D380" s="158" t="s">
        <v>358</v>
      </c>
      <c r="E380" s="158" t="s">
        <v>591</v>
      </c>
      <c r="F380" s="158" t="s">
        <v>3599</v>
      </c>
      <c r="G380" s="159" t="s">
        <v>710</v>
      </c>
      <c r="H380" s="160">
        <v>745</v>
      </c>
      <c r="I380" s="161">
        <v>1.2</v>
      </c>
      <c r="J380" s="160">
        <v>745</v>
      </c>
      <c r="K380" s="161">
        <v>0.85</v>
      </c>
      <c r="L380" s="162" t="s">
        <v>1137</v>
      </c>
      <c r="M380" s="163"/>
      <c r="N380" s="163"/>
      <c r="O380" s="158" t="s">
        <v>358</v>
      </c>
      <c r="P380" s="158" t="s">
        <v>3005</v>
      </c>
      <c r="Q380" s="164" t="str">
        <f t="shared" si="43"/>
        <v>(Scott Nos. 745, 761)</v>
      </c>
      <c r="R380" s="165" t="s">
        <v>3006</v>
      </c>
      <c r="S380" s="166">
        <f t="shared" si="38"/>
        <v>2</v>
      </c>
      <c r="T380" s="63">
        <v>745</v>
      </c>
      <c r="U380" s="167">
        <v>761</v>
      </c>
      <c r="V380" s="63"/>
      <c r="W380" s="63"/>
      <c r="X380" s="63"/>
      <c r="Y380" s="63"/>
      <c r="Z380" s="63"/>
      <c r="AA380" s="63"/>
      <c r="AB380" s="63"/>
      <c r="AC380" s="63"/>
      <c r="AD380" s="63"/>
      <c r="AE380" s="63"/>
      <c r="AF380" s="63"/>
      <c r="AG380" s="63"/>
      <c r="AH380" s="63"/>
      <c r="AI380" s="63"/>
      <c r="AJ380" s="63"/>
      <c r="AK380" s="63"/>
      <c r="AL380" s="63"/>
      <c r="AM380" s="63"/>
      <c r="AN380" s="63"/>
      <c r="AO380" s="63"/>
      <c r="AP380" s="63"/>
      <c r="AQ380" s="63"/>
      <c r="AR380" s="63"/>
      <c r="AS380" s="63"/>
      <c r="AT380" s="63"/>
      <c r="AU380" s="63"/>
      <c r="AV380" s="64"/>
      <c r="AW380" s="64"/>
      <c r="AX380" s="64"/>
      <c r="AY380" s="64"/>
      <c r="AZ380" s="64"/>
      <c r="BA380" s="64"/>
      <c r="BB380" s="64"/>
      <c r="BC380" s="64"/>
      <c r="BD380" s="64"/>
      <c r="BE380" s="64"/>
    </row>
    <row r="381" spans="1:57" s="32" customFormat="1" ht="14" x14ac:dyDescent="0.2">
      <c r="A381" s="32">
        <v>382</v>
      </c>
      <c r="B381" s="156">
        <v>1934</v>
      </c>
      <c r="C381" s="157" t="s">
        <v>352</v>
      </c>
      <c r="D381" s="158" t="s">
        <v>359</v>
      </c>
      <c r="E381" s="158" t="s">
        <v>591</v>
      </c>
      <c r="F381" s="158" t="s">
        <v>3600</v>
      </c>
      <c r="G381" s="159" t="s">
        <v>711</v>
      </c>
      <c r="H381" s="160">
        <v>746</v>
      </c>
      <c r="I381" s="161">
        <v>0.8</v>
      </c>
      <c r="J381" s="160">
        <v>746</v>
      </c>
      <c r="K381" s="161">
        <v>0.75</v>
      </c>
      <c r="L381" s="162" t="s">
        <v>1138</v>
      </c>
      <c r="M381" s="163"/>
      <c r="N381" s="163"/>
      <c r="O381" s="158" t="s">
        <v>359</v>
      </c>
      <c r="P381" s="158" t="s">
        <v>3007</v>
      </c>
      <c r="Q381" s="164" t="str">
        <f t="shared" si="43"/>
        <v>(Scott Nos. 746, 762)</v>
      </c>
      <c r="R381" s="165" t="s">
        <v>3008</v>
      </c>
      <c r="S381" s="166">
        <f t="shared" si="38"/>
        <v>2</v>
      </c>
      <c r="T381" s="63">
        <v>746</v>
      </c>
      <c r="U381" s="167">
        <v>762</v>
      </c>
      <c r="V381" s="63"/>
      <c r="W381" s="63"/>
      <c r="X381" s="63"/>
      <c r="Y381" s="63"/>
      <c r="Z381" s="63"/>
      <c r="AA381" s="63"/>
      <c r="AB381" s="63"/>
      <c r="AC381" s="63"/>
      <c r="AD381" s="63"/>
      <c r="AE381" s="63"/>
      <c r="AF381" s="63"/>
      <c r="AG381" s="63"/>
      <c r="AH381" s="63"/>
      <c r="AI381" s="63"/>
      <c r="AJ381" s="63"/>
      <c r="AK381" s="63"/>
      <c r="AL381" s="63"/>
      <c r="AM381" s="63"/>
      <c r="AN381" s="63"/>
      <c r="AO381" s="63"/>
      <c r="AP381" s="63"/>
      <c r="AQ381" s="63"/>
      <c r="AR381" s="63"/>
      <c r="AS381" s="63"/>
      <c r="AT381" s="63"/>
      <c r="AU381" s="63"/>
      <c r="AV381" s="64"/>
      <c r="AW381" s="64"/>
      <c r="AX381" s="64"/>
      <c r="AY381" s="64"/>
      <c r="AZ381" s="64"/>
      <c r="BA381" s="64"/>
      <c r="BB381" s="64"/>
      <c r="BC381" s="64"/>
      <c r="BD381" s="64"/>
      <c r="BE381" s="64"/>
    </row>
    <row r="382" spans="1:57" s="32" customFormat="1" ht="14" x14ac:dyDescent="0.2">
      <c r="A382" s="32">
        <v>383</v>
      </c>
      <c r="B382" s="156">
        <v>1934</v>
      </c>
      <c r="C382" s="157" t="s">
        <v>352</v>
      </c>
      <c r="D382" s="158" t="s">
        <v>360</v>
      </c>
      <c r="E382" s="158" t="s">
        <v>591</v>
      </c>
      <c r="F382" s="158" t="s">
        <v>3601</v>
      </c>
      <c r="G382" s="159" t="s">
        <v>712</v>
      </c>
      <c r="H382" s="160">
        <v>747</v>
      </c>
      <c r="I382" s="161">
        <v>1.5</v>
      </c>
      <c r="J382" s="160">
        <v>747</v>
      </c>
      <c r="K382" s="161">
        <v>1.75</v>
      </c>
      <c r="L382" s="162" t="s">
        <v>1139</v>
      </c>
      <c r="M382" s="163"/>
      <c r="N382" s="163"/>
      <c r="O382" s="158" t="s">
        <v>360</v>
      </c>
      <c r="P382" s="158" t="s">
        <v>3009</v>
      </c>
      <c r="Q382" s="164" t="str">
        <f t="shared" si="43"/>
        <v>(Scott Nos. 747, 763)</v>
      </c>
      <c r="R382" s="165" t="s">
        <v>3010</v>
      </c>
      <c r="S382" s="166">
        <f t="shared" si="38"/>
        <v>2</v>
      </c>
      <c r="T382" s="63">
        <v>747</v>
      </c>
      <c r="U382" s="167">
        <v>763</v>
      </c>
      <c r="V382" s="63"/>
      <c r="W382" s="63"/>
      <c r="X382" s="63"/>
      <c r="Y382" s="63"/>
      <c r="Z382" s="63"/>
      <c r="AA382" s="63"/>
      <c r="AB382" s="63"/>
      <c r="AC382" s="63"/>
      <c r="AD382" s="63"/>
      <c r="AE382" s="63"/>
      <c r="AF382" s="63"/>
      <c r="AG382" s="63"/>
      <c r="AH382" s="63"/>
      <c r="AI382" s="63"/>
      <c r="AJ382" s="63"/>
      <c r="AK382" s="63"/>
      <c r="AL382" s="63"/>
      <c r="AM382" s="63"/>
      <c r="AN382" s="63"/>
      <c r="AO382" s="63"/>
      <c r="AP382" s="63"/>
      <c r="AQ382" s="63"/>
      <c r="AR382" s="63"/>
      <c r="AS382" s="63"/>
      <c r="AT382" s="63"/>
      <c r="AU382" s="63"/>
      <c r="AV382" s="64"/>
      <c r="AW382" s="64"/>
      <c r="AX382" s="64"/>
      <c r="AY382" s="64"/>
      <c r="AZ382" s="64"/>
      <c r="BA382" s="64"/>
      <c r="BB382" s="64"/>
      <c r="BC382" s="64"/>
      <c r="BD382" s="64"/>
      <c r="BE382" s="64"/>
    </row>
    <row r="383" spans="1:57" s="32" customFormat="1" ht="14" x14ac:dyDescent="0.2">
      <c r="A383" s="32">
        <v>384</v>
      </c>
      <c r="B383" s="156">
        <v>1934</v>
      </c>
      <c r="C383" s="157" t="s">
        <v>352</v>
      </c>
      <c r="D383" s="158" t="s">
        <v>361</v>
      </c>
      <c r="E383" s="158" t="s">
        <v>591</v>
      </c>
      <c r="F383" s="158" t="s">
        <v>3602</v>
      </c>
      <c r="G383" s="159" t="s">
        <v>713</v>
      </c>
      <c r="H383" s="160">
        <v>748</v>
      </c>
      <c r="I383" s="161">
        <v>0.65</v>
      </c>
      <c r="J383" s="160">
        <v>748</v>
      </c>
      <c r="K383" s="161">
        <v>1.6</v>
      </c>
      <c r="L383" s="162" t="s">
        <v>1140</v>
      </c>
      <c r="M383" s="163"/>
      <c r="N383" s="163"/>
      <c r="O383" s="158" t="s">
        <v>361</v>
      </c>
      <c r="P383" s="158" t="s">
        <v>3011</v>
      </c>
      <c r="Q383" s="164" t="str">
        <f t="shared" si="43"/>
        <v>(Scott Nos. 748, 764)</v>
      </c>
      <c r="R383" s="165" t="s">
        <v>3012</v>
      </c>
      <c r="S383" s="166">
        <f t="shared" si="38"/>
        <v>2</v>
      </c>
      <c r="T383" s="63">
        <v>748</v>
      </c>
      <c r="U383" s="167">
        <v>764</v>
      </c>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4"/>
      <c r="AW383" s="64"/>
      <c r="AX383" s="64"/>
      <c r="AY383" s="64"/>
      <c r="AZ383" s="64"/>
      <c r="BA383" s="64"/>
      <c r="BB383" s="64"/>
      <c r="BC383" s="64"/>
      <c r="BD383" s="64"/>
      <c r="BE383" s="64"/>
    </row>
    <row r="384" spans="1:57" s="32" customFormat="1" ht="14" x14ac:dyDescent="0.2">
      <c r="A384" s="32">
        <v>385</v>
      </c>
      <c r="B384" s="156">
        <v>1934</v>
      </c>
      <c r="C384" s="157" t="s">
        <v>352</v>
      </c>
      <c r="D384" s="158" t="s">
        <v>362</v>
      </c>
      <c r="E384" s="158" t="s">
        <v>591</v>
      </c>
      <c r="F384" s="158" t="s">
        <v>3603</v>
      </c>
      <c r="G384" s="159" t="s">
        <v>714</v>
      </c>
      <c r="H384" s="160">
        <v>749</v>
      </c>
      <c r="I384" s="161">
        <v>1.25</v>
      </c>
      <c r="J384" s="160">
        <v>749</v>
      </c>
      <c r="K384" s="161">
        <v>3.25</v>
      </c>
      <c r="L384" s="162" t="s">
        <v>1141</v>
      </c>
      <c r="M384" s="163"/>
      <c r="N384" s="163"/>
      <c r="O384" s="158" t="s">
        <v>362</v>
      </c>
      <c r="P384" s="158" t="s">
        <v>3013</v>
      </c>
      <c r="Q384" s="164" t="str">
        <f t="shared" si="43"/>
        <v>(Scott Nos. 749, 765, 770)</v>
      </c>
      <c r="R384" s="165" t="s">
        <v>3014</v>
      </c>
      <c r="S384" s="166">
        <f t="shared" si="38"/>
        <v>3</v>
      </c>
      <c r="T384" s="63">
        <v>749</v>
      </c>
      <c r="U384" s="167">
        <v>765</v>
      </c>
      <c r="V384" s="167">
        <v>770</v>
      </c>
      <c r="W384" s="63"/>
      <c r="X384" s="63"/>
      <c r="Y384" s="63"/>
      <c r="Z384" s="63"/>
      <c r="AA384" s="63"/>
      <c r="AB384" s="63"/>
      <c r="AC384" s="63"/>
      <c r="AD384" s="63"/>
      <c r="AE384" s="63"/>
      <c r="AF384" s="63"/>
      <c r="AG384" s="63"/>
      <c r="AH384" s="63"/>
      <c r="AI384" s="63"/>
      <c r="AJ384" s="63"/>
      <c r="AK384" s="63"/>
      <c r="AL384" s="63"/>
      <c r="AM384" s="63"/>
      <c r="AN384" s="63"/>
      <c r="AO384" s="63"/>
      <c r="AP384" s="63"/>
      <c r="AQ384" s="63"/>
      <c r="AR384" s="63"/>
      <c r="AS384" s="63"/>
      <c r="AT384" s="63"/>
      <c r="AU384" s="63"/>
      <c r="AV384" s="64"/>
      <c r="AW384" s="64"/>
      <c r="AX384" s="64"/>
      <c r="AY384" s="64"/>
      <c r="AZ384" s="64"/>
      <c r="BA384" s="64"/>
      <c r="BB384" s="64"/>
      <c r="BC384" s="64"/>
      <c r="BD384" s="64"/>
      <c r="BE384" s="64"/>
    </row>
    <row r="385" spans="1:57" s="32" customFormat="1" ht="14" x14ac:dyDescent="0.2">
      <c r="A385" s="32">
        <v>386</v>
      </c>
      <c r="B385" s="156">
        <v>1934</v>
      </c>
      <c r="C385" s="168" t="s">
        <v>555</v>
      </c>
      <c r="D385" s="158" t="s">
        <v>546</v>
      </c>
      <c r="E385" s="158" t="s">
        <v>592</v>
      </c>
      <c r="F385" s="158" t="s">
        <v>3604</v>
      </c>
      <c r="G385" s="159" t="s">
        <v>553</v>
      </c>
      <c r="H385" s="160">
        <v>750</v>
      </c>
      <c r="I385" s="161">
        <v>27.5</v>
      </c>
      <c r="J385" s="160">
        <v>750</v>
      </c>
      <c r="K385" s="161">
        <v>22.5</v>
      </c>
      <c r="L385" s="162" t="s">
        <v>1058</v>
      </c>
      <c r="M385" s="163"/>
      <c r="N385" s="163"/>
      <c r="O385" s="158" t="s">
        <v>546</v>
      </c>
      <c r="P385" s="158" t="s">
        <v>3015</v>
      </c>
      <c r="Q385" s="164" t="str">
        <f>CONCATENATE("(Scott No. ",R385,")")</f>
        <v>(Scott No. 750)</v>
      </c>
      <c r="R385" s="165">
        <f>+T385</f>
        <v>750</v>
      </c>
      <c r="S385" s="166">
        <f t="shared" si="38"/>
        <v>1</v>
      </c>
      <c r="T385" s="63">
        <v>750</v>
      </c>
      <c r="U385" s="63"/>
      <c r="V385" s="63"/>
      <c r="W385" s="63"/>
      <c r="X385" s="63"/>
      <c r="Y385" s="63"/>
      <c r="Z385" s="63"/>
      <c r="AA385" s="63"/>
      <c r="AB385" s="63"/>
      <c r="AC385" s="63"/>
      <c r="AD385" s="63"/>
      <c r="AE385" s="63"/>
      <c r="AF385" s="63"/>
      <c r="AG385" s="63"/>
      <c r="AH385" s="63"/>
      <c r="AI385" s="63"/>
      <c r="AJ385" s="63"/>
      <c r="AK385" s="63"/>
      <c r="AL385" s="63"/>
      <c r="AM385" s="63"/>
      <c r="AN385" s="63"/>
      <c r="AO385" s="63"/>
      <c r="AP385" s="63"/>
      <c r="AQ385" s="63"/>
      <c r="AR385" s="63"/>
      <c r="AS385" s="63"/>
      <c r="AT385" s="63"/>
      <c r="AU385" s="63"/>
      <c r="AV385" s="64"/>
      <c r="AW385" s="64"/>
      <c r="AX385" s="64"/>
      <c r="AY385" s="64"/>
      <c r="AZ385" s="64"/>
      <c r="BA385" s="64"/>
      <c r="BB385" s="64"/>
      <c r="BC385" s="64"/>
      <c r="BD385" s="64"/>
      <c r="BE385" s="64"/>
    </row>
    <row r="386" spans="1:57" s="32" customFormat="1" ht="14" x14ac:dyDescent="0.2">
      <c r="A386" s="32">
        <v>387</v>
      </c>
      <c r="B386" s="156">
        <v>1934</v>
      </c>
      <c r="C386" s="168" t="s">
        <v>555</v>
      </c>
      <c r="D386" s="158" t="s">
        <v>552</v>
      </c>
      <c r="E386" s="158" t="s">
        <v>592</v>
      </c>
      <c r="F386" s="158" t="s">
        <v>3605</v>
      </c>
      <c r="G386" s="159" t="s">
        <v>554</v>
      </c>
      <c r="H386" s="160">
        <v>751</v>
      </c>
      <c r="I386" s="161">
        <v>9</v>
      </c>
      <c r="J386" s="160">
        <v>751</v>
      </c>
      <c r="K386" s="161">
        <v>11</v>
      </c>
      <c r="L386" s="162" t="s">
        <v>1059</v>
      </c>
      <c r="M386" s="163"/>
      <c r="N386" s="163"/>
      <c r="O386" s="158" t="s">
        <v>552</v>
      </c>
      <c r="P386" s="158" t="s">
        <v>3016</v>
      </c>
      <c r="Q386" s="164" t="str">
        <f>CONCATENATE("(Scott No. ",R386,")")</f>
        <v>(Scott No. 751)</v>
      </c>
      <c r="R386" s="165">
        <f>+T386</f>
        <v>751</v>
      </c>
      <c r="S386" s="166">
        <f t="shared" si="38"/>
        <v>1</v>
      </c>
      <c r="T386" s="63">
        <v>751</v>
      </c>
      <c r="U386" s="63"/>
      <c r="V386" s="63"/>
      <c r="W386" s="63"/>
      <c r="X386" s="63"/>
      <c r="Y386" s="63"/>
      <c r="Z386" s="63"/>
      <c r="AA386" s="63"/>
      <c r="AB386" s="63"/>
      <c r="AC386" s="63"/>
      <c r="AD386" s="63"/>
      <c r="AE386" s="63"/>
      <c r="AF386" s="63"/>
      <c r="AG386" s="63"/>
      <c r="AH386" s="63"/>
      <c r="AI386" s="63"/>
      <c r="AJ386" s="63"/>
      <c r="AK386" s="63"/>
      <c r="AL386" s="63"/>
      <c r="AM386" s="63"/>
      <c r="AN386" s="63"/>
      <c r="AO386" s="63"/>
      <c r="AP386" s="63"/>
      <c r="AQ386" s="63"/>
      <c r="AR386" s="63"/>
      <c r="AS386" s="63"/>
      <c r="AT386" s="63"/>
      <c r="AU386" s="63"/>
      <c r="AV386" s="64"/>
      <c r="AW386" s="64"/>
      <c r="AX386" s="64"/>
      <c r="AY386" s="64"/>
      <c r="AZ386" s="64"/>
      <c r="BA386" s="64"/>
      <c r="BB386" s="64"/>
      <c r="BC386" s="64"/>
      <c r="BD386" s="64"/>
      <c r="BE386" s="64"/>
    </row>
    <row r="387" spans="1:57" s="32" customFormat="1" ht="14" x14ac:dyDescent="0.2">
      <c r="A387" s="32">
        <v>388</v>
      </c>
      <c r="B387" s="156">
        <v>1934</v>
      </c>
      <c r="C387" s="168" t="s">
        <v>593</v>
      </c>
      <c r="D387" s="158" t="s">
        <v>1393</v>
      </c>
      <c r="E387" s="158" t="s">
        <v>593</v>
      </c>
      <c r="F387" s="158" t="s">
        <v>3606</v>
      </c>
      <c r="G387" s="159" t="s">
        <v>589</v>
      </c>
      <c r="H387" s="160" t="s">
        <v>1391</v>
      </c>
      <c r="I387" s="161">
        <v>0.8</v>
      </c>
      <c r="J387" s="160" t="s">
        <v>1391</v>
      </c>
      <c r="K387" s="161">
        <v>0.7</v>
      </c>
      <c r="L387" s="162" t="s">
        <v>1060</v>
      </c>
      <c r="M387" s="163"/>
      <c r="N387" s="163"/>
      <c r="O387" s="158" t="s">
        <v>1393</v>
      </c>
      <c r="P387" s="158" t="s">
        <v>3017</v>
      </c>
      <c r="Q387" s="164" t="str">
        <f>CONCATENATE("(Scott Nos. ",R387,")")</f>
        <v>(Scott Nos. CE1, 771)</v>
      </c>
      <c r="R387" s="165" t="s">
        <v>3018</v>
      </c>
      <c r="S387" s="166">
        <f t="shared" si="38"/>
        <v>2</v>
      </c>
      <c r="T387" s="63" t="s">
        <v>1391</v>
      </c>
      <c r="U387" s="167">
        <v>771</v>
      </c>
      <c r="V387" s="63"/>
      <c r="W387" s="63"/>
      <c r="X387" s="63"/>
      <c r="Y387" s="63"/>
      <c r="Z387" s="63"/>
      <c r="AA387" s="63"/>
      <c r="AB387" s="63"/>
      <c r="AC387" s="63"/>
      <c r="AD387" s="63"/>
      <c r="AE387" s="63"/>
      <c r="AF387" s="63"/>
      <c r="AG387" s="63"/>
      <c r="AH387" s="63"/>
      <c r="AI387" s="63"/>
      <c r="AJ387" s="63"/>
      <c r="AK387" s="63"/>
      <c r="AL387" s="63"/>
      <c r="AM387" s="63"/>
      <c r="AN387" s="63"/>
      <c r="AO387" s="63"/>
      <c r="AP387" s="63"/>
      <c r="AQ387" s="63"/>
      <c r="AR387" s="63"/>
      <c r="AS387" s="63"/>
      <c r="AT387" s="63"/>
      <c r="AU387" s="63"/>
      <c r="AV387" s="64"/>
      <c r="AW387" s="64"/>
      <c r="AX387" s="64"/>
      <c r="AY387" s="64"/>
      <c r="AZ387" s="64"/>
      <c r="BA387" s="64"/>
      <c r="BB387" s="64"/>
      <c r="BC387" s="64"/>
      <c r="BD387" s="64"/>
      <c r="BE387" s="64"/>
    </row>
    <row r="388" spans="1:57" s="32" customFormat="1" ht="14" x14ac:dyDescent="0.2">
      <c r="A388" s="32">
        <v>389</v>
      </c>
      <c r="B388" s="156">
        <v>1936</v>
      </c>
      <c r="C388" s="168" t="s">
        <v>593</v>
      </c>
      <c r="D388" s="158" t="s">
        <v>1393</v>
      </c>
      <c r="E388" s="158" t="s">
        <v>593</v>
      </c>
      <c r="F388" s="158" t="s">
        <v>3607</v>
      </c>
      <c r="G388" s="159" t="s">
        <v>1340</v>
      </c>
      <c r="H388" s="160" t="s">
        <v>1392</v>
      </c>
      <c r="I388" s="161">
        <v>0.35</v>
      </c>
      <c r="J388" s="160" t="s">
        <v>1392</v>
      </c>
      <c r="K388" s="161">
        <v>0.4</v>
      </c>
      <c r="L388" s="162" t="s">
        <v>1394</v>
      </c>
      <c r="M388" s="163"/>
      <c r="N388" s="163"/>
      <c r="O388" s="158" t="s">
        <v>1393</v>
      </c>
      <c r="P388" s="158" t="s">
        <v>3019</v>
      </c>
      <c r="Q388" s="164" t="str">
        <f t="shared" ref="Q388:Q420" si="44">CONCATENATE("(Scott No. ",R388,")")</f>
        <v>(Scott No. CE2)</v>
      </c>
      <c r="R388" s="165" t="str">
        <f t="shared" ref="R388:R420" si="45">+T388</f>
        <v>CE2</v>
      </c>
      <c r="S388" s="166">
        <f t="shared" si="38"/>
        <v>1</v>
      </c>
      <c r="T388" s="63" t="s">
        <v>1392</v>
      </c>
      <c r="U388" s="63"/>
      <c r="V388" s="63"/>
      <c r="W388" s="63"/>
      <c r="X388" s="63"/>
      <c r="Y388" s="63"/>
      <c r="Z388" s="63"/>
      <c r="AA388" s="63"/>
      <c r="AB388" s="63"/>
      <c r="AC388" s="63"/>
      <c r="AD388" s="63"/>
      <c r="AE388" s="63"/>
      <c r="AF388" s="63"/>
      <c r="AG388" s="63"/>
      <c r="AH388" s="63"/>
      <c r="AI388" s="63"/>
      <c r="AJ388" s="63"/>
      <c r="AK388" s="63"/>
      <c r="AL388" s="63"/>
      <c r="AM388" s="63"/>
      <c r="AN388" s="63"/>
      <c r="AO388" s="63"/>
      <c r="AP388" s="63"/>
      <c r="AQ388" s="63"/>
      <c r="AR388" s="63"/>
      <c r="AS388" s="63"/>
      <c r="AT388" s="63"/>
      <c r="AU388" s="63"/>
      <c r="AV388" s="64"/>
      <c r="AW388" s="64"/>
      <c r="AX388" s="64"/>
      <c r="AY388" s="64"/>
      <c r="AZ388" s="64"/>
      <c r="BA388" s="64"/>
      <c r="BB388" s="64"/>
      <c r="BC388" s="64"/>
      <c r="BD388" s="64"/>
      <c r="BE388" s="64"/>
    </row>
    <row r="389" spans="1:57" s="32" customFormat="1" ht="14" x14ac:dyDescent="0.2">
      <c r="A389" s="32">
        <v>390</v>
      </c>
      <c r="B389" s="156">
        <v>1935</v>
      </c>
      <c r="C389" s="157" t="s">
        <v>1466</v>
      </c>
      <c r="D389" s="158" t="s">
        <v>1273</v>
      </c>
      <c r="E389" s="158" t="s">
        <v>540</v>
      </c>
      <c r="F389" s="158" t="s">
        <v>3608</v>
      </c>
      <c r="G389" s="159" t="s">
        <v>854</v>
      </c>
      <c r="H389" s="160" t="s">
        <v>613</v>
      </c>
      <c r="I389" s="161">
        <v>1</v>
      </c>
      <c r="J389" s="160" t="s">
        <v>613</v>
      </c>
      <c r="K389" s="161">
        <v>1.4</v>
      </c>
      <c r="L389" s="162" t="s">
        <v>1458</v>
      </c>
      <c r="M389" s="163"/>
      <c r="N389" s="163"/>
      <c r="O389" s="158" t="s">
        <v>3020</v>
      </c>
      <c r="P389" s="158" t="s">
        <v>3021</v>
      </c>
      <c r="Q389" s="164" t="str">
        <f t="shared" si="44"/>
        <v>(Scott No. C20)</v>
      </c>
      <c r="R389" s="165" t="str">
        <f t="shared" si="45"/>
        <v>C20</v>
      </c>
      <c r="S389" s="166">
        <f t="shared" si="38"/>
        <v>1</v>
      </c>
      <c r="T389" s="63" t="s">
        <v>613</v>
      </c>
      <c r="U389" s="63"/>
      <c r="V389" s="63"/>
      <c r="W389" s="63"/>
      <c r="X389" s="63"/>
      <c r="Y389" s="63"/>
      <c r="Z389" s="63"/>
      <c r="AA389" s="63"/>
      <c r="AB389" s="63"/>
      <c r="AC389" s="63"/>
      <c r="AD389" s="63"/>
      <c r="AE389" s="63"/>
      <c r="AF389" s="63"/>
      <c r="AG389" s="63"/>
      <c r="AH389" s="63"/>
      <c r="AI389" s="63"/>
      <c r="AJ389" s="63"/>
      <c r="AK389" s="63"/>
      <c r="AL389" s="63"/>
      <c r="AM389" s="63"/>
      <c r="AN389" s="63"/>
      <c r="AO389" s="63"/>
      <c r="AP389" s="63"/>
      <c r="AQ389" s="63"/>
      <c r="AR389" s="63"/>
      <c r="AS389" s="63"/>
      <c r="AT389" s="63"/>
      <c r="AU389" s="63"/>
      <c r="AV389" s="64"/>
      <c r="AW389" s="64"/>
      <c r="AX389" s="64"/>
      <c r="AY389" s="64"/>
      <c r="AZ389" s="64"/>
      <c r="BA389" s="64"/>
      <c r="BB389" s="64"/>
      <c r="BC389" s="64"/>
      <c r="BD389" s="64"/>
      <c r="BE389" s="64"/>
    </row>
    <row r="390" spans="1:57" s="32" customFormat="1" ht="14" x14ac:dyDescent="0.2">
      <c r="A390" s="32">
        <v>391</v>
      </c>
      <c r="B390" s="156">
        <v>1935</v>
      </c>
      <c r="C390" s="157" t="s">
        <v>1466</v>
      </c>
      <c r="D390" s="158" t="s">
        <v>1274</v>
      </c>
      <c r="E390" s="158" t="s">
        <v>540</v>
      </c>
      <c r="F390" s="158" t="s">
        <v>3609</v>
      </c>
      <c r="G390" s="159" t="s">
        <v>1300</v>
      </c>
      <c r="H390" s="160" t="s">
        <v>614</v>
      </c>
      <c r="I390" s="161">
        <v>1.75</v>
      </c>
      <c r="J390" s="160" t="s">
        <v>614</v>
      </c>
      <c r="K390" s="161">
        <v>11</v>
      </c>
      <c r="L390" s="162" t="s">
        <v>1458</v>
      </c>
      <c r="M390" s="163"/>
      <c r="N390" s="163"/>
      <c r="O390" s="158" t="s">
        <v>1274</v>
      </c>
      <c r="P390" s="158" t="s">
        <v>3022</v>
      </c>
      <c r="Q390" s="164" t="str">
        <f t="shared" si="44"/>
        <v>(Scott No. C21)</v>
      </c>
      <c r="R390" s="165" t="str">
        <f t="shared" si="45"/>
        <v>C21</v>
      </c>
      <c r="S390" s="166">
        <f t="shared" si="38"/>
        <v>1</v>
      </c>
      <c r="T390" s="63" t="s">
        <v>614</v>
      </c>
      <c r="U390" s="63"/>
      <c r="V390" s="63"/>
      <c r="W390" s="63"/>
      <c r="X390" s="63"/>
      <c r="Y390" s="63"/>
      <c r="Z390" s="63"/>
      <c r="AA390" s="63"/>
      <c r="AB390" s="63"/>
      <c r="AC390" s="63"/>
      <c r="AD390" s="63"/>
      <c r="AE390" s="63"/>
      <c r="AF390" s="63"/>
      <c r="AG390" s="63"/>
      <c r="AH390" s="63"/>
      <c r="AI390" s="63"/>
      <c r="AJ390" s="63"/>
      <c r="AK390" s="63"/>
      <c r="AL390" s="63"/>
      <c r="AM390" s="63"/>
      <c r="AN390" s="63"/>
      <c r="AO390" s="63"/>
      <c r="AP390" s="63"/>
      <c r="AQ390" s="63"/>
      <c r="AR390" s="63"/>
      <c r="AS390" s="63"/>
      <c r="AT390" s="63"/>
      <c r="AU390" s="63"/>
      <c r="AV390" s="64"/>
      <c r="AW390" s="64"/>
      <c r="AX390" s="64"/>
      <c r="AY390" s="64"/>
      <c r="AZ390" s="64"/>
      <c r="BA390" s="64"/>
      <c r="BB390" s="64"/>
      <c r="BC390" s="64"/>
      <c r="BD390" s="64"/>
      <c r="BE390" s="64"/>
    </row>
    <row r="391" spans="1:57" s="32" customFormat="1" ht="14" x14ac:dyDescent="0.2">
      <c r="A391" s="32">
        <v>392</v>
      </c>
      <c r="B391" s="156">
        <v>1935</v>
      </c>
      <c r="C391" s="157" t="s">
        <v>1466</v>
      </c>
      <c r="D391" s="158" t="s">
        <v>1275</v>
      </c>
      <c r="E391" s="158" t="s">
        <v>540</v>
      </c>
      <c r="F391" s="158" t="s">
        <v>3610</v>
      </c>
      <c r="G391" s="159" t="s">
        <v>1301</v>
      </c>
      <c r="H391" s="160" t="s">
        <v>615</v>
      </c>
      <c r="I391" s="161">
        <v>5</v>
      </c>
      <c r="J391" s="160" t="s">
        <v>615</v>
      </c>
      <c r="K391" s="161">
        <v>11</v>
      </c>
      <c r="L391" s="162" t="s">
        <v>1458</v>
      </c>
      <c r="M391" s="163"/>
      <c r="N391" s="163"/>
      <c r="O391" s="158" t="s">
        <v>1275</v>
      </c>
      <c r="P391" s="158" t="s">
        <v>3023</v>
      </c>
      <c r="Q391" s="164" t="str">
        <f t="shared" si="44"/>
        <v>(Scott No. C22)</v>
      </c>
      <c r="R391" s="165" t="str">
        <f t="shared" si="45"/>
        <v>C22</v>
      </c>
      <c r="S391" s="166">
        <f t="shared" si="38"/>
        <v>1</v>
      </c>
      <c r="T391" s="63" t="s">
        <v>615</v>
      </c>
      <c r="U391" s="63"/>
      <c r="V391" s="63"/>
      <c r="W391" s="63"/>
      <c r="X391" s="63"/>
      <c r="Y391" s="63"/>
      <c r="Z391" s="63"/>
      <c r="AA391" s="63"/>
      <c r="AB391" s="63"/>
      <c r="AC391" s="63"/>
      <c r="AD391" s="63"/>
      <c r="AE391" s="63"/>
      <c r="AF391" s="63"/>
      <c r="AG391" s="63"/>
      <c r="AH391" s="63"/>
      <c r="AI391" s="63"/>
      <c r="AJ391" s="63"/>
      <c r="AK391" s="63"/>
      <c r="AL391" s="63"/>
      <c r="AM391" s="63"/>
      <c r="AN391" s="63"/>
      <c r="AO391" s="63"/>
      <c r="AP391" s="63"/>
      <c r="AQ391" s="63"/>
      <c r="AR391" s="63"/>
      <c r="AS391" s="63"/>
      <c r="AT391" s="63"/>
      <c r="AU391" s="63"/>
      <c r="AV391" s="64"/>
      <c r="AW391" s="64"/>
      <c r="AX391" s="64"/>
      <c r="AY391" s="64"/>
      <c r="AZ391" s="64"/>
      <c r="BA391" s="64"/>
      <c r="BB391" s="64"/>
      <c r="BC391" s="64"/>
      <c r="BD391" s="64"/>
      <c r="BE391" s="64"/>
    </row>
    <row r="392" spans="1:57" s="32" customFormat="1" ht="14" x14ac:dyDescent="0.2">
      <c r="A392" s="32">
        <v>393</v>
      </c>
      <c r="B392" s="156">
        <v>1935</v>
      </c>
      <c r="C392" s="157" t="s">
        <v>584</v>
      </c>
      <c r="D392" s="158" t="s">
        <v>363</v>
      </c>
      <c r="E392" s="158" t="s">
        <v>591</v>
      </c>
      <c r="F392" s="158" t="s">
        <v>3611</v>
      </c>
      <c r="G392" s="159" t="s">
        <v>715</v>
      </c>
      <c r="H392" s="160">
        <v>772</v>
      </c>
      <c r="I392" s="161">
        <v>0.25</v>
      </c>
      <c r="J392" s="160">
        <v>772</v>
      </c>
      <c r="K392" s="161">
        <v>0.35</v>
      </c>
      <c r="L392" s="162" t="s">
        <v>1142</v>
      </c>
      <c r="M392" s="163"/>
      <c r="N392" s="163"/>
      <c r="O392" s="158" t="s">
        <v>363</v>
      </c>
      <c r="P392" s="158" t="s">
        <v>3024</v>
      </c>
      <c r="Q392" s="164" t="str">
        <f t="shared" si="44"/>
        <v>(Scott No. 772)</v>
      </c>
      <c r="R392" s="165">
        <f t="shared" si="45"/>
        <v>772</v>
      </c>
      <c r="S392" s="166">
        <f t="shared" si="38"/>
        <v>1</v>
      </c>
      <c r="T392" s="63">
        <v>772</v>
      </c>
      <c r="U392" s="63"/>
      <c r="V392" s="63"/>
      <c r="W392" s="63"/>
      <c r="X392" s="63"/>
      <c r="Y392" s="63"/>
      <c r="Z392" s="63"/>
      <c r="AA392" s="63"/>
      <c r="AB392" s="63"/>
      <c r="AC392" s="63"/>
      <c r="AD392" s="63"/>
      <c r="AE392" s="63"/>
      <c r="AF392" s="63"/>
      <c r="AG392" s="63"/>
      <c r="AH392" s="63"/>
      <c r="AI392" s="63"/>
      <c r="AJ392" s="63"/>
      <c r="AK392" s="63"/>
      <c r="AL392" s="63"/>
      <c r="AM392" s="63"/>
      <c r="AN392" s="63"/>
      <c r="AO392" s="63"/>
      <c r="AP392" s="63"/>
      <c r="AQ392" s="63"/>
      <c r="AR392" s="63"/>
      <c r="AS392" s="63"/>
      <c r="AT392" s="63"/>
      <c r="AU392" s="63"/>
      <c r="AV392" s="64"/>
      <c r="AW392" s="64"/>
      <c r="AX392" s="64"/>
      <c r="AY392" s="64"/>
      <c r="AZ392" s="64"/>
      <c r="BA392" s="64"/>
      <c r="BB392" s="64"/>
      <c r="BC392" s="64"/>
      <c r="BD392" s="64"/>
      <c r="BE392" s="64"/>
    </row>
    <row r="393" spans="1:57" s="32" customFormat="1" ht="14" x14ac:dyDescent="0.2">
      <c r="A393" s="32">
        <v>394</v>
      </c>
      <c r="B393" s="156">
        <v>1935</v>
      </c>
      <c r="C393" s="157" t="s">
        <v>584</v>
      </c>
      <c r="D393" s="158" t="s">
        <v>364</v>
      </c>
      <c r="E393" s="158" t="s">
        <v>591</v>
      </c>
      <c r="F393" s="158" t="s">
        <v>3612</v>
      </c>
      <c r="G393" s="159" t="s">
        <v>716</v>
      </c>
      <c r="H393" s="160">
        <v>773</v>
      </c>
      <c r="I393" s="161">
        <v>0.25</v>
      </c>
      <c r="J393" s="160">
        <v>773</v>
      </c>
      <c r="K393" s="161">
        <v>0.35</v>
      </c>
      <c r="L393" s="162" t="s">
        <v>1143</v>
      </c>
      <c r="M393" s="163"/>
      <c r="N393" s="163"/>
      <c r="O393" s="158" t="s">
        <v>364</v>
      </c>
      <c r="P393" s="158" t="s">
        <v>3025</v>
      </c>
      <c r="Q393" s="164" t="str">
        <f t="shared" si="44"/>
        <v>(Scott No. 773)</v>
      </c>
      <c r="R393" s="165">
        <f t="shared" si="45"/>
        <v>773</v>
      </c>
      <c r="S393" s="166">
        <f t="shared" si="38"/>
        <v>1</v>
      </c>
      <c r="T393" s="63">
        <v>773</v>
      </c>
      <c r="U393" s="63"/>
      <c r="V393" s="63"/>
      <c r="W393" s="63"/>
      <c r="X393" s="63"/>
      <c r="Y393" s="63"/>
      <c r="Z393" s="63"/>
      <c r="AA393" s="63"/>
      <c r="AB393" s="63"/>
      <c r="AC393" s="63"/>
      <c r="AD393" s="63"/>
      <c r="AE393" s="63"/>
      <c r="AF393" s="63"/>
      <c r="AG393" s="63"/>
      <c r="AH393" s="63"/>
      <c r="AI393" s="63"/>
      <c r="AJ393" s="63"/>
      <c r="AK393" s="63"/>
      <c r="AL393" s="63"/>
      <c r="AM393" s="63"/>
      <c r="AN393" s="63"/>
      <c r="AO393" s="63"/>
      <c r="AP393" s="63"/>
      <c r="AQ393" s="63"/>
      <c r="AR393" s="63"/>
      <c r="AS393" s="63"/>
      <c r="AT393" s="63"/>
      <c r="AU393" s="63"/>
      <c r="AV393" s="64"/>
      <c r="AW393" s="64"/>
      <c r="AX393" s="64"/>
      <c r="AY393" s="64"/>
      <c r="AZ393" s="64"/>
      <c r="BA393" s="64"/>
      <c r="BB393" s="64"/>
      <c r="BC393" s="64"/>
      <c r="BD393" s="64"/>
      <c r="BE393" s="64"/>
    </row>
    <row r="394" spans="1:57" s="32" customFormat="1" ht="14" x14ac:dyDescent="0.2">
      <c r="A394" s="32">
        <v>395</v>
      </c>
      <c r="B394" s="156">
        <v>1935</v>
      </c>
      <c r="C394" s="157" t="s">
        <v>584</v>
      </c>
      <c r="D394" s="158" t="s">
        <v>365</v>
      </c>
      <c r="E394" s="158" t="s">
        <v>591</v>
      </c>
      <c r="F394" s="158" t="s">
        <v>3613</v>
      </c>
      <c r="G394" s="159" t="s">
        <v>717</v>
      </c>
      <c r="H394" s="160">
        <v>774</v>
      </c>
      <c r="I394" s="161">
        <v>0.25</v>
      </c>
      <c r="J394" s="160">
        <v>774</v>
      </c>
      <c r="K394" s="161">
        <v>0.35</v>
      </c>
      <c r="L394" s="162" t="s">
        <v>1144</v>
      </c>
      <c r="M394" s="163"/>
      <c r="N394" s="163"/>
      <c r="O394" s="158" t="s">
        <v>365</v>
      </c>
      <c r="P394" s="158" t="s">
        <v>3026</v>
      </c>
      <c r="Q394" s="164" t="str">
        <f t="shared" si="44"/>
        <v>(Scott No. 774)</v>
      </c>
      <c r="R394" s="165">
        <f t="shared" si="45"/>
        <v>774</v>
      </c>
      <c r="S394" s="166">
        <f t="shared" si="38"/>
        <v>1</v>
      </c>
      <c r="T394" s="63">
        <v>774</v>
      </c>
      <c r="U394" s="63"/>
      <c r="V394" s="63"/>
      <c r="W394" s="63"/>
      <c r="X394" s="63"/>
      <c r="Y394" s="63"/>
      <c r="Z394" s="63"/>
      <c r="AA394" s="63"/>
      <c r="AB394" s="63"/>
      <c r="AC394" s="63"/>
      <c r="AD394" s="63"/>
      <c r="AE394" s="63"/>
      <c r="AF394" s="63"/>
      <c r="AG394" s="63"/>
      <c r="AH394" s="63"/>
      <c r="AI394" s="63"/>
      <c r="AJ394" s="63"/>
      <c r="AK394" s="63"/>
      <c r="AL394" s="63"/>
      <c r="AM394" s="63"/>
      <c r="AN394" s="63"/>
      <c r="AO394" s="63"/>
      <c r="AP394" s="63"/>
      <c r="AQ394" s="63"/>
      <c r="AR394" s="63"/>
      <c r="AS394" s="63"/>
      <c r="AT394" s="63"/>
      <c r="AU394" s="63"/>
      <c r="AV394" s="64"/>
      <c r="AW394" s="64"/>
      <c r="AX394" s="64"/>
      <c r="AY394" s="64"/>
      <c r="AZ394" s="64"/>
      <c r="BA394" s="64"/>
      <c r="BB394" s="64"/>
      <c r="BC394" s="64"/>
      <c r="BD394" s="64"/>
      <c r="BE394" s="64"/>
    </row>
    <row r="395" spans="1:57" s="32" customFormat="1" ht="14" x14ac:dyDescent="0.2">
      <c r="A395" s="32">
        <v>396</v>
      </c>
      <c r="B395" s="156">
        <v>1935</v>
      </c>
      <c r="C395" s="157" t="s">
        <v>584</v>
      </c>
      <c r="D395" s="158" t="s">
        <v>366</v>
      </c>
      <c r="E395" s="158" t="s">
        <v>591</v>
      </c>
      <c r="F395" s="158" t="s">
        <v>3614</v>
      </c>
      <c r="G395" s="159" t="s">
        <v>718</v>
      </c>
      <c r="H395" s="160">
        <v>775</v>
      </c>
      <c r="I395" s="161">
        <v>0.25</v>
      </c>
      <c r="J395" s="160">
        <v>775</v>
      </c>
      <c r="K395" s="161">
        <v>0.35</v>
      </c>
      <c r="L395" s="162" t="s">
        <v>1145</v>
      </c>
      <c r="M395" s="163"/>
      <c r="N395" s="163"/>
      <c r="O395" s="158" t="s">
        <v>366</v>
      </c>
      <c r="P395" s="158" t="s">
        <v>3027</v>
      </c>
      <c r="Q395" s="164" t="str">
        <f t="shared" si="44"/>
        <v>(Scott No. 775)</v>
      </c>
      <c r="R395" s="165">
        <f t="shared" si="45"/>
        <v>775</v>
      </c>
      <c r="S395" s="166">
        <f t="shared" si="38"/>
        <v>1</v>
      </c>
      <c r="T395" s="63">
        <v>775</v>
      </c>
      <c r="U395" s="63"/>
      <c r="V395" s="63"/>
      <c r="W395" s="63"/>
      <c r="X395" s="63"/>
      <c r="Y395" s="63"/>
      <c r="Z395" s="63"/>
      <c r="AA395" s="63"/>
      <c r="AB395" s="63"/>
      <c r="AC395" s="63"/>
      <c r="AD395" s="63"/>
      <c r="AE395" s="63"/>
      <c r="AF395" s="63"/>
      <c r="AG395" s="63"/>
      <c r="AH395" s="63"/>
      <c r="AI395" s="63"/>
      <c r="AJ395" s="63"/>
      <c r="AK395" s="63"/>
      <c r="AL395" s="63"/>
      <c r="AM395" s="63"/>
      <c r="AN395" s="63"/>
      <c r="AO395" s="63"/>
      <c r="AP395" s="63"/>
      <c r="AQ395" s="63"/>
      <c r="AR395" s="63"/>
      <c r="AS395" s="63"/>
      <c r="AT395" s="63"/>
      <c r="AU395" s="63"/>
      <c r="AV395" s="64"/>
      <c r="AW395" s="64"/>
      <c r="AX395" s="64"/>
      <c r="AY395" s="64"/>
      <c r="AZ395" s="64"/>
      <c r="BA395" s="64"/>
      <c r="BB395" s="64"/>
      <c r="BC395" s="64"/>
      <c r="BD395" s="64"/>
      <c r="BE395" s="64"/>
    </row>
    <row r="396" spans="1:57" s="32" customFormat="1" ht="14" x14ac:dyDescent="0.2">
      <c r="A396" s="32">
        <v>397</v>
      </c>
      <c r="B396" s="156">
        <v>1936</v>
      </c>
      <c r="C396" s="157" t="s">
        <v>585</v>
      </c>
      <c r="D396" s="158" t="s">
        <v>367</v>
      </c>
      <c r="E396" s="158" t="s">
        <v>591</v>
      </c>
      <c r="F396" s="158" t="s">
        <v>3615</v>
      </c>
      <c r="G396" s="159" t="s">
        <v>719</v>
      </c>
      <c r="H396" s="160">
        <v>776</v>
      </c>
      <c r="I396" s="161">
        <v>0.25</v>
      </c>
      <c r="J396" s="160">
        <v>776</v>
      </c>
      <c r="K396" s="161">
        <v>0.35</v>
      </c>
      <c r="L396" s="162" t="s">
        <v>1146</v>
      </c>
      <c r="M396" s="163"/>
      <c r="N396" s="163"/>
      <c r="O396" s="158" t="s">
        <v>3028</v>
      </c>
      <c r="P396" s="158" t="s">
        <v>3029</v>
      </c>
      <c r="Q396" s="164" t="str">
        <f t="shared" si="44"/>
        <v>(Scott No. 776)</v>
      </c>
      <c r="R396" s="165">
        <f t="shared" si="45"/>
        <v>776</v>
      </c>
      <c r="S396" s="166">
        <f t="shared" si="38"/>
        <v>1</v>
      </c>
      <c r="T396" s="63">
        <v>776</v>
      </c>
      <c r="U396" s="63"/>
      <c r="V396" s="63"/>
      <c r="W396" s="63"/>
      <c r="X396" s="63"/>
      <c r="Y396" s="63"/>
      <c r="Z396" s="63"/>
      <c r="AA396" s="63"/>
      <c r="AB396" s="63"/>
      <c r="AC396" s="63"/>
      <c r="AD396" s="63"/>
      <c r="AE396" s="63"/>
      <c r="AF396" s="63"/>
      <c r="AG396" s="63"/>
      <c r="AH396" s="63"/>
      <c r="AI396" s="63"/>
      <c r="AJ396" s="63"/>
      <c r="AK396" s="63"/>
      <c r="AL396" s="63"/>
      <c r="AM396" s="63"/>
      <c r="AN396" s="63"/>
      <c r="AO396" s="63"/>
      <c r="AP396" s="63"/>
      <c r="AQ396" s="63"/>
      <c r="AR396" s="63"/>
      <c r="AS396" s="63"/>
      <c r="AT396" s="63"/>
      <c r="AU396" s="63"/>
      <c r="AV396" s="64"/>
      <c r="AW396" s="64"/>
      <c r="AX396" s="64"/>
      <c r="AY396" s="64"/>
      <c r="AZ396" s="64"/>
      <c r="BA396" s="64"/>
      <c r="BB396" s="64"/>
      <c r="BC396" s="64"/>
      <c r="BD396" s="64"/>
      <c r="BE396" s="64"/>
    </row>
    <row r="397" spans="1:57" s="32" customFormat="1" ht="14" x14ac:dyDescent="0.2">
      <c r="A397" s="32">
        <v>398</v>
      </c>
      <c r="B397" s="156">
        <v>1936</v>
      </c>
      <c r="C397" s="157" t="s">
        <v>585</v>
      </c>
      <c r="D397" s="158" t="s">
        <v>368</v>
      </c>
      <c r="E397" s="158" t="s">
        <v>591</v>
      </c>
      <c r="F397" s="158" t="s">
        <v>3616</v>
      </c>
      <c r="G397" s="159" t="s">
        <v>720</v>
      </c>
      <c r="H397" s="160">
        <v>777</v>
      </c>
      <c r="I397" s="161">
        <v>0.25</v>
      </c>
      <c r="J397" s="160">
        <v>777</v>
      </c>
      <c r="K397" s="161">
        <v>0.35</v>
      </c>
      <c r="L397" s="162" t="s">
        <v>1147</v>
      </c>
      <c r="M397" s="163"/>
      <c r="N397" s="163"/>
      <c r="O397" s="158" t="s">
        <v>368</v>
      </c>
      <c r="P397" s="158" t="s">
        <v>3030</v>
      </c>
      <c r="Q397" s="164" t="str">
        <f t="shared" si="44"/>
        <v>(Scott No. 777)</v>
      </c>
      <c r="R397" s="165">
        <f t="shared" si="45"/>
        <v>777</v>
      </c>
      <c r="S397" s="166">
        <f t="shared" ref="S397:S460" si="46">COUNTA(T397:BE397)</f>
        <v>1</v>
      </c>
      <c r="T397" s="63">
        <v>777</v>
      </c>
      <c r="U397" s="63"/>
      <c r="V397" s="63"/>
      <c r="W397" s="63"/>
      <c r="X397" s="63"/>
      <c r="Y397" s="63"/>
      <c r="Z397" s="63"/>
      <c r="AA397" s="63"/>
      <c r="AB397" s="63"/>
      <c r="AC397" s="63"/>
      <c r="AD397" s="63"/>
      <c r="AE397" s="63"/>
      <c r="AF397" s="63"/>
      <c r="AG397" s="63"/>
      <c r="AH397" s="63"/>
      <c r="AI397" s="63"/>
      <c r="AJ397" s="63"/>
      <c r="AK397" s="63"/>
      <c r="AL397" s="63"/>
      <c r="AM397" s="63"/>
      <c r="AN397" s="63"/>
      <c r="AO397" s="63"/>
      <c r="AP397" s="63"/>
      <c r="AQ397" s="63"/>
      <c r="AR397" s="63"/>
      <c r="AS397" s="63"/>
      <c r="AT397" s="63"/>
      <c r="AU397" s="63"/>
      <c r="AV397" s="64"/>
      <c r="AW397" s="64"/>
      <c r="AX397" s="64"/>
      <c r="AY397" s="64"/>
      <c r="AZ397" s="64"/>
      <c r="BA397" s="64"/>
      <c r="BB397" s="64"/>
      <c r="BC397" s="64"/>
      <c r="BD397" s="64"/>
      <c r="BE397" s="64"/>
    </row>
    <row r="398" spans="1:57" s="32" customFormat="1" ht="14" x14ac:dyDescent="0.2">
      <c r="A398" s="32">
        <v>399</v>
      </c>
      <c r="B398" s="156">
        <v>1936</v>
      </c>
      <c r="C398" s="157" t="s">
        <v>585</v>
      </c>
      <c r="D398" s="158" t="s">
        <v>369</v>
      </c>
      <c r="E398" s="158" t="s">
        <v>591</v>
      </c>
      <c r="F398" s="158" t="s">
        <v>3617</v>
      </c>
      <c r="G398" s="159" t="s">
        <v>721</v>
      </c>
      <c r="H398" s="160">
        <v>782</v>
      </c>
      <c r="I398" s="161">
        <v>0.25</v>
      </c>
      <c r="J398" s="160">
        <v>782</v>
      </c>
      <c r="K398" s="161">
        <v>0.35</v>
      </c>
      <c r="L398" s="162" t="s">
        <v>1148</v>
      </c>
      <c r="M398" s="163"/>
      <c r="N398" s="163"/>
      <c r="O398" s="158" t="s">
        <v>369</v>
      </c>
      <c r="P398" s="158" t="s">
        <v>3031</v>
      </c>
      <c r="Q398" s="164" t="str">
        <f t="shared" si="44"/>
        <v>(Scott No. 782)</v>
      </c>
      <c r="R398" s="165">
        <f t="shared" si="45"/>
        <v>782</v>
      </c>
      <c r="S398" s="166">
        <f t="shared" si="46"/>
        <v>1</v>
      </c>
      <c r="T398" s="63">
        <v>782</v>
      </c>
      <c r="U398" s="63"/>
      <c r="V398" s="63"/>
      <c r="W398" s="63"/>
      <c r="X398" s="63"/>
      <c r="Y398" s="63"/>
      <c r="Z398" s="63"/>
      <c r="AA398" s="63"/>
      <c r="AB398" s="63"/>
      <c r="AC398" s="63"/>
      <c r="AD398" s="63"/>
      <c r="AE398" s="63"/>
      <c r="AF398" s="63"/>
      <c r="AG398" s="63"/>
      <c r="AH398" s="63"/>
      <c r="AI398" s="63"/>
      <c r="AJ398" s="63"/>
      <c r="AK398" s="63"/>
      <c r="AL398" s="63"/>
      <c r="AM398" s="63"/>
      <c r="AN398" s="63"/>
      <c r="AO398" s="63"/>
      <c r="AP398" s="63"/>
      <c r="AQ398" s="63"/>
      <c r="AR398" s="63"/>
      <c r="AS398" s="63"/>
      <c r="AT398" s="63"/>
      <c r="AU398" s="63"/>
      <c r="AV398" s="64"/>
      <c r="AW398" s="64"/>
      <c r="AX398" s="64"/>
      <c r="AY398" s="64"/>
      <c r="AZ398" s="64"/>
      <c r="BA398" s="64"/>
      <c r="BB398" s="64"/>
      <c r="BC398" s="64"/>
      <c r="BD398" s="64"/>
      <c r="BE398" s="64"/>
    </row>
    <row r="399" spans="1:57" s="32" customFormat="1" ht="14" x14ac:dyDescent="0.2">
      <c r="A399" s="32">
        <v>400</v>
      </c>
      <c r="B399" s="156">
        <v>1936</v>
      </c>
      <c r="C399" s="157" t="s">
        <v>585</v>
      </c>
      <c r="D399" s="158" t="s">
        <v>370</v>
      </c>
      <c r="E399" s="158" t="s">
        <v>591</v>
      </c>
      <c r="F399" s="158" t="s">
        <v>3618</v>
      </c>
      <c r="G399" s="159" t="s">
        <v>722</v>
      </c>
      <c r="H399" s="160">
        <v>783</v>
      </c>
      <c r="I399" s="161">
        <v>0.25</v>
      </c>
      <c r="J399" s="160">
        <v>783</v>
      </c>
      <c r="K399" s="161">
        <v>0.25</v>
      </c>
      <c r="L399" s="162" t="s">
        <v>1149</v>
      </c>
      <c r="M399" s="163"/>
      <c r="N399" s="163"/>
      <c r="O399" s="158" t="s">
        <v>370</v>
      </c>
      <c r="P399" s="158" t="s">
        <v>3032</v>
      </c>
      <c r="Q399" s="164" t="str">
        <f t="shared" si="44"/>
        <v>(Scott No. 783)</v>
      </c>
      <c r="R399" s="165">
        <f t="shared" si="45"/>
        <v>783</v>
      </c>
      <c r="S399" s="166">
        <f t="shared" si="46"/>
        <v>1</v>
      </c>
      <c r="T399" s="63">
        <v>783</v>
      </c>
      <c r="U399" s="63"/>
      <c r="V399" s="63"/>
      <c r="W399" s="63"/>
      <c r="X399" s="63"/>
      <c r="Y399" s="63"/>
      <c r="Z399" s="63"/>
      <c r="AA399" s="63"/>
      <c r="AB399" s="63"/>
      <c r="AC399" s="63"/>
      <c r="AD399" s="63"/>
      <c r="AE399" s="63"/>
      <c r="AF399" s="63"/>
      <c r="AG399" s="63"/>
      <c r="AH399" s="63"/>
      <c r="AI399" s="63"/>
      <c r="AJ399" s="63"/>
      <c r="AK399" s="63"/>
      <c r="AL399" s="63"/>
      <c r="AM399" s="63"/>
      <c r="AN399" s="63"/>
      <c r="AO399" s="63"/>
      <c r="AP399" s="63"/>
      <c r="AQ399" s="63"/>
      <c r="AR399" s="63"/>
      <c r="AS399" s="63"/>
      <c r="AT399" s="63"/>
      <c r="AU399" s="63"/>
      <c r="AV399" s="64"/>
      <c r="AW399" s="64"/>
      <c r="AX399" s="64"/>
      <c r="AY399" s="64"/>
      <c r="AZ399" s="64"/>
      <c r="BA399" s="64"/>
      <c r="BB399" s="64"/>
      <c r="BC399" s="64"/>
      <c r="BD399" s="64"/>
      <c r="BE399" s="64"/>
    </row>
    <row r="400" spans="1:57" s="32" customFormat="1" ht="14" x14ac:dyDescent="0.2">
      <c r="A400" s="32">
        <v>401</v>
      </c>
      <c r="B400" s="156">
        <v>1936</v>
      </c>
      <c r="C400" s="157" t="s">
        <v>585</v>
      </c>
      <c r="D400" s="158" t="s">
        <v>371</v>
      </c>
      <c r="E400" s="158" t="s">
        <v>591</v>
      </c>
      <c r="F400" s="158" t="s">
        <v>3619</v>
      </c>
      <c r="G400" s="159" t="s">
        <v>723</v>
      </c>
      <c r="H400" s="160">
        <v>784</v>
      </c>
      <c r="I400" s="161">
        <v>0.25</v>
      </c>
      <c r="J400" s="160">
        <v>784</v>
      </c>
      <c r="K400" s="161">
        <v>0.25</v>
      </c>
      <c r="L400" s="162" t="s">
        <v>1150</v>
      </c>
      <c r="M400" s="163"/>
      <c r="N400" s="163"/>
      <c r="O400" s="158" t="s">
        <v>371</v>
      </c>
      <c r="P400" s="158" t="s">
        <v>3033</v>
      </c>
      <c r="Q400" s="164" t="str">
        <f t="shared" si="44"/>
        <v>(Scott No. 784)</v>
      </c>
      <c r="R400" s="165">
        <f t="shared" si="45"/>
        <v>784</v>
      </c>
      <c r="S400" s="166">
        <f t="shared" si="46"/>
        <v>1</v>
      </c>
      <c r="T400" s="63">
        <v>784</v>
      </c>
      <c r="U400" s="63"/>
      <c r="V400" s="63"/>
      <c r="W400" s="63"/>
      <c r="X400" s="63"/>
      <c r="Y400" s="63"/>
      <c r="Z400" s="63"/>
      <c r="AA400" s="63"/>
      <c r="AB400" s="63"/>
      <c r="AC400" s="63"/>
      <c r="AD400" s="63"/>
      <c r="AE400" s="63"/>
      <c r="AF400" s="63"/>
      <c r="AG400" s="63"/>
      <c r="AH400" s="63"/>
      <c r="AI400" s="63"/>
      <c r="AJ400" s="63"/>
      <c r="AK400" s="63"/>
      <c r="AL400" s="63"/>
      <c r="AM400" s="63"/>
      <c r="AN400" s="63"/>
      <c r="AO400" s="63"/>
      <c r="AP400" s="63"/>
      <c r="AQ400" s="63"/>
      <c r="AR400" s="63"/>
      <c r="AS400" s="63"/>
      <c r="AT400" s="63"/>
      <c r="AU400" s="63"/>
      <c r="AV400" s="64"/>
      <c r="AW400" s="64"/>
      <c r="AX400" s="64"/>
      <c r="AY400" s="64"/>
      <c r="AZ400" s="64"/>
      <c r="BA400" s="64"/>
      <c r="BB400" s="64"/>
      <c r="BC400" s="64"/>
      <c r="BD400" s="64"/>
      <c r="BE400" s="64"/>
    </row>
    <row r="401" spans="1:57" s="32" customFormat="1" ht="14" x14ac:dyDescent="0.2">
      <c r="A401" s="32">
        <v>402</v>
      </c>
      <c r="B401" s="156">
        <v>1936</v>
      </c>
      <c r="C401" s="168" t="s">
        <v>557</v>
      </c>
      <c r="D401" s="158" t="s">
        <v>556</v>
      </c>
      <c r="E401" s="158" t="s">
        <v>592</v>
      </c>
      <c r="F401" s="158" t="s">
        <v>3620</v>
      </c>
      <c r="G401" s="159" t="s">
        <v>558</v>
      </c>
      <c r="H401" s="160">
        <v>778</v>
      </c>
      <c r="I401" s="161">
        <v>1.25</v>
      </c>
      <c r="J401" s="160">
        <v>778</v>
      </c>
      <c r="K401" s="161">
        <v>1.75</v>
      </c>
      <c r="L401" s="162" t="s">
        <v>1061</v>
      </c>
      <c r="M401" s="163"/>
      <c r="N401" s="163"/>
      <c r="O401" s="158" t="s">
        <v>556</v>
      </c>
      <c r="P401" s="158" t="s">
        <v>3034</v>
      </c>
      <c r="Q401" s="164" t="str">
        <f t="shared" si="44"/>
        <v>(Scott No. 778)</v>
      </c>
      <c r="R401" s="165">
        <f t="shared" si="45"/>
        <v>778</v>
      </c>
      <c r="S401" s="166">
        <f t="shared" si="46"/>
        <v>1</v>
      </c>
      <c r="T401" s="166">
        <v>778</v>
      </c>
      <c r="U401" s="63"/>
      <c r="V401" s="63"/>
      <c r="W401" s="63"/>
      <c r="X401" s="63"/>
      <c r="Y401" s="63"/>
      <c r="Z401" s="63"/>
      <c r="AA401" s="63"/>
      <c r="AB401" s="63"/>
      <c r="AC401" s="63"/>
      <c r="AD401" s="63"/>
      <c r="AE401" s="63"/>
      <c r="AF401" s="63"/>
      <c r="AG401" s="63"/>
      <c r="AH401" s="63"/>
      <c r="AI401" s="63"/>
      <c r="AJ401" s="63"/>
      <c r="AK401" s="63"/>
      <c r="AL401" s="63"/>
      <c r="AM401" s="63"/>
      <c r="AN401" s="63"/>
      <c r="AO401" s="63"/>
      <c r="AP401" s="63"/>
      <c r="AQ401" s="63"/>
      <c r="AR401" s="63"/>
      <c r="AS401" s="63"/>
      <c r="AT401" s="63"/>
      <c r="AU401" s="63"/>
      <c r="AV401" s="64"/>
      <c r="AW401" s="64"/>
      <c r="AX401" s="64"/>
      <c r="AY401" s="64"/>
      <c r="AZ401" s="64"/>
      <c r="BA401" s="64"/>
      <c r="BB401" s="64"/>
      <c r="BC401" s="64"/>
      <c r="BD401" s="64"/>
      <c r="BE401" s="64"/>
    </row>
    <row r="402" spans="1:57" s="32" customFormat="1" ht="14" x14ac:dyDescent="0.2">
      <c r="A402" s="32">
        <v>403</v>
      </c>
      <c r="B402" s="156" t="s">
        <v>372</v>
      </c>
      <c r="C402" s="157" t="s">
        <v>373</v>
      </c>
      <c r="D402" s="158" t="s">
        <v>1062</v>
      </c>
      <c r="E402" s="158" t="s">
        <v>591</v>
      </c>
      <c r="F402" s="158" t="s">
        <v>3621</v>
      </c>
      <c r="G402" s="159" t="s">
        <v>724</v>
      </c>
      <c r="H402" s="160">
        <v>785</v>
      </c>
      <c r="I402" s="161">
        <v>0.25</v>
      </c>
      <c r="J402" s="160">
        <v>785</v>
      </c>
      <c r="K402" s="161">
        <v>0.3</v>
      </c>
      <c r="L402" s="162" t="s">
        <v>1151</v>
      </c>
      <c r="M402" s="163"/>
      <c r="N402" s="163"/>
      <c r="O402" s="158" t="s">
        <v>1062</v>
      </c>
      <c r="P402" s="158" t="s">
        <v>3035</v>
      </c>
      <c r="Q402" s="164" t="str">
        <f t="shared" si="44"/>
        <v>(Scott No. 785)</v>
      </c>
      <c r="R402" s="165">
        <f t="shared" si="45"/>
        <v>785</v>
      </c>
      <c r="S402" s="166">
        <f t="shared" si="46"/>
        <v>1</v>
      </c>
      <c r="T402" s="63">
        <v>785</v>
      </c>
      <c r="U402" s="63"/>
      <c r="V402" s="63"/>
      <c r="W402" s="63"/>
      <c r="X402" s="63"/>
      <c r="Y402" s="63"/>
      <c r="Z402" s="63"/>
      <c r="AA402" s="63"/>
      <c r="AB402" s="63"/>
      <c r="AC402" s="63"/>
      <c r="AD402" s="63"/>
      <c r="AE402" s="63"/>
      <c r="AF402" s="63"/>
      <c r="AG402" s="63"/>
      <c r="AH402" s="63"/>
      <c r="AI402" s="63"/>
      <c r="AJ402" s="63"/>
      <c r="AK402" s="63"/>
      <c r="AL402" s="63"/>
      <c r="AM402" s="63"/>
      <c r="AN402" s="63"/>
      <c r="AO402" s="63"/>
      <c r="AP402" s="63"/>
      <c r="AQ402" s="63"/>
      <c r="AR402" s="63"/>
      <c r="AS402" s="63"/>
      <c r="AT402" s="63"/>
      <c r="AU402" s="63"/>
      <c r="AV402" s="64"/>
      <c r="AW402" s="64"/>
      <c r="AX402" s="64"/>
      <c r="AY402" s="64"/>
      <c r="AZ402" s="64"/>
      <c r="BA402" s="64"/>
      <c r="BB402" s="64"/>
      <c r="BC402" s="64"/>
      <c r="BD402" s="64"/>
      <c r="BE402" s="64"/>
    </row>
    <row r="403" spans="1:57" s="32" customFormat="1" ht="14" x14ac:dyDescent="0.2">
      <c r="A403" s="32">
        <v>404</v>
      </c>
      <c r="B403" s="156" t="s">
        <v>372</v>
      </c>
      <c r="C403" s="157" t="s">
        <v>373</v>
      </c>
      <c r="D403" s="158" t="s">
        <v>374</v>
      </c>
      <c r="E403" s="158" t="s">
        <v>591</v>
      </c>
      <c r="F403" s="158" t="s">
        <v>3622</v>
      </c>
      <c r="G403" s="159" t="s">
        <v>725</v>
      </c>
      <c r="H403" s="160">
        <v>786</v>
      </c>
      <c r="I403" s="161">
        <v>0.25</v>
      </c>
      <c r="J403" s="160">
        <v>786</v>
      </c>
      <c r="K403" s="161">
        <v>0.3</v>
      </c>
      <c r="L403" s="162" t="s">
        <v>1152</v>
      </c>
      <c r="M403" s="163"/>
      <c r="N403" s="163"/>
      <c r="O403" s="158" t="s">
        <v>374</v>
      </c>
      <c r="P403" s="158" t="s">
        <v>3036</v>
      </c>
      <c r="Q403" s="164" t="str">
        <f t="shared" si="44"/>
        <v>(Scott No. 786)</v>
      </c>
      <c r="R403" s="165">
        <f t="shared" si="45"/>
        <v>786</v>
      </c>
      <c r="S403" s="166">
        <f t="shared" si="46"/>
        <v>1</v>
      </c>
      <c r="T403" s="63">
        <v>786</v>
      </c>
      <c r="U403" s="63"/>
      <c r="V403" s="63"/>
      <c r="W403" s="63"/>
      <c r="X403" s="63"/>
      <c r="Y403" s="63"/>
      <c r="Z403" s="63"/>
      <c r="AA403" s="63"/>
      <c r="AB403" s="63"/>
      <c r="AC403" s="63"/>
      <c r="AD403" s="63"/>
      <c r="AE403" s="63"/>
      <c r="AF403" s="63"/>
      <c r="AG403" s="63"/>
      <c r="AH403" s="63"/>
      <c r="AI403" s="63"/>
      <c r="AJ403" s="63"/>
      <c r="AK403" s="63"/>
      <c r="AL403" s="63"/>
      <c r="AM403" s="63"/>
      <c r="AN403" s="63"/>
      <c r="AO403" s="63"/>
      <c r="AP403" s="63"/>
      <c r="AQ403" s="63"/>
      <c r="AR403" s="63"/>
      <c r="AS403" s="63"/>
      <c r="AT403" s="63"/>
      <c r="AU403" s="63"/>
      <c r="AV403" s="64"/>
      <c r="AW403" s="64"/>
      <c r="AX403" s="64"/>
      <c r="AY403" s="64"/>
      <c r="AZ403" s="64"/>
      <c r="BA403" s="64"/>
      <c r="BB403" s="64"/>
      <c r="BC403" s="64"/>
      <c r="BD403" s="64"/>
      <c r="BE403" s="64"/>
    </row>
    <row r="404" spans="1:57" s="32" customFormat="1" ht="14" x14ac:dyDescent="0.2">
      <c r="A404" s="32">
        <v>405</v>
      </c>
      <c r="B404" s="156" t="s">
        <v>372</v>
      </c>
      <c r="C404" s="157" t="s">
        <v>373</v>
      </c>
      <c r="D404" s="158" t="s">
        <v>375</v>
      </c>
      <c r="E404" s="158" t="s">
        <v>591</v>
      </c>
      <c r="F404" s="158" t="s">
        <v>3623</v>
      </c>
      <c r="G404" s="159" t="s">
        <v>726</v>
      </c>
      <c r="H404" s="160">
        <v>787</v>
      </c>
      <c r="I404" s="161">
        <v>0.25</v>
      </c>
      <c r="J404" s="160">
        <v>787</v>
      </c>
      <c r="K404" s="161">
        <v>0.4</v>
      </c>
      <c r="L404" s="162" t="s">
        <v>1153</v>
      </c>
      <c r="M404" s="163"/>
      <c r="N404" s="163"/>
      <c r="O404" s="158" t="s">
        <v>375</v>
      </c>
      <c r="P404" s="158" t="s">
        <v>3037</v>
      </c>
      <c r="Q404" s="164" t="str">
        <f t="shared" si="44"/>
        <v>(Scott No. 787)</v>
      </c>
      <c r="R404" s="165">
        <f t="shared" si="45"/>
        <v>787</v>
      </c>
      <c r="S404" s="166">
        <f t="shared" si="46"/>
        <v>1</v>
      </c>
      <c r="T404" s="63">
        <v>787</v>
      </c>
      <c r="U404" s="63"/>
      <c r="V404" s="63"/>
      <c r="W404" s="63"/>
      <c r="X404" s="63"/>
      <c r="Y404" s="63"/>
      <c r="Z404" s="63"/>
      <c r="AA404" s="63"/>
      <c r="AB404" s="63"/>
      <c r="AC404" s="63"/>
      <c r="AD404" s="63"/>
      <c r="AE404" s="63"/>
      <c r="AF404" s="63"/>
      <c r="AG404" s="63"/>
      <c r="AH404" s="63"/>
      <c r="AI404" s="63"/>
      <c r="AJ404" s="63"/>
      <c r="AK404" s="63"/>
      <c r="AL404" s="63"/>
      <c r="AM404" s="63"/>
      <c r="AN404" s="63"/>
      <c r="AO404" s="63"/>
      <c r="AP404" s="63"/>
      <c r="AQ404" s="63"/>
      <c r="AR404" s="63"/>
      <c r="AS404" s="63"/>
      <c r="AT404" s="63"/>
      <c r="AU404" s="63"/>
      <c r="AV404" s="64"/>
      <c r="AW404" s="64"/>
      <c r="AX404" s="64"/>
      <c r="AY404" s="64"/>
      <c r="AZ404" s="64"/>
      <c r="BA404" s="64"/>
      <c r="BB404" s="64"/>
      <c r="BC404" s="64"/>
      <c r="BD404" s="64"/>
      <c r="BE404" s="64"/>
    </row>
    <row r="405" spans="1:57" s="32" customFormat="1" ht="14" x14ac:dyDescent="0.2">
      <c r="A405" s="32">
        <v>406</v>
      </c>
      <c r="B405" s="156" t="s">
        <v>372</v>
      </c>
      <c r="C405" s="157" t="s">
        <v>373</v>
      </c>
      <c r="D405" s="158" t="s">
        <v>376</v>
      </c>
      <c r="E405" s="158" t="s">
        <v>591</v>
      </c>
      <c r="F405" s="158" t="s">
        <v>3624</v>
      </c>
      <c r="G405" s="159" t="s">
        <v>727</v>
      </c>
      <c r="H405" s="160">
        <v>788</v>
      </c>
      <c r="I405" s="161">
        <v>0.25</v>
      </c>
      <c r="J405" s="160">
        <v>788</v>
      </c>
      <c r="K405" s="161">
        <v>0.6</v>
      </c>
      <c r="L405" s="162" t="s">
        <v>1154</v>
      </c>
      <c r="M405" s="163"/>
      <c r="N405" s="163"/>
      <c r="O405" s="158" t="s">
        <v>376</v>
      </c>
      <c r="P405" s="158" t="s">
        <v>3038</v>
      </c>
      <c r="Q405" s="164" t="str">
        <f t="shared" si="44"/>
        <v>(Scott No. 788)</v>
      </c>
      <c r="R405" s="165">
        <f t="shared" si="45"/>
        <v>788</v>
      </c>
      <c r="S405" s="166">
        <f t="shared" si="46"/>
        <v>1</v>
      </c>
      <c r="T405" s="63">
        <v>788</v>
      </c>
      <c r="U405" s="63"/>
      <c r="V405" s="63"/>
      <c r="W405" s="63"/>
      <c r="X405" s="63"/>
      <c r="Y405" s="63"/>
      <c r="Z405" s="63"/>
      <c r="AA405" s="63"/>
      <c r="AB405" s="63"/>
      <c r="AC405" s="63"/>
      <c r="AD405" s="63"/>
      <c r="AE405" s="63"/>
      <c r="AF405" s="63"/>
      <c r="AG405" s="63"/>
      <c r="AH405" s="63"/>
      <c r="AI405" s="63"/>
      <c r="AJ405" s="63"/>
      <c r="AK405" s="63"/>
      <c r="AL405" s="63"/>
      <c r="AM405" s="63"/>
      <c r="AN405" s="63"/>
      <c r="AO405" s="63"/>
      <c r="AP405" s="63"/>
      <c r="AQ405" s="63"/>
      <c r="AR405" s="63"/>
      <c r="AS405" s="63"/>
      <c r="AT405" s="63"/>
      <c r="AU405" s="63"/>
      <c r="AV405" s="64"/>
      <c r="AW405" s="64"/>
      <c r="AX405" s="64"/>
      <c r="AY405" s="64"/>
      <c r="AZ405" s="64"/>
      <c r="BA405" s="64"/>
      <c r="BB405" s="64"/>
      <c r="BC405" s="64"/>
      <c r="BD405" s="64"/>
      <c r="BE405" s="64"/>
    </row>
    <row r="406" spans="1:57" s="32" customFormat="1" ht="14" x14ac:dyDescent="0.2">
      <c r="A406" s="32">
        <v>407</v>
      </c>
      <c r="B406" s="156" t="s">
        <v>372</v>
      </c>
      <c r="C406" s="157" t="s">
        <v>373</v>
      </c>
      <c r="D406" s="158" t="s">
        <v>377</v>
      </c>
      <c r="E406" s="158" t="s">
        <v>591</v>
      </c>
      <c r="F406" s="158" t="s">
        <v>3625</v>
      </c>
      <c r="G406" s="159" t="s">
        <v>728</v>
      </c>
      <c r="H406" s="160">
        <v>789</v>
      </c>
      <c r="I406" s="161">
        <v>0.25</v>
      </c>
      <c r="J406" s="160">
        <v>789</v>
      </c>
      <c r="K406" s="161">
        <v>0.75</v>
      </c>
      <c r="L406" s="162" t="s">
        <v>1155</v>
      </c>
      <c r="M406" s="163"/>
      <c r="N406" s="163"/>
      <c r="O406" s="158" t="s">
        <v>377</v>
      </c>
      <c r="P406" s="158" t="s">
        <v>3039</v>
      </c>
      <c r="Q406" s="164" t="str">
        <f t="shared" si="44"/>
        <v>(Scott No. 789)</v>
      </c>
      <c r="R406" s="165">
        <f t="shared" si="45"/>
        <v>789</v>
      </c>
      <c r="S406" s="166">
        <f t="shared" si="46"/>
        <v>1</v>
      </c>
      <c r="T406" s="63">
        <v>789</v>
      </c>
      <c r="U406" s="63"/>
      <c r="V406" s="63"/>
      <c r="W406" s="63"/>
      <c r="X406" s="63"/>
      <c r="Y406" s="63"/>
      <c r="Z406" s="63"/>
      <c r="AA406" s="63"/>
      <c r="AB406" s="63"/>
      <c r="AC406" s="63"/>
      <c r="AD406" s="63"/>
      <c r="AE406" s="63"/>
      <c r="AF406" s="63"/>
      <c r="AG406" s="63"/>
      <c r="AH406" s="63"/>
      <c r="AI406" s="63"/>
      <c r="AJ406" s="63"/>
      <c r="AK406" s="63"/>
      <c r="AL406" s="63"/>
      <c r="AM406" s="63"/>
      <c r="AN406" s="63"/>
      <c r="AO406" s="63"/>
      <c r="AP406" s="63"/>
      <c r="AQ406" s="63"/>
      <c r="AR406" s="63"/>
      <c r="AS406" s="63"/>
      <c r="AT406" s="63"/>
      <c r="AU406" s="63"/>
      <c r="AV406" s="64"/>
      <c r="AW406" s="64"/>
      <c r="AX406" s="64"/>
      <c r="AY406" s="64"/>
      <c r="AZ406" s="64"/>
      <c r="BA406" s="64"/>
      <c r="BB406" s="64"/>
      <c r="BC406" s="64"/>
      <c r="BD406" s="64"/>
      <c r="BE406" s="64"/>
    </row>
    <row r="407" spans="1:57" s="32" customFormat="1" ht="14" x14ac:dyDescent="0.2">
      <c r="A407" s="32">
        <v>408</v>
      </c>
      <c r="B407" s="156" t="s">
        <v>372</v>
      </c>
      <c r="C407" s="157" t="s">
        <v>373</v>
      </c>
      <c r="D407" s="158" t="s">
        <v>378</v>
      </c>
      <c r="E407" s="158" t="s">
        <v>591</v>
      </c>
      <c r="F407" s="158" t="s">
        <v>3626</v>
      </c>
      <c r="G407" s="159" t="s">
        <v>729</v>
      </c>
      <c r="H407" s="160">
        <v>790</v>
      </c>
      <c r="I407" s="161">
        <v>0.25</v>
      </c>
      <c r="J407" s="160">
        <v>790</v>
      </c>
      <c r="K407" s="161">
        <v>0.3</v>
      </c>
      <c r="L407" s="162" t="s">
        <v>1156</v>
      </c>
      <c r="M407" s="163"/>
      <c r="N407" s="163"/>
      <c r="O407" s="158" t="s">
        <v>378</v>
      </c>
      <c r="P407" s="158" t="s">
        <v>3040</v>
      </c>
      <c r="Q407" s="164" t="str">
        <f t="shared" si="44"/>
        <v>(Scott No. 790)</v>
      </c>
      <c r="R407" s="165">
        <f t="shared" si="45"/>
        <v>790</v>
      </c>
      <c r="S407" s="166">
        <f t="shared" si="46"/>
        <v>1</v>
      </c>
      <c r="T407" s="63">
        <v>790</v>
      </c>
      <c r="U407" s="63"/>
      <c r="V407" s="63"/>
      <c r="W407" s="63"/>
      <c r="X407" s="63"/>
      <c r="Y407" s="63"/>
      <c r="Z407" s="63"/>
      <c r="AA407" s="63"/>
      <c r="AB407" s="63"/>
      <c r="AC407" s="63"/>
      <c r="AD407" s="63"/>
      <c r="AE407" s="63"/>
      <c r="AF407" s="63"/>
      <c r="AG407" s="63"/>
      <c r="AH407" s="63"/>
      <c r="AI407" s="63"/>
      <c r="AJ407" s="63"/>
      <c r="AK407" s="63"/>
      <c r="AL407" s="63"/>
      <c r="AM407" s="63"/>
      <c r="AN407" s="63"/>
      <c r="AO407" s="63"/>
      <c r="AP407" s="63"/>
      <c r="AQ407" s="63"/>
      <c r="AR407" s="63"/>
      <c r="AS407" s="63"/>
      <c r="AT407" s="63"/>
      <c r="AU407" s="63"/>
      <c r="AV407" s="64"/>
      <c r="AW407" s="64"/>
      <c r="AX407" s="64"/>
      <c r="AY407" s="64"/>
      <c r="AZ407" s="64"/>
      <c r="BA407" s="64"/>
      <c r="BB407" s="64"/>
      <c r="BC407" s="64"/>
      <c r="BD407" s="64"/>
      <c r="BE407" s="64"/>
    </row>
    <row r="408" spans="1:57" s="32" customFormat="1" ht="14" x14ac:dyDescent="0.2">
      <c r="A408" s="32">
        <v>409</v>
      </c>
      <c r="B408" s="156" t="s">
        <v>372</v>
      </c>
      <c r="C408" s="157" t="s">
        <v>373</v>
      </c>
      <c r="D408" s="158" t="s">
        <v>379</v>
      </c>
      <c r="E408" s="158" t="s">
        <v>591</v>
      </c>
      <c r="F408" s="158" t="s">
        <v>3627</v>
      </c>
      <c r="G408" s="159" t="s">
        <v>730</v>
      </c>
      <c r="H408" s="160">
        <v>791</v>
      </c>
      <c r="I408" s="161">
        <v>0.25</v>
      </c>
      <c r="J408" s="160">
        <v>791</v>
      </c>
      <c r="K408" s="161">
        <v>0.3</v>
      </c>
      <c r="L408" s="162" t="s">
        <v>1157</v>
      </c>
      <c r="M408" s="163"/>
      <c r="N408" s="163"/>
      <c r="O408" s="158" t="s">
        <v>379</v>
      </c>
      <c r="P408" s="158" t="s">
        <v>3041</v>
      </c>
      <c r="Q408" s="164" t="str">
        <f t="shared" si="44"/>
        <v>(Scott No. 791)</v>
      </c>
      <c r="R408" s="165">
        <f t="shared" si="45"/>
        <v>791</v>
      </c>
      <c r="S408" s="166">
        <f t="shared" si="46"/>
        <v>1</v>
      </c>
      <c r="T408" s="63">
        <v>791</v>
      </c>
      <c r="U408" s="63"/>
      <c r="V408" s="63"/>
      <c r="W408" s="63"/>
      <c r="X408" s="63"/>
      <c r="Y408" s="63"/>
      <c r="Z408" s="63"/>
      <c r="AA408" s="63"/>
      <c r="AB408" s="63"/>
      <c r="AC408" s="63"/>
      <c r="AD408" s="63"/>
      <c r="AE408" s="63"/>
      <c r="AF408" s="63"/>
      <c r="AG408" s="63"/>
      <c r="AH408" s="63"/>
      <c r="AI408" s="63"/>
      <c r="AJ408" s="63"/>
      <c r="AK408" s="63"/>
      <c r="AL408" s="63"/>
      <c r="AM408" s="63"/>
      <c r="AN408" s="63"/>
      <c r="AO408" s="63"/>
      <c r="AP408" s="63"/>
      <c r="AQ408" s="63"/>
      <c r="AR408" s="63"/>
      <c r="AS408" s="63"/>
      <c r="AT408" s="63"/>
      <c r="AU408" s="63"/>
      <c r="AV408" s="64"/>
      <c r="AW408" s="64"/>
      <c r="AX408" s="64"/>
      <c r="AY408" s="64"/>
      <c r="AZ408" s="64"/>
      <c r="BA408" s="64"/>
      <c r="BB408" s="64"/>
      <c r="BC408" s="64"/>
      <c r="BD408" s="64"/>
      <c r="BE408" s="64"/>
    </row>
    <row r="409" spans="1:57" s="32" customFormat="1" ht="14" x14ac:dyDescent="0.2">
      <c r="A409" s="32">
        <v>410</v>
      </c>
      <c r="B409" s="156" t="s">
        <v>372</v>
      </c>
      <c r="C409" s="157" t="s">
        <v>373</v>
      </c>
      <c r="D409" s="158" t="s">
        <v>380</v>
      </c>
      <c r="E409" s="158" t="s">
        <v>591</v>
      </c>
      <c r="F409" s="158" t="s">
        <v>3628</v>
      </c>
      <c r="G409" s="159" t="s">
        <v>731</v>
      </c>
      <c r="H409" s="160">
        <v>792</v>
      </c>
      <c r="I409" s="161">
        <v>0.25</v>
      </c>
      <c r="J409" s="160">
        <v>792</v>
      </c>
      <c r="K409" s="161">
        <v>0.4</v>
      </c>
      <c r="L409" s="162" t="s">
        <v>1158</v>
      </c>
      <c r="M409" s="163"/>
      <c r="N409" s="163"/>
      <c r="O409" s="158" t="s">
        <v>380</v>
      </c>
      <c r="P409" s="158" t="s">
        <v>3042</v>
      </c>
      <c r="Q409" s="164" t="str">
        <f t="shared" si="44"/>
        <v>(Scott No. 792)</v>
      </c>
      <c r="R409" s="165">
        <f t="shared" si="45"/>
        <v>792</v>
      </c>
      <c r="S409" s="166">
        <f t="shared" si="46"/>
        <v>1</v>
      </c>
      <c r="T409" s="63">
        <v>792</v>
      </c>
      <c r="U409" s="63"/>
      <c r="V409" s="63"/>
      <c r="W409" s="63"/>
      <c r="X409" s="63"/>
      <c r="Y409" s="63"/>
      <c r="Z409" s="63"/>
      <c r="AA409" s="63"/>
      <c r="AB409" s="63"/>
      <c r="AC409" s="63"/>
      <c r="AD409" s="63"/>
      <c r="AE409" s="63"/>
      <c r="AF409" s="63"/>
      <c r="AG409" s="63"/>
      <c r="AH409" s="63"/>
      <c r="AI409" s="63"/>
      <c r="AJ409" s="63"/>
      <c r="AK409" s="63"/>
      <c r="AL409" s="63"/>
      <c r="AM409" s="63"/>
      <c r="AN409" s="63"/>
      <c r="AO409" s="63"/>
      <c r="AP409" s="63"/>
      <c r="AQ409" s="63"/>
      <c r="AR409" s="63"/>
      <c r="AS409" s="63"/>
      <c r="AT409" s="63"/>
      <c r="AU409" s="63"/>
      <c r="AV409" s="64"/>
      <c r="AW409" s="64"/>
      <c r="AX409" s="64"/>
      <c r="AY409" s="64"/>
      <c r="AZ409" s="64"/>
      <c r="BA409" s="64"/>
      <c r="BB409" s="64"/>
      <c r="BC409" s="64"/>
      <c r="BD409" s="64"/>
      <c r="BE409" s="64"/>
    </row>
    <row r="410" spans="1:57" s="32" customFormat="1" ht="14" x14ac:dyDescent="0.2">
      <c r="A410" s="32">
        <v>411</v>
      </c>
      <c r="B410" s="156" t="s">
        <v>372</v>
      </c>
      <c r="C410" s="157" t="s">
        <v>373</v>
      </c>
      <c r="D410" s="158" t="s">
        <v>381</v>
      </c>
      <c r="E410" s="158" t="s">
        <v>591</v>
      </c>
      <c r="F410" s="158" t="s">
        <v>3629</v>
      </c>
      <c r="G410" s="159" t="s">
        <v>732</v>
      </c>
      <c r="H410" s="160">
        <v>793</v>
      </c>
      <c r="I410" s="161">
        <v>0.25</v>
      </c>
      <c r="J410" s="160">
        <v>793</v>
      </c>
      <c r="K410" s="161">
        <v>0.6</v>
      </c>
      <c r="L410" s="162" t="s">
        <v>1159</v>
      </c>
      <c r="M410" s="163"/>
      <c r="N410" s="163"/>
      <c r="O410" s="158" t="s">
        <v>381</v>
      </c>
      <c r="P410" s="158" t="s">
        <v>3043</v>
      </c>
      <c r="Q410" s="164" t="str">
        <f t="shared" si="44"/>
        <v>(Scott No. 793)</v>
      </c>
      <c r="R410" s="165">
        <f t="shared" si="45"/>
        <v>793</v>
      </c>
      <c r="S410" s="166">
        <f t="shared" si="46"/>
        <v>1</v>
      </c>
      <c r="T410" s="63">
        <v>793</v>
      </c>
      <c r="U410" s="63"/>
      <c r="V410" s="63"/>
      <c r="W410" s="63"/>
      <c r="X410" s="63"/>
      <c r="Y410" s="63"/>
      <c r="Z410" s="63"/>
      <c r="AA410" s="63"/>
      <c r="AB410" s="63"/>
      <c r="AC410" s="63"/>
      <c r="AD410" s="63"/>
      <c r="AE410" s="63"/>
      <c r="AF410" s="63"/>
      <c r="AG410" s="63"/>
      <c r="AH410" s="63"/>
      <c r="AI410" s="63"/>
      <c r="AJ410" s="63"/>
      <c r="AK410" s="63"/>
      <c r="AL410" s="63"/>
      <c r="AM410" s="63"/>
      <c r="AN410" s="63"/>
      <c r="AO410" s="63"/>
      <c r="AP410" s="63"/>
      <c r="AQ410" s="63"/>
      <c r="AR410" s="63"/>
      <c r="AS410" s="63"/>
      <c r="AT410" s="63"/>
      <c r="AU410" s="63"/>
      <c r="AV410" s="64"/>
      <c r="AW410" s="64"/>
      <c r="AX410" s="64"/>
      <c r="AY410" s="64"/>
      <c r="AZ410" s="64"/>
      <c r="BA410" s="64"/>
      <c r="BB410" s="64"/>
      <c r="BC410" s="64"/>
      <c r="BD410" s="64"/>
      <c r="BE410" s="64"/>
    </row>
    <row r="411" spans="1:57" s="32" customFormat="1" ht="14" x14ac:dyDescent="0.2">
      <c r="A411" s="32">
        <v>412</v>
      </c>
      <c r="B411" s="156" t="s">
        <v>372</v>
      </c>
      <c r="C411" s="157" t="s">
        <v>373</v>
      </c>
      <c r="D411" s="158" t="s">
        <v>382</v>
      </c>
      <c r="E411" s="158" t="s">
        <v>591</v>
      </c>
      <c r="F411" s="158" t="s">
        <v>3630</v>
      </c>
      <c r="G411" s="159" t="s">
        <v>733</v>
      </c>
      <c r="H411" s="160">
        <v>794</v>
      </c>
      <c r="I411" s="161">
        <v>0.25</v>
      </c>
      <c r="J411" s="160">
        <v>794</v>
      </c>
      <c r="K411" s="161">
        <v>0.75</v>
      </c>
      <c r="L411" s="162" t="s">
        <v>1160</v>
      </c>
      <c r="M411" s="163"/>
      <c r="N411" s="163"/>
      <c r="O411" s="158" t="s">
        <v>382</v>
      </c>
      <c r="P411" s="158" t="s">
        <v>3044</v>
      </c>
      <c r="Q411" s="164" t="str">
        <f t="shared" si="44"/>
        <v>(Scott No. 794)</v>
      </c>
      <c r="R411" s="165">
        <f t="shared" si="45"/>
        <v>794</v>
      </c>
      <c r="S411" s="166">
        <f t="shared" si="46"/>
        <v>1</v>
      </c>
      <c r="T411" s="63">
        <v>794</v>
      </c>
      <c r="U411" s="63"/>
      <c r="V411" s="63"/>
      <c r="W411" s="63"/>
      <c r="X411" s="63"/>
      <c r="Y411" s="63"/>
      <c r="Z411" s="63"/>
      <c r="AA411" s="63"/>
      <c r="AB411" s="63"/>
      <c r="AC411" s="63"/>
      <c r="AD411" s="63"/>
      <c r="AE411" s="63"/>
      <c r="AF411" s="63"/>
      <c r="AG411" s="63"/>
      <c r="AH411" s="63"/>
      <c r="AI411" s="63"/>
      <c r="AJ411" s="63"/>
      <c r="AK411" s="63"/>
      <c r="AL411" s="63"/>
      <c r="AM411" s="63"/>
      <c r="AN411" s="63"/>
      <c r="AO411" s="63"/>
      <c r="AP411" s="63"/>
      <c r="AQ411" s="63"/>
      <c r="AR411" s="63"/>
      <c r="AS411" s="63"/>
      <c r="AT411" s="63"/>
      <c r="AU411" s="63"/>
      <c r="AV411" s="64"/>
      <c r="AW411" s="64"/>
      <c r="AX411" s="64"/>
      <c r="AY411" s="64"/>
      <c r="AZ411" s="64"/>
      <c r="BA411" s="64"/>
      <c r="BB411" s="64"/>
      <c r="BC411" s="64"/>
      <c r="BD411" s="64"/>
      <c r="BE411" s="64"/>
    </row>
    <row r="412" spans="1:57" s="32" customFormat="1" ht="14" x14ac:dyDescent="0.2">
      <c r="A412" s="32">
        <v>413</v>
      </c>
      <c r="B412" s="156">
        <v>1937</v>
      </c>
      <c r="C412" s="157" t="s">
        <v>383</v>
      </c>
      <c r="D412" s="158" t="s">
        <v>384</v>
      </c>
      <c r="E412" s="158" t="s">
        <v>591</v>
      </c>
      <c r="F412" s="158" t="s">
        <v>3631</v>
      </c>
      <c r="G412" s="159" t="s">
        <v>734</v>
      </c>
      <c r="H412" s="160">
        <v>795</v>
      </c>
      <c r="I412" s="161">
        <v>0.25</v>
      </c>
      <c r="J412" s="160">
        <v>795</v>
      </c>
      <c r="K412" s="161">
        <v>0.3</v>
      </c>
      <c r="L412" s="162" t="s">
        <v>1161</v>
      </c>
      <c r="M412" s="163"/>
      <c r="N412" s="163"/>
      <c r="O412" s="158" t="s">
        <v>384</v>
      </c>
      <c r="P412" s="158" t="s">
        <v>3045</v>
      </c>
      <c r="Q412" s="164" t="str">
        <f t="shared" si="44"/>
        <v>(Scott No. 795)</v>
      </c>
      <c r="R412" s="165">
        <f t="shared" si="45"/>
        <v>795</v>
      </c>
      <c r="S412" s="166">
        <f t="shared" si="46"/>
        <v>1</v>
      </c>
      <c r="T412" s="63">
        <v>795</v>
      </c>
      <c r="U412" s="63"/>
      <c r="V412" s="63"/>
      <c r="W412" s="63"/>
      <c r="X412" s="63"/>
      <c r="Y412" s="63"/>
      <c r="Z412" s="63"/>
      <c r="AA412" s="63"/>
      <c r="AB412" s="63"/>
      <c r="AC412" s="63"/>
      <c r="AD412" s="63"/>
      <c r="AE412" s="63"/>
      <c r="AF412" s="63"/>
      <c r="AG412" s="63"/>
      <c r="AH412" s="63"/>
      <c r="AI412" s="63"/>
      <c r="AJ412" s="63"/>
      <c r="AK412" s="63"/>
      <c r="AL412" s="63"/>
      <c r="AM412" s="63"/>
      <c r="AN412" s="63"/>
      <c r="AO412" s="63"/>
      <c r="AP412" s="63"/>
      <c r="AQ412" s="63"/>
      <c r="AR412" s="63"/>
      <c r="AS412" s="63"/>
      <c r="AT412" s="63"/>
      <c r="AU412" s="63"/>
      <c r="AV412" s="64"/>
      <c r="AW412" s="64"/>
      <c r="AX412" s="64"/>
      <c r="AY412" s="64"/>
      <c r="AZ412" s="64"/>
      <c r="BA412" s="64"/>
      <c r="BB412" s="64"/>
      <c r="BC412" s="64"/>
      <c r="BD412" s="64"/>
      <c r="BE412" s="64"/>
    </row>
    <row r="413" spans="1:57" s="32" customFormat="1" ht="14" x14ac:dyDescent="0.2">
      <c r="A413" s="32">
        <v>414</v>
      </c>
      <c r="B413" s="156">
        <v>1937</v>
      </c>
      <c r="C413" s="157" t="s">
        <v>383</v>
      </c>
      <c r="D413" s="158" t="s">
        <v>385</v>
      </c>
      <c r="E413" s="158" t="s">
        <v>591</v>
      </c>
      <c r="F413" s="158" t="s">
        <v>3632</v>
      </c>
      <c r="G413" s="159" t="s">
        <v>735</v>
      </c>
      <c r="H413" s="160">
        <v>796</v>
      </c>
      <c r="I413" s="161">
        <v>0.25</v>
      </c>
      <c r="J413" s="160">
        <v>796</v>
      </c>
      <c r="K413" s="161">
        <v>0.35</v>
      </c>
      <c r="L413" s="162" t="s">
        <v>1162</v>
      </c>
      <c r="M413" s="163"/>
      <c r="N413" s="163"/>
      <c r="O413" s="158" t="s">
        <v>385</v>
      </c>
      <c r="P413" s="158" t="s">
        <v>3046</v>
      </c>
      <c r="Q413" s="164" t="str">
        <f t="shared" si="44"/>
        <v>(Scott No. 796)</v>
      </c>
      <c r="R413" s="165">
        <f t="shared" si="45"/>
        <v>796</v>
      </c>
      <c r="S413" s="166">
        <f t="shared" si="46"/>
        <v>1</v>
      </c>
      <c r="T413" s="63">
        <v>796</v>
      </c>
      <c r="U413" s="63"/>
      <c r="V413" s="63"/>
      <c r="W413" s="63"/>
      <c r="X413" s="63"/>
      <c r="Y413" s="63"/>
      <c r="Z413" s="63"/>
      <c r="AA413" s="63"/>
      <c r="AB413" s="63"/>
      <c r="AC413" s="63"/>
      <c r="AD413" s="63"/>
      <c r="AE413" s="63"/>
      <c r="AF413" s="63"/>
      <c r="AG413" s="63"/>
      <c r="AH413" s="63"/>
      <c r="AI413" s="63"/>
      <c r="AJ413" s="63"/>
      <c r="AK413" s="63"/>
      <c r="AL413" s="63"/>
      <c r="AM413" s="63"/>
      <c r="AN413" s="63"/>
      <c r="AO413" s="63"/>
      <c r="AP413" s="63"/>
      <c r="AQ413" s="63"/>
      <c r="AR413" s="63"/>
      <c r="AS413" s="63"/>
      <c r="AT413" s="63"/>
      <c r="AU413" s="63"/>
      <c r="AV413" s="64"/>
      <c r="AW413" s="64"/>
      <c r="AX413" s="64"/>
      <c r="AY413" s="64"/>
      <c r="AZ413" s="64"/>
      <c r="BA413" s="64"/>
      <c r="BB413" s="64"/>
      <c r="BC413" s="64"/>
      <c r="BD413" s="64"/>
      <c r="BE413" s="64"/>
    </row>
    <row r="414" spans="1:57" s="32" customFormat="1" ht="14" x14ac:dyDescent="0.2">
      <c r="A414" s="32">
        <v>415</v>
      </c>
      <c r="B414" s="156">
        <v>1937</v>
      </c>
      <c r="C414" s="157" t="s">
        <v>383</v>
      </c>
      <c r="D414" s="158" t="s">
        <v>386</v>
      </c>
      <c r="E414" s="158" t="s">
        <v>591</v>
      </c>
      <c r="F414" s="158" t="s">
        <v>3633</v>
      </c>
      <c r="G414" s="159" t="s">
        <v>736</v>
      </c>
      <c r="H414" s="160">
        <v>798</v>
      </c>
      <c r="I414" s="161">
        <v>0.25</v>
      </c>
      <c r="J414" s="160">
        <v>798</v>
      </c>
      <c r="K414" s="161">
        <v>0.4</v>
      </c>
      <c r="L414" s="162" t="s">
        <v>1163</v>
      </c>
      <c r="M414" s="163"/>
      <c r="N414" s="163"/>
      <c r="O414" s="158" t="s">
        <v>386</v>
      </c>
      <c r="P414" s="158" t="s">
        <v>3047</v>
      </c>
      <c r="Q414" s="164" t="str">
        <f t="shared" si="44"/>
        <v>(Scott No. 798)</v>
      </c>
      <c r="R414" s="165">
        <f t="shared" si="45"/>
        <v>798</v>
      </c>
      <c r="S414" s="166">
        <f t="shared" si="46"/>
        <v>1</v>
      </c>
      <c r="T414" s="63">
        <v>798</v>
      </c>
      <c r="U414" s="63"/>
      <c r="V414" s="63"/>
      <c r="W414" s="63"/>
      <c r="X414" s="63"/>
      <c r="Y414" s="63"/>
      <c r="Z414" s="63"/>
      <c r="AA414" s="63"/>
      <c r="AB414" s="63"/>
      <c r="AC414" s="63"/>
      <c r="AD414" s="63"/>
      <c r="AE414" s="63"/>
      <c r="AF414" s="63"/>
      <c r="AG414" s="63"/>
      <c r="AH414" s="63"/>
      <c r="AI414" s="63"/>
      <c r="AJ414" s="63"/>
      <c r="AK414" s="63"/>
      <c r="AL414" s="63"/>
      <c r="AM414" s="63"/>
      <c r="AN414" s="63"/>
      <c r="AO414" s="63"/>
      <c r="AP414" s="63"/>
      <c r="AQ414" s="63"/>
      <c r="AR414" s="63"/>
      <c r="AS414" s="63"/>
      <c r="AT414" s="63"/>
      <c r="AU414" s="63"/>
      <c r="AV414" s="64"/>
      <c r="AW414" s="64"/>
      <c r="AX414" s="64"/>
      <c r="AY414" s="64"/>
      <c r="AZ414" s="64"/>
      <c r="BA414" s="64"/>
      <c r="BB414" s="64"/>
      <c r="BC414" s="64"/>
      <c r="BD414" s="64"/>
      <c r="BE414" s="64"/>
    </row>
    <row r="415" spans="1:57" s="32" customFormat="1" ht="14" x14ac:dyDescent="0.2">
      <c r="A415" s="32">
        <v>416</v>
      </c>
      <c r="B415" s="156">
        <v>1937</v>
      </c>
      <c r="C415" s="168" t="s">
        <v>559</v>
      </c>
      <c r="D415" s="158" t="s">
        <v>561</v>
      </c>
      <c r="E415" s="158" t="s">
        <v>592</v>
      </c>
      <c r="F415" s="158" t="s">
        <v>3634</v>
      </c>
      <c r="G415" s="159" t="s">
        <v>560</v>
      </c>
      <c r="H415" s="160">
        <v>797</v>
      </c>
      <c r="I415" s="161">
        <v>0.4</v>
      </c>
      <c r="J415" s="160">
        <v>797</v>
      </c>
      <c r="K415" s="161">
        <v>0.6</v>
      </c>
      <c r="L415" s="162" t="s">
        <v>1063</v>
      </c>
      <c r="M415" s="163"/>
      <c r="N415" s="163"/>
      <c r="O415" s="158" t="s">
        <v>561</v>
      </c>
      <c r="P415" s="158" t="s">
        <v>3048</v>
      </c>
      <c r="Q415" s="164" t="str">
        <f t="shared" si="44"/>
        <v>(Scott No. 797)</v>
      </c>
      <c r="R415" s="165">
        <f t="shared" si="45"/>
        <v>797</v>
      </c>
      <c r="S415" s="166">
        <f t="shared" si="46"/>
        <v>1</v>
      </c>
      <c r="T415" s="166">
        <v>797</v>
      </c>
      <c r="U415" s="63"/>
      <c r="V415" s="63"/>
      <c r="W415" s="63"/>
      <c r="X415" s="63"/>
      <c r="Y415" s="63"/>
      <c r="Z415" s="63"/>
      <c r="AA415" s="63"/>
      <c r="AB415" s="63"/>
      <c r="AC415" s="63"/>
      <c r="AD415" s="63"/>
      <c r="AE415" s="63"/>
      <c r="AF415" s="63"/>
      <c r="AG415" s="63"/>
      <c r="AH415" s="63"/>
      <c r="AI415" s="63"/>
      <c r="AJ415" s="63"/>
      <c r="AK415" s="63"/>
      <c r="AL415" s="63"/>
      <c r="AM415" s="63"/>
      <c r="AN415" s="63"/>
      <c r="AO415" s="63"/>
      <c r="AP415" s="63"/>
      <c r="AQ415" s="63"/>
      <c r="AR415" s="63"/>
      <c r="AS415" s="63"/>
      <c r="AT415" s="63"/>
      <c r="AU415" s="63"/>
      <c r="AV415" s="64"/>
      <c r="AW415" s="64"/>
      <c r="AX415" s="64"/>
      <c r="AY415" s="64"/>
      <c r="AZ415" s="64"/>
      <c r="BA415" s="64"/>
      <c r="BB415" s="64"/>
      <c r="BC415" s="64"/>
      <c r="BD415" s="64"/>
      <c r="BE415" s="64"/>
    </row>
    <row r="416" spans="1:57" s="32" customFormat="1" ht="14" x14ac:dyDescent="0.2">
      <c r="A416" s="32">
        <v>417</v>
      </c>
      <c r="B416" s="156">
        <v>1937</v>
      </c>
      <c r="C416" s="157" t="s">
        <v>586</v>
      </c>
      <c r="D416" s="158" t="s">
        <v>387</v>
      </c>
      <c r="E416" s="158" t="s">
        <v>591</v>
      </c>
      <c r="F416" s="158" t="s">
        <v>3635</v>
      </c>
      <c r="G416" s="159" t="s">
        <v>737</v>
      </c>
      <c r="H416" s="160">
        <v>799</v>
      </c>
      <c r="I416" s="161">
        <v>0.25</v>
      </c>
      <c r="J416" s="160">
        <v>799</v>
      </c>
      <c r="K416" s="161">
        <v>0.35</v>
      </c>
      <c r="L416" s="162" t="s">
        <v>1164</v>
      </c>
      <c r="M416" s="163"/>
      <c r="N416" s="163"/>
      <c r="O416" s="158" t="s">
        <v>387</v>
      </c>
      <c r="P416" s="158" t="s">
        <v>3049</v>
      </c>
      <c r="Q416" s="164" t="str">
        <f t="shared" si="44"/>
        <v>(Scott No. 799)</v>
      </c>
      <c r="R416" s="165">
        <f t="shared" si="45"/>
        <v>799</v>
      </c>
      <c r="S416" s="166">
        <f t="shared" si="46"/>
        <v>1</v>
      </c>
      <c r="T416" s="63">
        <v>799</v>
      </c>
      <c r="U416" s="63"/>
      <c r="V416" s="63"/>
      <c r="W416" s="63"/>
      <c r="X416" s="63"/>
      <c r="Y416" s="63"/>
      <c r="Z416" s="63"/>
      <c r="AA416" s="63"/>
      <c r="AB416" s="63"/>
      <c r="AC416" s="63"/>
      <c r="AD416" s="63"/>
      <c r="AE416" s="63"/>
      <c r="AF416" s="63"/>
      <c r="AG416" s="63"/>
      <c r="AH416" s="63"/>
      <c r="AI416" s="63"/>
      <c r="AJ416" s="63"/>
      <c r="AK416" s="63"/>
      <c r="AL416" s="63"/>
      <c r="AM416" s="63"/>
      <c r="AN416" s="63"/>
      <c r="AO416" s="63"/>
      <c r="AP416" s="63"/>
      <c r="AQ416" s="63"/>
      <c r="AR416" s="63"/>
      <c r="AS416" s="63"/>
      <c r="AT416" s="63"/>
      <c r="AU416" s="63"/>
      <c r="AV416" s="64"/>
      <c r="AW416" s="64"/>
      <c r="AX416" s="64"/>
      <c r="AY416" s="64"/>
      <c r="AZ416" s="64"/>
      <c r="BA416" s="64"/>
      <c r="BB416" s="64"/>
      <c r="BC416" s="64"/>
      <c r="BD416" s="64"/>
      <c r="BE416" s="64"/>
    </row>
    <row r="417" spans="1:57" s="32" customFormat="1" ht="14" x14ac:dyDescent="0.2">
      <c r="A417" s="32">
        <v>418</v>
      </c>
      <c r="B417" s="156">
        <v>1937</v>
      </c>
      <c r="C417" s="157" t="s">
        <v>586</v>
      </c>
      <c r="D417" s="158" t="s">
        <v>388</v>
      </c>
      <c r="E417" s="158" t="s">
        <v>591</v>
      </c>
      <c r="F417" s="158" t="s">
        <v>3636</v>
      </c>
      <c r="G417" s="159" t="s">
        <v>738</v>
      </c>
      <c r="H417" s="160">
        <v>800</v>
      </c>
      <c r="I417" s="161">
        <v>0.25</v>
      </c>
      <c r="J417" s="160">
        <v>800</v>
      </c>
      <c r="K417" s="161">
        <v>0.4</v>
      </c>
      <c r="L417" s="162" t="s">
        <v>1165</v>
      </c>
      <c r="M417" s="163"/>
      <c r="N417" s="163"/>
      <c r="O417" s="158" t="s">
        <v>388</v>
      </c>
      <c r="P417" s="158" t="s">
        <v>3050</v>
      </c>
      <c r="Q417" s="164" t="str">
        <f t="shared" si="44"/>
        <v>(Scott No. 800)</v>
      </c>
      <c r="R417" s="165">
        <f t="shared" si="45"/>
        <v>800</v>
      </c>
      <c r="S417" s="166">
        <f t="shared" si="46"/>
        <v>1</v>
      </c>
      <c r="T417" s="63">
        <v>800</v>
      </c>
      <c r="U417" s="63"/>
      <c r="V417" s="63"/>
      <c r="W417" s="63"/>
      <c r="X417" s="63"/>
      <c r="Y417" s="63"/>
      <c r="Z417" s="63"/>
      <c r="AA417" s="63"/>
      <c r="AB417" s="63"/>
      <c r="AC417" s="63"/>
      <c r="AD417" s="63"/>
      <c r="AE417" s="63"/>
      <c r="AF417" s="63"/>
      <c r="AG417" s="63"/>
      <c r="AH417" s="63"/>
      <c r="AI417" s="63"/>
      <c r="AJ417" s="63"/>
      <c r="AK417" s="63"/>
      <c r="AL417" s="63"/>
      <c r="AM417" s="63"/>
      <c r="AN417" s="63"/>
      <c r="AO417" s="63"/>
      <c r="AP417" s="63"/>
      <c r="AQ417" s="63"/>
      <c r="AR417" s="63"/>
      <c r="AS417" s="63"/>
      <c r="AT417" s="63"/>
      <c r="AU417" s="63"/>
      <c r="AV417" s="64"/>
      <c r="AW417" s="64"/>
      <c r="AX417" s="64"/>
      <c r="AY417" s="64"/>
      <c r="AZ417" s="64"/>
      <c r="BA417" s="64"/>
      <c r="BB417" s="64"/>
      <c r="BC417" s="64"/>
      <c r="BD417" s="64"/>
      <c r="BE417" s="64"/>
    </row>
    <row r="418" spans="1:57" s="32" customFormat="1" ht="14" x14ac:dyDescent="0.2">
      <c r="A418" s="32">
        <v>419</v>
      </c>
      <c r="B418" s="156">
        <v>1937</v>
      </c>
      <c r="C418" s="157" t="s">
        <v>586</v>
      </c>
      <c r="D418" s="158" t="s">
        <v>389</v>
      </c>
      <c r="E418" s="158" t="s">
        <v>591</v>
      </c>
      <c r="F418" s="158" t="s">
        <v>3637</v>
      </c>
      <c r="G418" s="159" t="s">
        <v>739</v>
      </c>
      <c r="H418" s="160">
        <v>801</v>
      </c>
      <c r="I418" s="161">
        <v>0.25</v>
      </c>
      <c r="J418" s="160">
        <v>801</v>
      </c>
      <c r="K418" s="161">
        <v>0.4</v>
      </c>
      <c r="L418" s="162" t="s">
        <v>1166</v>
      </c>
      <c r="M418" s="163"/>
      <c r="N418" s="163"/>
      <c r="O418" s="158" t="s">
        <v>389</v>
      </c>
      <c r="P418" s="158" t="s">
        <v>3051</v>
      </c>
      <c r="Q418" s="164" t="str">
        <f t="shared" si="44"/>
        <v>(Scott No. 801)</v>
      </c>
      <c r="R418" s="165">
        <f t="shared" si="45"/>
        <v>801</v>
      </c>
      <c r="S418" s="166">
        <f t="shared" si="46"/>
        <v>1</v>
      </c>
      <c r="T418" s="63">
        <v>801</v>
      </c>
      <c r="U418" s="63"/>
      <c r="V418" s="63"/>
      <c r="W418" s="63"/>
      <c r="X418" s="63"/>
      <c r="Y418" s="63"/>
      <c r="Z418" s="63"/>
      <c r="AA418" s="63"/>
      <c r="AB418" s="63"/>
      <c r="AC418" s="63"/>
      <c r="AD418" s="63"/>
      <c r="AE418" s="63"/>
      <c r="AF418" s="63"/>
      <c r="AG418" s="63"/>
      <c r="AH418" s="63"/>
      <c r="AI418" s="63"/>
      <c r="AJ418" s="63"/>
      <c r="AK418" s="63"/>
      <c r="AL418" s="63"/>
      <c r="AM418" s="63"/>
      <c r="AN418" s="63"/>
      <c r="AO418" s="63"/>
      <c r="AP418" s="63"/>
      <c r="AQ418" s="63"/>
      <c r="AR418" s="63"/>
      <c r="AS418" s="63"/>
      <c r="AT418" s="63"/>
      <c r="AU418" s="63"/>
      <c r="AV418" s="64"/>
      <c r="AW418" s="64"/>
      <c r="AX418" s="64"/>
      <c r="AY418" s="64"/>
      <c r="AZ418" s="64"/>
      <c r="BA418" s="64"/>
      <c r="BB418" s="64"/>
      <c r="BC418" s="64"/>
      <c r="BD418" s="64"/>
      <c r="BE418" s="64"/>
    </row>
    <row r="419" spans="1:57" s="32" customFormat="1" ht="14" x14ac:dyDescent="0.2">
      <c r="A419" s="32">
        <v>420</v>
      </c>
      <c r="B419" s="156">
        <v>1937</v>
      </c>
      <c r="C419" s="157" t="s">
        <v>586</v>
      </c>
      <c r="D419" s="158" t="s">
        <v>390</v>
      </c>
      <c r="E419" s="158" t="s">
        <v>591</v>
      </c>
      <c r="F419" s="158" t="s">
        <v>3638</v>
      </c>
      <c r="G419" s="159" t="s">
        <v>740</v>
      </c>
      <c r="H419" s="160">
        <v>802</v>
      </c>
      <c r="I419" s="161">
        <v>0.25</v>
      </c>
      <c r="J419" s="160">
        <v>802</v>
      </c>
      <c r="K419" s="161">
        <v>0.4</v>
      </c>
      <c r="L419" s="162" t="s">
        <v>1167</v>
      </c>
      <c r="M419" s="163"/>
      <c r="N419" s="163"/>
      <c r="O419" s="158" t="s">
        <v>390</v>
      </c>
      <c r="P419" s="158" t="s">
        <v>3052</v>
      </c>
      <c r="Q419" s="164" t="str">
        <f t="shared" si="44"/>
        <v>(Scott No. 802)</v>
      </c>
      <c r="R419" s="165">
        <f t="shared" si="45"/>
        <v>802</v>
      </c>
      <c r="S419" s="166">
        <f t="shared" si="46"/>
        <v>1</v>
      </c>
      <c r="T419" s="63">
        <v>802</v>
      </c>
      <c r="U419" s="63"/>
      <c r="V419" s="63"/>
      <c r="W419" s="63"/>
      <c r="X419" s="63"/>
      <c r="Y419" s="63"/>
      <c r="Z419" s="63"/>
      <c r="AA419" s="63"/>
      <c r="AB419" s="63"/>
      <c r="AC419" s="63"/>
      <c r="AD419" s="63"/>
      <c r="AE419" s="63"/>
      <c r="AF419" s="63"/>
      <c r="AG419" s="63"/>
      <c r="AH419" s="63"/>
      <c r="AI419" s="63"/>
      <c r="AJ419" s="63"/>
      <c r="AK419" s="63"/>
      <c r="AL419" s="63"/>
      <c r="AM419" s="63"/>
      <c r="AN419" s="63"/>
      <c r="AO419" s="63"/>
      <c r="AP419" s="63"/>
      <c r="AQ419" s="63"/>
      <c r="AR419" s="63"/>
      <c r="AS419" s="63"/>
      <c r="AT419" s="63"/>
      <c r="AU419" s="63"/>
      <c r="AV419" s="64"/>
      <c r="AW419" s="64"/>
      <c r="AX419" s="64"/>
      <c r="AY419" s="64"/>
      <c r="AZ419" s="64"/>
      <c r="BA419" s="64"/>
      <c r="BB419" s="64"/>
      <c r="BC419" s="64"/>
      <c r="BD419" s="64"/>
      <c r="BE419" s="64"/>
    </row>
    <row r="420" spans="1:57" s="32" customFormat="1" ht="14" x14ac:dyDescent="0.2">
      <c r="A420" s="32">
        <v>421</v>
      </c>
      <c r="B420" s="156" t="s">
        <v>391</v>
      </c>
      <c r="C420" s="157" t="s">
        <v>392</v>
      </c>
      <c r="D420" s="158" t="s">
        <v>393</v>
      </c>
      <c r="E420" s="158" t="s">
        <v>590</v>
      </c>
      <c r="F420" s="158" t="s">
        <v>3639</v>
      </c>
      <c r="G420" s="159">
        <v>184</v>
      </c>
      <c r="H420" s="160">
        <v>803</v>
      </c>
      <c r="I420" s="161">
        <v>0.25</v>
      </c>
      <c r="J420" s="160">
        <v>803</v>
      </c>
      <c r="K420" s="161">
        <v>0.25</v>
      </c>
      <c r="L420" s="170" t="s">
        <v>964</v>
      </c>
      <c r="M420" s="163"/>
      <c r="N420" s="163"/>
      <c r="O420" s="158" t="s">
        <v>393</v>
      </c>
      <c r="P420" s="158" t="s">
        <v>3053</v>
      </c>
      <c r="Q420" s="164" t="str">
        <f t="shared" si="44"/>
        <v>(Scott No. 803)</v>
      </c>
      <c r="R420" s="165">
        <f t="shared" si="45"/>
        <v>803</v>
      </c>
      <c r="S420" s="166">
        <f t="shared" si="46"/>
        <v>1</v>
      </c>
      <c r="T420" s="63">
        <v>803</v>
      </c>
      <c r="U420" s="63"/>
      <c r="V420" s="63"/>
      <c r="W420" s="63"/>
      <c r="X420" s="63"/>
      <c r="Y420" s="63"/>
      <c r="Z420" s="63"/>
      <c r="AA420" s="63"/>
      <c r="AB420" s="63"/>
      <c r="AC420" s="63"/>
      <c r="AD420" s="63"/>
      <c r="AE420" s="63"/>
      <c r="AF420" s="63"/>
      <c r="AG420" s="63"/>
      <c r="AH420" s="63"/>
      <c r="AI420" s="63"/>
      <c r="AJ420" s="63"/>
      <c r="AK420" s="63"/>
      <c r="AL420" s="63"/>
      <c r="AM420" s="63"/>
      <c r="AN420" s="63"/>
      <c r="AO420" s="63"/>
      <c r="AP420" s="63"/>
      <c r="AQ420" s="63"/>
      <c r="AR420" s="63"/>
      <c r="AS420" s="63"/>
      <c r="AT420" s="63"/>
      <c r="AU420" s="63"/>
      <c r="AV420" s="64"/>
      <c r="AW420" s="64"/>
      <c r="AX420" s="64"/>
      <c r="AY420" s="64"/>
      <c r="AZ420" s="64"/>
      <c r="BA420" s="64"/>
      <c r="BB420" s="64"/>
      <c r="BC420" s="64"/>
      <c r="BD420" s="64"/>
      <c r="BE420" s="64"/>
    </row>
    <row r="421" spans="1:57" s="32" customFormat="1" ht="14" x14ac:dyDescent="0.2">
      <c r="A421" s="32">
        <v>422</v>
      </c>
      <c r="B421" s="156" t="s">
        <v>391</v>
      </c>
      <c r="C421" s="157" t="s">
        <v>392</v>
      </c>
      <c r="D421" s="158" t="s">
        <v>394</v>
      </c>
      <c r="E421" s="158" t="s">
        <v>590</v>
      </c>
      <c r="F421" s="158" t="s">
        <v>3640</v>
      </c>
      <c r="G421" s="159">
        <v>185</v>
      </c>
      <c r="H421" s="160">
        <v>804</v>
      </c>
      <c r="I421" s="161">
        <v>0.25</v>
      </c>
      <c r="J421" s="160">
        <v>804</v>
      </c>
      <c r="K421" s="161">
        <v>0.25</v>
      </c>
      <c r="L421" s="170" t="s">
        <v>965</v>
      </c>
      <c r="M421" s="163"/>
      <c r="N421" s="163"/>
      <c r="O421" s="158" t="s">
        <v>394</v>
      </c>
      <c r="P421" s="158" t="s">
        <v>3054</v>
      </c>
      <c r="Q421" s="164" t="str">
        <f t="shared" ref="Q421:Q428" si="47">CONCATENATE("(Scott Nos. ",R421,")")</f>
        <v>(Scott Nos. 804, 839, 848)</v>
      </c>
      <c r="R421" s="165" t="s">
        <v>3055</v>
      </c>
      <c r="S421" s="166">
        <f t="shared" si="46"/>
        <v>3</v>
      </c>
      <c r="T421" s="63">
        <v>804</v>
      </c>
      <c r="U421" s="63">
        <v>839</v>
      </c>
      <c r="V421" s="63">
        <v>848</v>
      </c>
      <c r="W421" s="63"/>
      <c r="X421" s="63"/>
      <c r="Y421" s="63"/>
      <c r="Z421" s="63"/>
      <c r="AA421" s="63"/>
      <c r="AB421" s="63"/>
      <c r="AC421" s="63"/>
      <c r="AD421" s="63"/>
      <c r="AE421" s="63"/>
      <c r="AF421" s="63"/>
      <c r="AG421" s="63"/>
      <c r="AH421" s="63"/>
      <c r="AI421" s="63"/>
      <c r="AJ421" s="63"/>
      <c r="AK421" s="63"/>
      <c r="AL421" s="63"/>
      <c r="AM421" s="63"/>
      <c r="AN421" s="63"/>
      <c r="AO421" s="63"/>
      <c r="AP421" s="63"/>
      <c r="AQ421" s="63"/>
      <c r="AR421" s="63"/>
      <c r="AS421" s="63"/>
      <c r="AT421" s="63"/>
      <c r="AU421" s="63"/>
      <c r="AV421" s="64"/>
      <c r="AW421" s="64"/>
      <c r="AX421" s="64"/>
      <c r="AY421" s="64"/>
      <c r="AZ421" s="64"/>
      <c r="BA421" s="64"/>
      <c r="BB421" s="64"/>
      <c r="BC421" s="64"/>
      <c r="BD421" s="64"/>
      <c r="BE421" s="64"/>
    </row>
    <row r="422" spans="1:57" s="32" customFormat="1" ht="14" x14ac:dyDescent="0.2">
      <c r="A422" s="32">
        <v>423</v>
      </c>
      <c r="B422" s="156" t="s">
        <v>391</v>
      </c>
      <c r="C422" s="157" t="s">
        <v>392</v>
      </c>
      <c r="D422" s="158" t="s">
        <v>395</v>
      </c>
      <c r="E422" s="158" t="s">
        <v>590</v>
      </c>
      <c r="F422" s="158" t="s">
        <v>3641</v>
      </c>
      <c r="G422" s="159">
        <v>186</v>
      </c>
      <c r="H422" s="160">
        <v>805</v>
      </c>
      <c r="I422" s="161">
        <v>0.25</v>
      </c>
      <c r="J422" s="160">
        <v>805</v>
      </c>
      <c r="K422" s="161">
        <v>0.25</v>
      </c>
      <c r="L422" s="170" t="s">
        <v>966</v>
      </c>
      <c r="M422" s="163"/>
      <c r="N422" s="163"/>
      <c r="O422" s="158" t="s">
        <v>395</v>
      </c>
      <c r="P422" s="158" t="s">
        <v>3056</v>
      </c>
      <c r="Q422" s="164" t="str">
        <f t="shared" si="47"/>
        <v>(Scott Nos. 805, 840, 849)</v>
      </c>
      <c r="R422" s="165" t="s">
        <v>3057</v>
      </c>
      <c r="S422" s="166">
        <f t="shared" si="46"/>
        <v>3</v>
      </c>
      <c r="T422" s="63">
        <v>805</v>
      </c>
      <c r="U422" s="63">
        <v>840</v>
      </c>
      <c r="V422" s="63">
        <v>849</v>
      </c>
      <c r="W422" s="63"/>
      <c r="X422" s="63"/>
      <c r="Y422" s="63"/>
      <c r="Z422" s="63"/>
      <c r="AA422" s="63"/>
      <c r="AB422" s="63"/>
      <c r="AC422" s="63"/>
      <c r="AD422" s="63"/>
      <c r="AE422" s="63"/>
      <c r="AF422" s="63"/>
      <c r="AG422" s="63"/>
      <c r="AH422" s="63"/>
      <c r="AI422" s="63"/>
      <c r="AJ422" s="63"/>
      <c r="AK422" s="63"/>
      <c r="AL422" s="63"/>
      <c r="AM422" s="63"/>
      <c r="AN422" s="63"/>
      <c r="AO422" s="63"/>
      <c r="AP422" s="63"/>
      <c r="AQ422" s="63"/>
      <c r="AR422" s="63"/>
      <c r="AS422" s="63"/>
      <c r="AT422" s="63"/>
      <c r="AU422" s="63"/>
      <c r="AV422" s="64"/>
      <c r="AW422" s="64"/>
      <c r="AX422" s="64"/>
      <c r="AY422" s="64"/>
      <c r="AZ422" s="64"/>
      <c r="BA422" s="64"/>
      <c r="BB422" s="64"/>
      <c r="BC422" s="64"/>
      <c r="BD422" s="64"/>
      <c r="BE422" s="64"/>
    </row>
    <row r="423" spans="1:57" s="32" customFormat="1" ht="14" x14ac:dyDescent="0.2">
      <c r="A423" s="32">
        <v>424</v>
      </c>
      <c r="B423" s="156" t="s">
        <v>391</v>
      </c>
      <c r="C423" s="157" t="s">
        <v>392</v>
      </c>
      <c r="D423" s="158" t="s">
        <v>396</v>
      </c>
      <c r="E423" s="158" t="s">
        <v>590</v>
      </c>
      <c r="F423" s="158" t="s">
        <v>3642</v>
      </c>
      <c r="G423" s="159">
        <v>187</v>
      </c>
      <c r="H423" s="160">
        <v>806</v>
      </c>
      <c r="I423" s="161">
        <v>0.25</v>
      </c>
      <c r="J423" s="160">
        <v>806</v>
      </c>
      <c r="K423" s="161">
        <v>0.25</v>
      </c>
      <c r="L423" s="170" t="s">
        <v>967</v>
      </c>
      <c r="M423" s="163"/>
      <c r="N423" s="163"/>
      <c r="O423" s="158" t="s">
        <v>3058</v>
      </c>
      <c r="P423" s="158" t="s">
        <v>3059</v>
      </c>
      <c r="Q423" s="164" t="str">
        <f t="shared" si="47"/>
        <v>(Scott Nos. 806, 841, 850)</v>
      </c>
      <c r="R423" s="165" t="s">
        <v>3060</v>
      </c>
      <c r="S423" s="166">
        <f t="shared" si="46"/>
        <v>3</v>
      </c>
      <c r="T423" s="63">
        <v>806</v>
      </c>
      <c r="U423" s="63">
        <v>841</v>
      </c>
      <c r="V423" s="63">
        <v>850</v>
      </c>
      <c r="W423" s="63"/>
      <c r="X423" s="63"/>
      <c r="Y423" s="63"/>
      <c r="Z423" s="63"/>
      <c r="AA423" s="63"/>
      <c r="AB423" s="63"/>
      <c r="AC423" s="63"/>
      <c r="AD423" s="63"/>
      <c r="AE423" s="63"/>
      <c r="AF423" s="63"/>
      <c r="AG423" s="63"/>
      <c r="AH423" s="63"/>
      <c r="AI423" s="63"/>
      <c r="AJ423" s="63"/>
      <c r="AK423" s="63"/>
      <c r="AL423" s="63"/>
      <c r="AM423" s="63"/>
      <c r="AN423" s="63"/>
      <c r="AO423" s="63"/>
      <c r="AP423" s="63"/>
      <c r="AQ423" s="63"/>
      <c r="AR423" s="63"/>
      <c r="AS423" s="63"/>
      <c r="AT423" s="63"/>
      <c r="AU423" s="63"/>
      <c r="AV423" s="64"/>
      <c r="AW423" s="64"/>
      <c r="AX423" s="64"/>
      <c r="AY423" s="64"/>
      <c r="AZ423" s="64"/>
      <c r="BA423" s="64"/>
      <c r="BB423" s="64"/>
      <c r="BC423" s="64"/>
      <c r="BD423" s="64"/>
      <c r="BE423" s="64"/>
    </row>
    <row r="424" spans="1:57" s="32" customFormat="1" ht="14" x14ac:dyDescent="0.2">
      <c r="A424" s="32">
        <v>425</v>
      </c>
      <c r="B424" s="156" t="s">
        <v>391</v>
      </c>
      <c r="C424" s="157" t="s">
        <v>392</v>
      </c>
      <c r="D424" s="158" t="s">
        <v>397</v>
      </c>
      <c r="E424" s="158" t="s">
        <v>590</v>
      </c>
      <c r="F424" s="158" t="s">
        <v>3643</v>
      </c>
      <c r="G424" s="159">
        <v>188</v>
      </c>
      <c r="H424" s="160">
        <v>807</v>
      </c>
      <c r="I424" s="161">
        <v>0.25</v>
      </c>
      <c r="J424" s="160">
        <v>807</v>
      </c>
      <c r="K424" s="161">
        <v>0.25</v>
      </c>
      <c r="L424" s="170" t="s">
        <v>968</v>
      </c>
      <c r="M424" s="163"/>
      <c r="N424" s="163"/>
      <c r="O424" s="158" t="s">
        <v>397</v>
      </c>
      <c r="P424" s="158" t="s">
        <v>3061</v>
      </c>
      <c r="Q424" s="164" t="str">
        <f t="shared" si="47"/>
        <v>(Scott Nos. 807, 842, 851)</v>
      </c>
      <c r="R424" s="165" t="s">
        <v>3062</v>
      </c>
      <c r="S424" s="166">
        <f t="shared" si="46"/>
        <v>3</v>
      </c>
      <c r="T424" s="63">
        <v>807</v>
      </c>
      <c r="U424" s="63">
        <v>842</v>
      </c>
      <c r="V424" s="63">
        <v>851</v>
      </c>
      <c r="W424" s="63"/>
      <c r="X424" s="63"/>
      <c r="Y424" s="63"/>
      <c r="Z424" s="63"/>
      <c r="AA424" s="63"/>
      <c r="AB424" s="63"/>
      <c r="AC424" s="63"/>
      <c r="AD424" s="63"/>
      <c r="AE424" s="63"/>
      <c r="AF424" s="63"/>
      <c r="AG424" s="63"/>
      <c r="AH424" s="63"/>
      <c r="AI424" s="63"/>
      <c r="AJ424" s="63"/>
      <c r="AK424" s="63"/>
      <c r="AL424" s="63"/>
      <c r="AM424" s="63"/>
      <c r="AN424" s="63"/>
      <c r="AO424" s="63"/>
      <c r="AP424" s="63"/>
      <c r="AQ424" s="63"/>
      <c r="AR424" s="63"/>
      <c r="AS424" s="63"/>
      <c r="AT424" s="63"/>
      <c r="AU424" s="63"/>
      <c r="AV424" s="64"/>
      <c r="AW424" s="64"/>
      <c r="AX424" s="64"/>
      <c r="AY424" s="64"/>
      <c r="AZ424" s="64"/>
      <c r="BA424" s="64"/>
      <c r="BB424" s="64"/>
      <c r="BC424" s="64"/>
      <c r="BD424" s="64"/>
      <c r="BE424" s="64"/>
    </row>
    <row r="425" spans="1:57" s="32" customFormat="1" ht="14" x14ac:dyDescent="0.2">
      <c r="A425" s="32">
        <v>426</v>
      </c>
      <c r="B425" s="156" t="s">
        <v>391</v>
      </c>
      <c r="C425" s="157" t="s">
        <v>392</v>
      </c>
      <c r="D425" s="158" t="s">
        <v>398</v>
      </c>
      <c r="E425" s="158" t="s">
        <v>590</v>
      </c>
      <c r="F425" s="158" t="s">
        <v>3644</v>
      </c>
      <c r="G425" s="159">
        <v>189</v>
      </c>
      <c r="H425" s="160">
        <v>808</v>
      </c>
      <c r="I425" s="161">
        <v>0.25</v>
      </c>
      <c r="J425" s="160">
        <v>808</v>
      </c>
      <c r="K425" s="161">
        <v>0.75</v>
      </c>
      <c r="L425" s="170" t="s">
        <v>969</v>
      </c>
      <c r="M425" s="163"/>
      <c r="N425" s="163"/>
      <c r="O425" s="158" t="s">
        <v>398</v>
      </c>
      <c r="P425" s="158" t="s">
        <v>3063</v>
      </c>
      <c r="Q425" s="164" t="str">
        <f t="shared" si="47"/>
        <v>(Scott Nos. 808, 843)</v>
      </c>
      <c r="R425" s="165" t="s">
        <v>3064</v>
      </c>
      <c r="S425" s="166">
        <f t="shared" si="46"/>
        <v>2</v>
      </c>
      <c r="T425" s="63">
        <v>808</v>
      </c>
      <c r="U425" s="63">
        <v>843</v>
      </c>
      <c r="V425" s="63"/>
      <c r="W425" s="63"/>
      <c r="X425" s="63"/>
      <c r="Y425" s="63"/>
      <c r="Z425" s="63"/>
      <c r="AA425" s="63"/>
      <c r="AB425" s="63"/>
      <c r="AC425" s="63"/>
      <c r="AD425" s="63"/>
      <c r="AE425" s="63"/>
      <c r="AF425" s="63"/>
      <c r="AG425" s="63"/>
      <c r="AH425" s="63"/>
      <c r="AI425" s="63"/>
      <c r="AJ425" s="63"/>
      <c r="AK425" s="63"/>
      <c r="AL425" s="63"/>
      <c r="AM425" s="63"/>
      <c r="AN425" s="63"/>
      <c r="AO425" s="63"/>
      <c r="AP425" s="63"/>
      <c r="AQ425" s="63"/>
      <c r="AR425" s="63"/>
      <c r="AS425" s="63"/>
      <c r="AT425" s="63"/>
      <c r="AU425" s="63"/>
      <c r="AV425" s="64"/>
      <c r="AW425" s="64"/>
      <c r="AX425" s="64"/>
      <c r="AY425" s="64"/>
      <c r="AZ425" s="64"/>
      <c r="BA425" s="64"/>
      <c r="BB425" s="64"/>
      <c r="BC425" s="64"/>
      <c r="BD425" s="64"/>
      <c r="BE425" s="64"/>
    </row>
    <row r="426" spans="1:57" s="32" customFormat="1" ht="14" x14ac:dyDescent="0.2">
      <c r="A426" s="32">
        <v>427</v>
      </c>
      <c r="B426" s="156" t="s">
        <v>391</v>
      </c>
      <c r="C426" s="157" t="s">
        <v>392</v>
      </c>
      <c r="D426" s="158" t="s">
        <v>399</v>
      </c>
      <c r="E426" s="158" t="s">
        <v>590</v>
      </c>
      <c r="F426" s="158" t="s">
        <v>3645</v>
      </c>
      <c r="G426" s="159">
        <v>190</v>
      </c>
      <c r="H426" s="160">
        <v>809</v>
      </c>
      <c r="I426" s="161">
        <v>0.25</v>
      </c>
      <c r="J426" s="160">
        <v>809</v>
      </c>
      <c r="K426" s="161">
        <v>0.4</v>
      </c>
      <c r="L426" s="170" t="s">
        <v>970</v>
      </c>
      <c r="M426" s="163"/>
      <c r="N426" s="163"/>
      <c r="O426" s="158" t="s">
        <v>399</v>
      </c>
      <c r="P426" s="158" t="s">
        <v>3065</v>
      </c>
      <c r="Q426" s="164" t="str">
        <f t="shared" si="47"/>
        <v>(Scott Nos. 809, 844)</v>
      </c>
      <c r="R426" s="165" t="s">
        <v>3066</v>
      </c>
      <c r="S426" s="166">
        <f t="shared" si="46"/>
        <v>2</v>
      </c>
      <c r="T426" s="63">
        <v>809</v>
      </c>
      <c r="U426" s="63">
        <v>844</v>
      </c>
      <c r="V426" s="63"/>
      <c r="W426" s="63"/>
      <c r="X426" s="63"/>
      <c r="Y426" s="63"/>
      <c r="Z426" s="63"/>
      <c r="AA426" s="63"/>
      <c r="AB426" s="63"/>
      <c r="AC426" s="63"/>
      <c r="AD426" s="63"/>
      <c r="AE426" s="63"/>
      <c r="AF426" s="63"/>
      <c r="AG426" s="63"/>
      <c r="AH426" s="63"/>
      <c r="AI426" s="63"/>
      <c r="AJ426" s="63"/>
      <c r="AK426" s="63"/>
      <c r="AL426" s="63"/>
      <c r="AM426" s="63"/>
      <c r="AN426" s="63"/>
      <c r="AO426" s="63"/>
      <c r="AP426" s="63"/>
      <c r="AQ426" s="63"/>
      <c r="AR426" s="63"/>
      <c r="AS426" s="63"/>
      <c r="AT426" s="63"/>
      <c r="AU426" s="63"/>
      <c r="AV426" s="64"/>
      <c r="AW426" s="64"/>
      <c r="AX426" s="64"/>
      <c r="AY426" s="64"/>
      <c r="AZ426" s="64"/>
      <c r="BA426" s="64"/>
      <c r="BB426" s="64"/>
      <c r="BC426" s="64"/>
      <c r="BD426" s="64"/>
      <c r="BE426" s="64"/>
    </row>
    <row r="427" spans="1:57" s="32" customFormat="1" ht="14" x14ac:dyDescent="0.2">
      <c r="A427" s="32">
        <v>428</v>
      </c>
      <c r="B427" s="156" t="s">
        <v>391</v>
      </c>
      <c r="C427" s="157" t="s">
        <v>392</v>
      </c>
      <c r="D427" s="158" t="s">
        <v>400</v>
      </c>
      <c r="E427" s="158" t="s">
        <v>590</v>
      </c>
      <c r="F427" s="158" t="s">
        <v>3646</v>
      </c>
      <c r="G427" s="159">
        <v>191</v>
      </c>
      <c r="H427" s="160">
        <v>810</v>
      </c>
      <c r="I427" s="161">
        <v>0.25</v>
      </c>
      <c r="J427" s="160">
        <v>810</v>
      </c>
      <c r="K427" s="161">
        <v>0.35</v>
      </c>
      <c r="L427" s="170" t="s">
        <v>971</v>
      </c>
      <c r="M427" s="163"/>
      <c r="N427" s="163"/>
      <c r="O427" s="158" t="s">
        <v>3067</v>
      </c>
      <c r="P427" s="158" t="s">
        <v>3068</v>
      </c>
      <c r="Q427" s="164" t="str">
        <f t="shared" si="47"/>
        <v>(Scott Nos. 810, 845)</v>
      </c>
      <c r="R427" s="165" t="s">
        <v>3069</v>
      </c>
      <c r="S427" s="166">
        <f t="shared" si="46"/>
        <v>2</v>
      </c>
      <c r="T427" s="63">
        <v>810</v>
      </c>
      <c r="U427" s="63">
        <v>845</v>
      </c>
      <c r="V427" s="63"/>
      <c r="W427" s="63"/>
      <c r="X427" s="63"/>
      <c r="Y427" s="63"/>
      <c r="Z427" s="63"/>
      <c r="AA427" s="63"/>
      <c r="AB427" s="63"/>
      <c r="AC427" s="63"/>
      <c r="AD427" s="63"/>
      <c r="AE427" s="63"/>
      <c r="AF427" s="63"/>
      <c r="AG427" s="63"/>
      <c r="AH427" s="63"/>
      <c r="AI427" s="63"/>
      <c r="AJ427" s="63"/>
      <c r="AK427" s="63"/>
      <c r="AL427" s="63"/>
      <c r="AM427" s="63"/>
      <c r="AN427" s="63"/>
      <c r="AO427" s="63"/>
      <c r="AP427" s="63"/>
      <c r="AQ427" s="63"/>
      <c r="AR427" s="63"/>
      <c r="AS427" s="63"/>
      <c r="AT427" s="63"/>
      <c r="AU427" s="63"/>
      <c r="AV427" s="64"/>
      <c r="AW427" s="64"/>
      <c r="AX427" s="64"/>
      <c r="AY427" s="64"/>
      <c r="AZ427" s="64"/>
      <c r="BA427" s="64"/>
      <c r="BB427" s="64"/>
      <c r="BC427" s="64"/>
      <c r="BD427" s="64"/>
      <c r="BE427" s="64"/>
    </row>
    <row r="428" spans="1:57" s="32" customFormat="1" ht="14" x14ac:dyDescent="0.2">
      <c r="A428" s="32">
        <v>429</v>
      </c>
      <c r="B428" s="156" t="s">
        <v>391</v>
      </c>
      <c r="C428" s="157" t="s">
        <v>392</v>
      </c>
      <c r="D428" s="158" t="s">
        <v>401</v>
      </c>
      <c r="E428" s="158" t="s">
        <v>590</v>
      </c>
      <c r="F428" s="158" t="s">
        <v>3647</v>
      </c>
      <c r="G428" s="159">
        <v>192</v>
      </c>
      <c r="H428" s="160">
        <v>811</v>
      </c>
      <c r="I428" s="161">
        <v>0.25</v>
      </c>
      <c r="J428" s="160">
        <v>811</v>
      </c>
      <c r="K428" s="161">
        <v>0.4</v>
      </c>
      <c r="L428" s="170" t="s">
        <v>972</v>
      </c>
      <c r="M428" s="163"/>
      <c r="N428" s="163"/>
      <c r="O428" s="158" t="s">
        <v>401</v>
      </c>
      <c r="P428" s="158" t="s">
        <v>3070</v>
      </c>
      <c r="Q428" s="164" t="str">
        <f t="shared" si="47"/>
        <v>(Scott Nos. 811, 846)</v>
      </c>
      <c r="R428" s="165" t="s">
        <v>3071</v>
      </c>
      <c r="S428" s="166">
        <f t="shared" si="46"/>
        <v>2</v>
      </c>
      <c r="T428" s="63">
        <v>811</v>
      </c>
      <c r="U428" s="63">
        <v>846</v>
      </c>
      <c r="V428" s="63"/>
      <c r="W428" s="63"/>
      <c r="X428" s="63"/>
      <c r="Y428" s="63"/>
      <c r="Z428" s="63"/>
      <c r="AA428" s="63"/>
      <c r="AB428" s="63"/>
      <c r="AC428" s="63"/>
      <c r="AD428" s="63"/>
      <c r="AE428" s="63"/>
      <c r="AF428" s="63"/>
      <c r="AG428" s="63"/>
      <c r="AH428" s="63"/>
      <c r="AI428" s="63"/>
      <c r="AJ428" s="63"/>
      <c r="AK428" s="63"/>
      <c r="AL428" s="63"/>
      <c r="AM428" s="63"/>
      <c r="AN428" s="63"/>
      <c r="AO428" s="63"/>
      <c r="AP428" s="63"/>
      <c r="AQ428" s="63"/>
      <c r="AR428" s="63"/>
      <c r="AS428" s="63"/>
      <c r="AT428" s="63"/>
      <c r="AU428" s="63"/>
      <c r="AV428" s="64"/>
      <c r="AW428" s="64"/>
      <c r="AX428" s="64"/>
      <c r="AY428" s="64"/>
      <c r="AZ428" s="64"/>
      <c r="BA428" s="64"/>
      <c r="BB428" s="64"/>
      <c r="BC428" s="64"/>
      <c r="BD428" s="64"/>
      <c r="BE428" s="64"/>
    </row>
    <row r="429" spans="1:57" s="32" customFormat="1" ht="14" x14ac:dyDescent="0.2">
      <c r="A429" s="32">
        <v>430</v>
      </c>
      <c r="B429" s="156" t="s">
        <v>391</v>
      </c>
      <c r="C429" s="157" t="s">
        <v>392</v>
      </c>
      <c r="D429" s="158" t="s">
        <v>402</v>
      </c>
      <c r="E429" s="158" t="s">
        <v>590</v>
      </c>
      <c r="F429" s="158" t="s">
        <v>3648</v>
      </c>
      <c r="G429" s="159">
        <v>193</v>
      </c>
      <c r="H429" s="160">
        <v>812</v>
      </c>
      <c r="I429" s="161">
        <v>0.25</v>
      </c>
      <c r="J429" s="160">
        <v>812</v>
      </c>
      <c r="K429" s="161">
        <v>0.4</v>
      </c>
      <c r="L429" s="170" t="s">
        <v>973</v>
      </c>
      <c r="M429" s="163"/>
      <c r="N429" s="163"/>
      <c r="O429" s="158" t="s">
        <v>402</v>
      </c>
      <c r="P429" s="158" t="s">
        <v>3072</v>
      </c>
      <c r="Q429" s="164" t="str">
        <f>CONCATENATE("(Scott No. ",R429,")")</f>
        <v>(Scott No. 812)</v>
      </c>
      <c r="R429" s="165">
        <f>+T429</f>
        <v>812</v>
      </c>
      <c r="S429" s="166">
        <f t="shared" si="46"/>
        <v>1</v>
      </c>
      <c r="T429" s="63">
        <v>812</v>
      </c>
      <c r="U429" s="63"/>
      <c r="V429" s="63"/>
      <c r="W429" s="63"/>
      <c r="X429" s="63"/>
      <c r="Y429" s="63"/>
      <c r="Z429" s="63"/>
      <c r="AA429" s="63"/>
      <c r="AB429" s="63"/>
      <c r="AC429" s="63"/>
      <c r="AD429" s="63"/>
      <c r="AE429" s="63"/>
      <c r="AF429" s="63"/>
      <c r="AG429" s="63"/>
      <c r="AH429" s="63"/>
      <c r="AI429" s="63"/>
      <c r="AJ429" s="63"/>
      <c r="AK429" s="63"/>
      <c r="AL429" s="63"/>
      <c r="AM429" s="63"/>
      <c r="AN429" s="63"/>
      <c r="AO429" s="63"/>
      <c r="AP429" s="63"/>
      <c r="AQ429" s="63"/>
      <c r="AR429" s="63"/>
      <c r="AS429" s="63"/>
      <c r="AT429" s="63"/>
      <c r="AU429" s="63"/>
      <c r="AV429" s="64"/>
      <c r="AW429" s="64"/>
      <c r="AX429" s="64"/>
      <c r="AY429" s="64"/>
      <c r="AZ429" s="64"/>
      <c r="BA429" s="64"/>
      <c r="BB429" s="64"/>
      <c r="BC429" s="64"/>
      <c r="BD429" s="64"/>
      <c r="BE429" s="64"/>
    </row>
    <row r="430" spans="1:57" s="32" customFormat="1" ht="14" x14ac:dyDescent="0.2">
      <c r="A430" s="32">
        <v>431</v>
      </c>
      <c r="B430" s="156" t="s">
        <v>391</v>
      </c>
      <c r="C430" s="157" t="s">
        <v>392</v>
      </c>
      <c r="D430" s="158" t="s">
        <v>403</v>
      </c>
      <c r="E430" s="158" t="s">
        <v>590</v>
      </c>
      <c r="F430" s="158" t="s">
        <v>3649</v>
      </c>
      <c r="G430" s="159">
        <v>194</v>
      </c>
      <c r="H430" s="160">
        <v>813</v>
      </c>
      <c r="I430" s="161">
        <v>0.25</v>
      </c>
      <c r="J430" s="160">
        <v>813</v>
      </c>
      <c r="K430" s="161">
        <v>0.4</v>
      </c>
      <c r="L430" s="170" t="s">
        <v>974</v>
      </c>
      <c r="M430" s="163"/>
      <c r="N430" s="163"/>
      <c r="O430" s="158" t="s">
        <v>403</v>
      </c>
      <c r="P430" s="158" t="s">
        <v>3073</v>
      </c>
      <c r="Q430" s="164" t="str">
        <f>CONCATENATE("(Scott No. ",R430,")")</f>
        <v>(Scott No. 813)</v>
      </c>
      <c r="R430" s="165">
        <f>+T430</f>
        <v>813</v>
      </c>
      <c r="S430" s="166">
        <f t="shared" si="46"/>
        <v>1</v>
      </c>
      <c r="T430" s="63">
        <v>813</v>
      </c>
      <c r="U430" s="63"/>
      <c r="V430" s="63"/>
      <c r="W430" s="63"/>
      <c r="X430" s="63"/>
      <c r="Y430" s="63"/>
      <c r="Z430" s="63"/>
      <c r="AA430" s="63"/>
      <c r="AB430" s="63"/>
      <c r="AC430" s="63"/>
      <c r="AD430" s="63"/>
      <c r="AE430" s="63"/>
      <c r="AF430" s="63"/>
      <c r="AG430" s="63"/>
      <c r="AH430" s="63"/>
      <c r="AI430" s="63"/>
      <c r="AJ430" s="63"/>
      <c r="AK430" s="63"/>
      <c r="AL430" s="63"/>
      <c r="AM430" s="63"/>
      <c r="AN430" s="63"/>
      <c r="AO430" s="63"/>
      <c r="AP430" s="63"/>
      <c r="AQ430" s="63"/>
      <c r="AR430" s="63"/>
      <c r="AS430" s="63"/>
      <c r="AT430" s="63"/>
      <c r="AU430" s="63"/>
      <c r="AV430" s="64"/>
      <c r="AW430" s="64"/>
      <c r="AX430" s="64"/>
      <c r="AY430" s="64"/>
      <c r="AZ430" s="64"/>
      <c r="BA430" s="64"/>
      <c r="BB430" s="64"/>
      <c r="BC430" s="64"/>
      <c r="BD430" s="64"/>
      <c r="BE430" s="64"/>
    </row>
    <row r="431" spans="1:57" s="32" customFormat="1" ht="14" x14ac:dyDescent="0.2">
      <c r="A431" s="32">
        <v>432</v>
      </c>
      <c r="B431" s="156" t="s">
        <v>391</v>
      </c>
      <c r="C431" s="157" t="s">
        <v>392</v>
      </c>
      <c r="D431" s="158" t="s">
        <v>404</v>
      </c>
      <c r="E431" s="158" t="s">
        <v>590</v>
      </c>
      <c r="F431" s="158" t="s">
        <v>3650</v>
      </c>
      <c r="G431" s="159">
        <v>195</v>
      </c>
      <c r="H431" s="160">
        <v>814</v>
      </c>
      <c r="I431" s="161">
        <v>0.25</v>
      </c>
      <c r="J431" s="160">
        <v>814</v>
      </c>
      <c r="K431" s="161">
        <v>0.45</v>
      </c>
      <c r="L431" s="170" t="s">
        <v>975</v>
      </c>
      <c r="M431" s="163"/>
      <c r="N431" s="163"/>
      <c r="O431" s="158" t="s">
        <v>404</v>
      </c>
      <c r="P431" s="158" t="s">
        <v>3074</v>
      </c>
      <c r="Q431" s="164" t="str">
        <f>CONCATENATE("(Scott No. ",R431,")")</f>
        <v>(Scott No. 814)</v>
      </c>
      <c r="R431" s="165">
        <f>+T431</f>
        <v>814</v>
      </c>
      <c r="S431" s="166">
        <f t="shared" si="46"/>
        <v>1</v>
      </c>
      <c r="T431" s="63">
        <v>814</v>
      </c>
      <c r="U431" s="63"/>
      <c r="V431" s="63"/>
      <c r="W431" s="63"/>
      <c r="X431" s="63"/>
      <c r="Y431" s="63"/>
      <c r="Z431" s="63"/>
      <c r="AA431" s="63"/>
      <c r="AB431" s="63"/>
      <c r="AC431" s="63"/>
      <c r="AD431" s="63"/>
      <c r="AE431" s="63"/>
      <c r="AF431" s="63"/>
      <c r="AG431" s="63"/>
      <c r="AH431" s="63"/>
      <c r="AI431" s="63"/>
      <c r="AJ431" s="63"/>
      <c r="AK431" s="63"/>
      <c r="AL431" s="63"/>
      <c r="AM431" s="63"/>
      <c r="AN431" s="63"/>
      <c r="AO431" s="63"/>
      <c r="AP431" s="63"/>
      <c r="AQ431" s="63"/>
      <c r="AR431" s="63"/>
      <c r="AS431" s="63"/>
      <c r="AT431" s="63"/>
      <c r="AU431" s="63"/>
      <c r="AV431" s="64"/>
      <c r="AW431" s="64"/>
      <c r="AX431" s="64"/>
      <c r="AY431" s="64"/>
      <c r="AZ431" s="64"/>
      <c r="BA431" s="64"/>
      <c r="BB431" s="64"/>
      <c r="BC431" s="64"/>
      <c r="BD431" s="64"/>
      <c r="BE431" s="64"/>
    </row>
    <row r="432" spans="1:57" s="32" customFormat="1" ht="14" x14ac:dyDescent="0.2">
      <c r="A432" s="32">
        <v>433</v>
      </c>
      <c r="B432" s="156" t="s">
        <v>391</v>
      </c>
      <c r="C432" s="157" t="s">
        <v>392</v>
      </c>
      <c r="D432" s="158" t="s">
        <v>405</v>
      </c>
      <c r="E432" s="158" t="s">
        <v>590</v>
      </c>
      <c r="F432" s="158" t="s">
        <v>3651</v>
      </c>
      <c r="G432" s="159">
        <v>196</v>
      </c>
      <c r="H432" s="160">
        <v>815</v>
      </c>
      <c r="I432" s="161">
        <v>0.25</v>
      </c>
      <c r="J432" s="160">
        <v>815</v>
      </c>
      <c r="K432" s="161">
        <v>0.45</v>
      </c>
      <c r="L432" s="170" t="s">
        <v>976</v>
      </c>
      <c r="M432" s="163"/>
      <c r="N432" s="163"/>
      <c r="O432" s="158" t="s">
        <v>405</v>
      </c>
      <c r="P432" s="158" t="s">
        <v>3075</v>
      </c>
      <c r="Q432" s="164" t="str">
        <f>CONCATENATE("(Scott Nos. ",R432,")")</f>
        <v>(Scott Nos. 815, 847)</v>
      </c>
      <c r="R432" s="165" t="s">
        <v>3076</v>
      </c>
      <c r="S432" s="166">
        <f t="shared" si="46"/>
        <v>2</v>
      </c>
      <c r="T432" s="63">
        <v>815</v>
      </c>
      <c r="U432" s="63">
        <v>847</v>
      </c>
      <c r="V432" s="63"/>
      <c r="W432" s="63"/>
      <c r="X432" s="63"/>
      <c r="Y432" s="63"/>
      <c r="Z432" s="63"/>
      <c r="AA432" s="63"/>
      <c r="AB432" s="63"/>
      <c r="AC432" s="63"/>
      <c r="AD432" s="63"/>
      <c r="AE432" s="63"/>
      <c r="AF432" s="63"/>
      <c r="AG432" s="63"/>
      <c r="AH432" s="63"/>
      <c r="AI432" s="63"/>
      <c r="AJ432" s="63"/>
      <c r="AK432" s="63"/>
      <c r="AL432" s="63"/>
      <c r="AM432" s="63"/>
      <c r="AN432" s="63"/>
      <c r="AO432" s="63"/>
      <c r="AP432" s="63"/>
      <c r="AQ432" s="63"/>
      <c r="AR432" s="63"/>
      <c r="AS432" s="63"/>
      <c r="AT432" s="63"/>
      <c r="AU432" s="63"/>
      <c r="AV432" s="64"/>
      <c r="AW432" s="64"/>
      <c r="AX432" s="64"/>
      <c r="AY432" s="64"/>
      <c r="AZ432" s="64"/>
      <c r="BA432" s="64"/>
      <c r="BB432" s="64"/>
      <c r="BC432" s="64"/>
      <c r="BD432" s="64"/>
      <c r="BE432" s="64"/>
    </row>
    <row r="433" spans="1:57" s="32" customFormat="1" ht="14" x14ac:dyDescent="0.2">
      <c r="A433" s="32">
        <v>434</v>
      </c>
      <c r="B433" s="156" t="s">
        <v>391</v>
      </c>
      <c r="C433" s="157" t="s">
        <v>392</v>
      </c>
      <c r="D433" s="158" t="s">
        <v>406</v>
      </c>
      <c r="E433" s="158" t="s">
        <v>590</v>
      </c>
      <c r="F433" s="158" t="s">
        <v>3652</v>
      </c>
      <c r="G433" s="159">
        <v>197</v>
      </c>
      <c r="H433" s="160">
        <v>816</v>
      </c>
      <c r="I433" s="161">
        <v>0.25</v>
      </c>
      <c r="J433" s="160">
        <v>816</v>
      </c>
      <c r="K433" s="161">
        <v>0.75</v>
      </c>
      <c r="L433" s="170" t="s">
        <v>977</v>
      </c>
      <c r="M433" s="163"/>
      <c r="N433" s="163"/>
      <c r="O433" s="158" t="s">
        <v>406</v>
      </c>
      <c r="P433" s="158" t="s">
        <v>3077</v>
      </c>
      <c r="Q433" s="164" t="str">
        <f t="shared" ref="Q433:Q496" si="48">CONCATENATE("(Scott No. ",R433,")")</f>
        <v>(Scott No. 816)</v>
      </c>
      <c r="R433" s="165">
        <f t="shared" ref="R433:R496" si="49">+T433</f>
        <v>816</v>
      </c>
      <c r="S433" s="166">
        <f t="shared" si="46"/>
        <v>1</v>
      </c>
      <c r="T433" s="63">
        <v>816</v>
      </c>
      <c r="U433" s="63"/>
      <c r="V433" s="63"/>
      <c r="W433" s="63"/>
      <c r="X433" s="63"/>
      <c r="Y433" s="63"/>
      <c r="Z433" s="63"/>
      <c r="AA433" s="63"/>
      <c r="AB433" s="63"/>
      <c r="AC433" s="63"/>
      <c r="AD433" s="63"/>
      <c r="AE433" s="63"/>
      <c r="AF433" s="63"/>
      <c r="AG433" s="63"/>
      <c r="AH433" s="63"/>
      <c r="AI433" s="63"/>
      <c r="AJ433" s="63"/>
      <c r="AK433" s="63"/>
      <c r="AL433" s="63"/>
      <c r="AM433" s="63"/>
      <c r="AN433" s="63"/>
      <c r="AO433" s="63"/>
      <c r="AP433" s="63"/>
      <c r="AQ433" s="63"/>
      <c r="AR433" s="63"/>
      <c r="AS433" s="63"/>
      <c r="AT433" s="63"/>
      <c r="AU433" s="63"/>
      <c r="AV433" s="64"/>
      <c r="AW433" s="64"/>
      <c r="AX433" s="64"/>
      <c r="AY433" s="64"/>
      <c r="AZ433" s="64"/>
      <c r="BA433" s="64"/>
      <c r="BB433" s="64"/>
      <c r="BC433" s="64"/>
      <c r="BD433" s="64"/>
      <c r="BE433" s="64"/>
    </row>
    <row r="434" spans="1:57" s="32" customFormat="1" ht="14" x14ac:dyDescent="0.2">
      <c r="A434" s="32">
        <v>435</v>
      </c>
      <c r="B434" s="156" t="s">
        <v>391</v>
      </c>
      <c r="C434" s="157" t="s">
        <v>392</v>
      </c>
      <c r="D434" s="158" t="s">
        <v>407</v>
      </c>
      <c r="E434" s="158" t="s">
        <v>590</v>
      </c>
      <c r="F434" s="158" t="s">
        <v>3653</v>
      </c>
      <c r="G434" s="159">
        <v>198</v>
      </c>
      <c r="H434" s="160">
        <v>817</v>
      </c>
      <c r="I434" s="161">
        <v>0.25</v>
      </c>
      <c r="J434" s="160">
        <v>817</v>
      </c>
      <c r="K434" s="161">
        <v>1</v>
      </c>
      <c r="L434" s="170" t="s">
        <v>978</v>
      </c>
      <c r="M434" s="163"/>
      <c r="N434" s="163"/>
      <c r="O434" s="158" t="s">
        <v>407</v>
      </c>
      <c r="P434" s="158" t="s">
        <v>3078</v>
      </c>
      <c r="Q434" s="164" t="str">
        <f t="shared" si="48"/>
        <v>(Scott No. 817)</v>
      </c>
      <c r="R434" s="165">
        <f t="shared" si="49"/>
        <v>817</v>
      </c>
      <c r="S434" s="166">
        <f t="shared" si="46"/>
        <v>1</v>
      </c>
      <c r="T434" s="63">
        <v>817</v>
      </c>
      <c r="U434" s="63"/>
      <c r="V434" s="63"/>
      <c r="W434" s="63"/>
      <c r="X434" s="63"/>
      <c r="Y434" s="63"/>
      <c r="Z434" s="63"/>
      <c r="AA434" s="63"/>
      <c r="AB434" s="63"/>
      <c r="AC434" s="63"/>
      <c r="AD434" s="63"/>
      <c r="AE434" s="63"/>
      <c r="AF434" s="63"/>
      <c r="AG434" s="63"/>
      <c r="AH434" s="63"/>
      <c r="AI434" s="63"/>
      <c r="AJ434" s="63"/>
      <c r="AK434" s="63"/>
      <c r="AL434" s="63"/>
      <c r="AM434" s="63"/>
      <c r="AN434" s="63"/>
      <c r="AO434" s="63"/>
      <c r="AP434" s="63"/>
      <c r="AQ434" s="63"/>
      <c r="AR434" s="63"/>
      <c r="AS434" s="63"/>
      <c r="AT434" s="63"/>
      <c r="AU434" s="63"/>
      <c r="AV434" s="64"/>
      <c r="AW434" s="64"/>
      <c r="AX434" s="64"/>
      <c r="AY434" s="64"/>
      <c r="AZ434" s="64"/>
      <c r="BA434" s="64"/>
      <c r="BB434" s="64"/>
      <c r="BC434" s="64"/>
      <c r="BD434" s="64"/>
      <c r="BE434" s="64"/>
    </row>
    <row r="435" spans="1:57" s="32" customFormat="1" ht="14" x14ac:dyDescent="0.2">
      <c r="A435" s="32">
        <v>436</v>
      </c>
      <c r="B435" s="156" t="s">
        <v>391</v>
      </c>
      <c r="C435" s="157" t="s">
        <v>392</v>
      </c>
      <c r="D435" s="158" t="s">
        <v>408</v>
      </c>
      <c r="E435" s="158" t="s">
        <v>590</v>
      </c>
      <c r="F435" s="158" t="s">
        <v>3654</v>
      </c>
      <c r="G435" s="159">
        <v>199</v>
      </c>
      <c r="H435" s="160">
        <v>818</v>
      </c>
      <c r="I435" s="161">
        <v>0.25</v>
      </c>
      <c r="J435" s="160">
        <v>818</v>
      </c>
      <c r="K435" s="161">
        <v>1.3</v>
      </c>
      <c r="L435" s="170" t="s">
        <v>979</v>
      </c>
      <c r="M435" s="163"/>
      <c r="N435" s="163"/>
      <c r="O435" s="158" t="s">
        <v>408</v>
      </c>
      <c r="P435" s="158" t="s">
        <v>3079</v>
      </c>
      <c r="Q435" s="164" t="str">
        <f t="shared" si="48"/>
        <v>(Scott No. 818)</v>
      </c>
      <c r="R435" s="165">
        <f t="shared" si="49"/>
        <v>818</v>
      </c>
      <c r="S435" s="166">
        <f t="shared" si="46"/>
        <v>1</v>
      </c>
      <c r="T435" s="63">
        <v>818</v>
      </c>
      <c r="U435" s="63"/>
      <c r="V435" s="63"/>
      <c r="W435" s="63"/>
      <c r="X435" s="63"/>
      <c r="Y435" s="63"/>
      <c r="Z435" s="63"/>
      <c r="AA435" s="63"/>
      <c r="AB435" s="63"/>
      <c r="AC435" s="63"/>
      <c r="AD435" s="63"/>
      <c r="AE435" s="63"/>
      <c r="AF435" s="63"/>
      <c r="AG435" s="63"/>
      <c r="AH435" s="63"/>
      <c r="AI435" s="63"/>
      <c r="AJ435" s="63"/>
      <c r="AK435" s="63"/>
      <c r="AL435" s="63"/>
      <c r="AM435" s="63"/>
      <c r="AN435" s="63"/>
      <c r="AO435" s="63"/>
      <c r="AP435" s="63"/>
      <c r="AQ435" s="63"/>
      <c r="AR435" s="63"/>
      <c r="AS435" s="63"/>
      <c r="AT435" s="63"/>
      <c r="AU435" s="63"/>
      <c r="AV435" s="64"/>
      <c r="AW435" s="64"/>
      <c r="AX435" s="64"/>
      <c r="AY435" s="64"/>
      <c r="AZ435" s="64"/>
      <c r="BA435" s="64"/>
      <c r="BB435" s="64"/>
      <c r="BC435" s="64"/>
      <c r="BD435" s="64"/>
      <c r="BE435" s="64"/>
    </row>
    <row r="436" spans="1:57" s="32" customFormat="1" ht="14" x14ac:dyDescent="0.2">
      <c r="A436" s="32">
        <v>437</v>
      </c>
      <c r="B436" s="156" t="s">
        <v>391</v>
      </c>
      <c r="C436" s="157" t="s">
        <v>392</v>
      </c>
      <c r="D436" s="158" t="s">
        <v>409</v>
      </c>
      <c r="E436" s="158" t="s">
        <v>590</v>
      </c>
      <c r="F436" s="158" t="s">
        <v>3655</v>
      </c>
      <c r="G436" s="159">
        <v>200</v>
      </c>
      <c r="H436" s="160">
        <v>819</v>
      </c>
      <c r="I436" s="161">
        <v>0.25</v>
      </c>
      <c r="J436" s="160">
        <v>819</v>
      </c>
      <c r="K436" s="161">
        <v>1</v>
      </c>
      <c r="L436" s="170" t="s">
        <v>980</v>
      </c>
      <c r="M436" s="163"/>
      <c r="N436" s="163"/>
      <c r="O436" s="158" t="s">
        <v>409</v>
      </c>
      <c r="P436" s="158" t="s">
        <v>3080</v>
      </c>
      <c r="Q436" s="164" t="str">
        <f t="shared" si="48"/>
        <v>(Scott No. 819)</v>
      </c>
      <c r="R436" s="165">
        <f t="shared" si="49"/>
        <v>819</v>
      </c>
      <c r="S436" s="166">
        <f t="shared" si="46"/>
        <v>1</v>
      </c>
      <c r="T436" s="63">
        <v>819</v>
      </c>
      <c r="U436" s="63"/>
      <c r="V436" s="63"/>
      <c r="W436" s="63"/>
      <c r="X436" s="63"/>
      <c r="Y436" s="63"/>
      <c r="Z436" s="63"/>
      <c r="AA436" s="63"/>
      <c r="AB436" s="63"/>
      <c r="AC436" s="63"/>
      <c r="AD436" s="63"/>
      <c r="AE436" s="63"/>
      <c r="AF436" s="63"/>
      <c r="AG436" s="63"/>
      <c r="AH436" s="63"/>
      <c r="AI436" s="63"/>
      <c r="AJ436" s="63"/>
      <c r="AK436" s="63"/>
      <c r="AL436" s="63"/>
      <c r="AM436" s="63"/>
      <c r="AN436" s="63"/>
      <c r="AO436" s="63"/>
      <c r="AP436" s="63"/>
      <c r="AQ436" s="63"/>
      <c r="AR436" s="63"/>
      <c r="AS436" s="63"/>
      <c r="AT436" s="63"/>
      <c r="AU436" s="63"/>
      <c r="AV436" s="64"/>
      <c r="AW436" s="64"/>
      <c r="AX436" s="64"/>
      <c r="AY436" s="64"/>
      <c r="AZ436" s="64"/>
      <c r="BA436" s="64"/>
      <c r="BB436" s="64"/>
      <c r="BC436" s="64"/>
      <c r="BD436" s="64"/>
      <c r="BE436" s="64"/>
    </row>
    <row r="437" spans="1:57" s="32" customFormat="1" ht="14" x14ac:dyDescent="0.2">
      <c r="A437" s="32">
        <v>438</v>
      </c>
      <c r="B437" s="156" t="s">
        <v>391</v>
      </c>
      <c r="C437" s="157" t="s">
        <v>392</v>
      </c>
      <c r="D437" s="158" t="s">
        <v>410</v>
      </c>
      <c r="E437" s="158" t="s">
        <v>590</v>
      </c>
      <c r="F437" s="158" t="s">
        <v>3656</v>
      </c>
      <c r="G437" s="159">
        <v>201</v>
      </c>
      <c r="H437" s="160">
        <v>820</v>
      </c>
      <c r="I437" s="161">
        <v>0.25</v>
      </c>
      <c r="J437" s="160">
        <v>820</v>
      </c>
      <c r="K437" s="161">
        <v>0.9</v>
      </c>
      <c r="L437" s="170" t="s">
        <v>981</v>
      </c>
      <c r="M437" s="163"/>
      <c r="N437" s="163"/>
      <c r="O437" s="158" t="s">
        <v>410</v>
      </c>
      <c r="P437" s="158" t="s">
        <v>3081</v>
      </c>
      <c r="Q437" s="164" t="str">
        <f t="shared" si="48"/>
        <v>(Scott No. 820)</v>
      </c>
      <c r="R437" s="165">
        <f t="shared" si="49"/>
        <v>820</v>
      </c>
      <c r="S437" s="166">
        <f t="shared" si="46"/>
        <v>1</v>
      </c>
      <c r="T437" s="63">
        <v>820</v>
      </c>
      <c r="U437" s="63"/>
      <c r="V437" s="63"/>
      <c r="W437" s="63"/>
      <c r="X437" s="63"/>
      <c r="Y437" s="63"/>
      <c r="Z437" s="63"/>
      <c r="AA437" s="63"/>
      <c r="AB437" s="63"/>
      <c r="AC437" s="63"/>
      <c r="AD437" s="63"/>
      <c r="AE437" s="63"/>
      <c r="AF437" s="63"/>
      <c r="AG437" s="63"/>
      <c r="AH437" s="63"/>
      <c r="AI437" s="63"/>
      <c r="AJ437" s="63"/>
      <c r="AK437" s="63"/>
      <c r="AL437" s="63"/>
      <c r="AM437" s="63"/>
      <c r="AN437" s="63"/>
      <c r="AO437" s="63"/>
      <c r="AP437" s="63"/>
      <c r="AQ437" s="63"/>
      <c r="AR437" s="63"/>
      <c r="AS437" s="63"/>
      <c r="AT437" s="63"/>
      <c r="AU437" s="63"/>
      <c r="AV437" s="64"/>
      <c r="AW437" s="64"/>
      <c r="AX437" s="64"/>
      <c r="AY437" s="64"/>
      <c r="AZ437" s="64"/>
      <c r="BA437" s="64"/>
      <c r="BB437" s="64"/>
      <c r="BC437" s="64"/>
      <c r="BD437" s="64"/>
      <c r="BE437" s="64"/>
    </row>
    <row r="438" spans="1:57" s="32" customFormat="1" ht="14" x14ac:dyDescent="0.2">
      <c r="A438" s="32">
        <v>439</v>
      </c>
      <c r="B438" s="156" t="s">
        <v>391</v>
      </c>
      <c r="C438" s="157" t="s">
        <v>392</v>
      </c>
      <c r="D438" s="158" t="s">
        <v>411</v>
      </c>
      <c r="E438" s="158" t="s">
        <v>590</v>
      </c>
      <c r="F438" s="158" t="s">
        <v>3657</v>
      </c>
      <c r="G438" s="159">
        <v>202</v>
      </c>
      <c r="H438" s="160">
        <v>821</v>
      </c>
      <c r="I438" s="161">
        <v>0.25</v>
      </c>
      <c r="J438" s="160">
        <v>821</v>
      </c>
      <c r="K438" s="161">
        <v>1.5</v>
      </c>
      <c r="L438" s="170" t="s">
        <v>982</v>
      </c>
      <c r="M438" s="163"/>
      <c r="N438" s="163"/>
      <c r="O438" s="158" t="s">
        <v>411</v>
      </c>
      <c r="P438" s="158" t="s">
        <v>3082</v>
      </c>
      <c r="Q438" s="164" t="str">
        <f t="shared" si="48"/>
        <v>(Scott No. 821)</v>
      </c>
      <c r="R438" s="165">
        <f t="shared" si="49"/>
        <v>821</v>
      </c>
      <c r="S438" s="166">
        <f t="shared" si="46"/>
        <v>1</v>
      </c>
      <c r="T438" s="63">
        <v>821</v>
      </c>
      <c r="U438" s="63"/>
      <c r="V438" s="63"/>
      <c r="W438" s="63"/>
      <c r="X438" s="63"/>
      <c r="Y438" s="63"/>
      <c r="Z438" s="63"/>
      <c r="AA438" s="63"/>
      <c r="AB438" s="63"/>
      <c r="AC438" s="63"/>
      <c r="AD438" s="63"/>
      <c r="AE438" s="63"/>
      <c r="AF438" s="63"/>
      <c r="AG438" s="63"/>
      <c r="AH438" s="63"/>
      <c r="AI438" s="63"/>
      <c r="AJ438" s="63"/>
      <c r="AK438" s="63"/>
      <c r="AL438" s="63"/>
      <c r="AM438" s="63"/>
      <c r="AN438" s="63"/>
      <c r="AO438" s="63"/>
      <c r="AP438" s="63"/>
      <c r="AQ438" s="63"/>
      <c r="AR438" s="63"/>
      <c r="AS438" s="63"/>
      <c r="AT438" s="63"/>
      <c r="AU438" s="63"/>
      <c r="AV438" s="64"/>
      <c r="AW438" s="64"/>
      <c r="AX438" s="64"/>
      <c r="AY438" s="64"/>
      <c r="AZ438" s="64"/>
      <c r="BA438" s="64"/>
      <c r="BB438" s="64"/>
      <c r="BC438" s="64"/>
      <c r="BD438" s="64"/>
      <c r="BE438" s="64"/>
    </row>
    <row r="439" spans="1:57" s="32" customFormat="1" ht="14" x14ac:dyDescent="0.2">
      <c r="A439" s="32">
        <v>440</v>
      </c>
      <c r="B439" s="156" t="s">
        <v>391</v>
      </c>
      <c r="C439" s="157" t="s">
        <v>392</v>
      </c>
      <c r="D439" s="158" t="s">
        <v>412</v>
      </c>
      <c r="E439" s="158" t="s">
        <v>590</v>
      </c>
      <c r="F439" s="158" t="s">
        <v>3658</v>
      </c>
      <c r="G439" s="159">
        <v>203</v>
      </c>
      <c r="H439" s="160">
        <v>822</v>
      </c>
      <c r="I439" s="161">
        <v>0.25</v>
      </c>
      <c r="J439" s="160">
        <v>822</v>
      </c>
      <c r="K439" s="161">
        <v>1</v>
      </c>
      <c r="L439" s="170" t="s">
        <v>983</v>
      </c>
      <c r="M439" s="163"/>
      <c r="N439" s="163"/>
      <c r="O439" s="158" t="s">
        <v>412</v>
      </c>
      <c r="P439" s="158" t="s">
        <v>3083</v>
      </c>
      <c r="Q439" s="164" t="str">
        <f t="shared" si="48"/>
        <v>(Scott No. 822)</v>
      </c>
      <c r="R439" s="165">
        <f t="shared" si="49"/>
        <v>822</v>
      </c>
      <c r="S439" s="166">
        <f t="shared" si="46"/>
        <v>1</v>
      </c>
      <c r="T439" s="63">
        <v>822</v>
      </c>
      <c r="U439" s="63"/>
      <c r="V439" s="63"/>
      <c r="W439" s="63"/>
      <c r="X439" s="63"/>
      <c r="Y439" s="63"/>
      <c r="Z439" s="63"/>
      <c r="AA439" s="63"/>
      <c r="AB439" s="63"/>
      <c r="AC439" s="63"/>
      <c r="AD439" s="63"/>
      <c r="AE439" s="63"/>
      <c r="AF439" s="63"/>
      <c r="AG439" s="63"/>
      <c r="AH439" s="63"/>
      <c r="AI439" s="63"/>
      <c r="AJ439" s="63"/>
      <c r="AK439" s="63"/>
      <c r="AL439" s="63"/>
      <c r="AM439" s="63"/>
      <c r="AN439" s="63"/>
      <c r="AO439" s="63"/>
      <c r="AP439" s="63"/>
      <c r="AQ439" s="63"/>
      <c r="AR439" s="63"/>
      <c r="AS439" s="63"/>
      <c r="AT439" s="63"/>
      <c r="AU439" s="63"/>
      <c r="AV439" s="64"/>
      <c r="AW439" s="64"/>
      <c r="AX439" s="64"/>
      <c r="AY439" s="64"/>
      <c r="AZ439" s="64"/>
      <c r="BA439" s="64"/>
      <c r="BB439" s="64"/>
      <c r="BC439" s="64"/>
      <c r="BD439" s="64"/>
      <c r="BE439" s="64"/>
    </row>
    <row r="440" spans="1:57" s="32" customFormat="1" ht="14" x14ac:dyDescent="0.2">
      <c r="A440" s="32">
        <v>441</v>
      </c>
      <c r="B440" s="156" t="s">
        <v>391</v>
      </c>
      <c r="C440" s="157" t="s">
        <v>392</v>
      </c>
      <c r="D440" s="158" t="s">
        <v>413</v>
      </c>
      <c r="E440" s="158" t="s">
        <v>590</v>
      </c>
      <c r="F440" s="158" t="s">
        <v>3659</v>
      </c>
      <c r="G440" s="159">
        <v>204</v>
      </c>
      <c r="H440" s="160">
        <v>823</v>
      </c>
      <c r="I440" s="161">
        <v>0.25</v>
      </c>
      <c r="J440" s="160">
        <v>823</v>
      </c>
      <c r="K440" s="161">
        <v>2.25</v>
      </c>
      <c r="L440" s="170" t="s">
        <v>984</v>
      </c>
      <c r="M440" s="163"/>
      <c r="N440" s="163"/>
      <c r="O440" s="158" t="s">
        <v>413</v>
      </c>
      <c r="P440" s="158" t="s">
        <v>3084</v>
      </c>
      <c r="Q440" s="164" t="str">
        <f t="shared" si="48"/>
        <v>(Scott No. 823)</v>
      </c>
      <c r="R440" s="165">
        <f t="shared" si="49"/>
        <v>823</v>
      </c>
      <c r="S440" s="166">
        <f t="shared" si="46"/>
        <v>1</v>
      </c>
      <c r="T440" s="63">
        <v>823</v>
      </c>
      <c r="U440" s="63"/>
      <c r="V440" s="63"/>
      <c r="W440" s="63"/>
      <c r="X440" s="63"/>
      <c r="Y440" s="63"/>
      <c r="Z440" s="63"/>
      <c r="AA440" s="63"/>
      <c r="AB440" s="63"/>
      <c r="AC440" s="63"/>
      <c r="AD440" s="63"/>
      <c r="AE440" s="63"/>
      <c r="AF440" s="63"/>
      <c r="AG440" s="63"/>
      <c r="AH440" s="63"/>
      <c r="AI440" s="63"/>
      <c r="AJ440" s="63"/>
      <c r="AK440" s="63"/>
      <c r="AL440" s="63"/>
      <c r="AM440" s="63"/>
      <c r="AN440" s="63"/>
      <c r="AO440" s="63"/>
      <c r="AP440" s="63"/>
      <c r="AQ440" s="63"/>
      <c r="AR440" s="63"/>
      <c r="AS440" s="63"/>
      <c r="AT440" s="63"/>
      <c r="AU440" s="63"/>
      <c r="AV440" s="64"/>
      <c r="AW440" s="64"/>
      <c r="AX440" s="64"/>
      <c r="AY440" s="64"/>
      <c r="AZ440" s="64"/>
      <c r="BA440" s="64"/>
      <c r="BB440" s="64"/>
      <c r="BC440" s="64"/>
      <c r="BD440" s="64"/>
      <c r="BE440" s="64"/>
    </row>
    <row r="441" spans="1:57" s="32" customFormat="1" ht="14" x14ac:dyDescent="0.2">
      <c r="A441" s="32">
        <v>442</v>
      </c>
      <c r="B441" s="156" t="s">
        <v>391</v>
      </c>
      <c r="C441" s="157" t="s">
        <v>392</v>
      </c>
      <c r="D441" s="158" t="s">
        <v>414</v>
      </c>
      <c r="E441" s="158" t="s">
        <v>590</v>
      </c>
      <c r="F441" s="158" t="s">
        <v>3660</v>
      </c>
      <c r="G441" s="159">
        <v>205</v>
      </c>
      <c r="H441" s="160">
        <v>824</v>
      </c>
      <c r="I441" s="161">
        <v>0.35</v>
      </c>
      <c r="J441" s="160">
        <v>824</v>
      </c>
      <c r="K441" s="161">
        <v>1.3</v>
      </c>
      <c r="L441" s="170" t="s">
        <v>985</v>
      </c>
      <c r="M441" s="163"/>
      <c r="N441" s="163"/>
      <c r="O441" s="158" t="s">
        <v>414</v>
      </c>
      <c r="P441" s="158" t="s">
        <v>3085</v>
      </c>
      <c r="Q441" s="164" t="str">
        <f t="shared" si="48"/>
        <v>(Scott No. 824)</v>
      </c>
      <c r="R441" s="165">
        <f t="shared" si="49"/>
        <v>824</v>
      </c>
      <c r="S441" s="166">
        <f t="shared" si="46"/>
        <v>1</v>
      </c>
      <c r="T441" s="63">
        <v>824</v>
      </c>
      <c r="U441" s="63"/>
      <c r="V441" s="63"/>
      <c r="W441" s="63"/>
      <c r="X441" s="63"/>
      <c r="Y441" s="63"/>
      <c r="Z441" s="63"/>
      <c r="AA441" s="63"/>
      <c r="AB441" s="63"/>
      <c r="AC441" s="63"/>
      <c r="AD441" s="63"/>
      <c r="AE441" s="63"/>
      <c r="AF441" s="63"/>
      <c r="AG441" s="63"/>
      <c r="AH441" s="63"/>
      <c r="AI441" s="63"/>
      <c r="AJ441" s="63"/>
      <c r="AK441" s="63"/>
      <c r="AL441" s="63"/>
      <c r="AM441" s="63"/>
      <c r="AN441" s="63"/>
      <c r="AO441" s="63"/>
      <c r="AP441" s="63"/>
      <c r="AQ441" s="63"/>
      <c r="AR441" s="63"/>
      <c r="AS441" s="63"/>
      <c r="AT441" s="63"/>
      <c r="AU441" s="63"/>
      <c r="AV441" s="64"/>
      <c r="AW441" s="64"/>
      <c r="AX441" s="64"/>
      <c r="AY441" s="64"/>
      <c r="AZ441" s="64"/>
      <c r="BA441" s="64"/>
      <c r="BB441" s="64"/>
      <c r="BC441" s="64"/>
      <c r="BD441" s="64"/>
      <c r="BE441" s="64"/>
    </row>
    <row r="442" spans="1:57" s="32" customFormat="1" ht="14" x14ac:dyDescent="0.2">
      <c r="A442" s="32">
        <v>443</v>
      </c>
      <c r="B442" s="156" t="s">
        <v>391</v>
      </c>
      <c r="C442" s="157" t="s">
        <v>392</v>
      </c>
      <c r="D442" s="158" t="s">
        <v>415</v>
      </c>
      <c r="E442" s="158" t="s">
        <v>590</v>
      </c>
      <c r="F442" s="158" t="s">
        <v>3661</v>
      </c>
      <c r="G442" s="159">
        <v>206</v>
      </c>
      <c r="H442" s="160">
        <v>825</v>
      </c>
      <c r="I442" s="161">
        <v>0.25</v>
      </c>
      <c r="J442" s="160">
        <v>825</v>
      </c>
      <c r="K442" s="161">
        <v>1.2</v>
      </c>
      <c r="L442" s="170" t="s">
        <v>986</v>
      </c>
      <c r="M442" s="163"/>
      <c r="N442" s="163"/>
      <c r="O442" s="158" t="s">
        <v>415</v>
      </c>
      <c r="P442" s="158" t="s">
        <v>3086</v>
      </c>
      <c r="Q442" s="164" t="str">
        <f t="shared" si="48"/>
        <v>(Scott No. 825)</v>
      </c>
      <c r="R442" s="165">
        <f t="shared" si="49"/>
        <v>825</v>
      </c>
      <c r="S442" s="166">
        <f t="shared" si="46"/>
        <v>1</v>
      </c>
      <c r="T442" s="63">
        <v>825</v>
      </c>
      <c r="U442" s="63"/>
      <c r="V442" s="63"/>
      <c r="W442" s="63"/>
      <c r="X442" s="63"/>
      <c r="Y442" s="63"/>
      <c r="Z442" s="63"/>
      <c r="AA442" s="63"/>
      <c r="AB442" s="63"/>
      <c r="AC442" s="63"/>
      <c r="AD442" s="63"/>
      <c r="AE442" s="63"/>
      <c r="AF442" s="63"/>
      <c r="AG442" s="63"/>
      <c r="AH442" s="63"/>
      <c r="AI442" s="63"/>
      <c r="AJ442" s="63"/>
      <c r="AK442" s="63"/>
      <c r="AL442" s="63"/>
      <c r="AM442" s="63"/>
      <c r="AN442" s="63"/>
      <c r="AO442" s="63"/>
      <c r="AP442" s="63"/>
      <c r="AQ442" s="63"/>
      <c r="AR442" s="63"/>
      <c r="AS442" s="63"/>
      <c r="AT442" s="63"/>
      <c r="AU442" s="63"/>
      <c r="AV442" s="64"/>
      <c r="AW442" s="64"/>
      <c r="AX442" s="64"/>
      <c r="AY442" s="64"/>
      <c r="AZ442" s="64"/>
      <c r="BA442" s="64"/>
      <c r="BB442" s="64"/>
      <c r="BC442" s="64"/>
      <c r="BD442" s="64"/>
      <c r="BE442" s="64"/>
    </row>
    <row r="443" spans="1:57" s="32" customFormat="1" ht="14" x14ac:dyDescent="0.2">
      <c r="A443" s="32">
        <v>444</v>
      </c>
      <c r="B443" s="156" t="s">
        <v>391</v>
      </c>
      <c r="C443" s="157" t="s">
        <v>392</v>
      </c>
      <c r="D443" s="158" t="s">
        <v>416</v>
      </c>
      <c r="E443" s="158" t="s">
        <v>590</v>
      </c>
      <c r="F443" s="158" t="s">
        <v>3662</v>
      </c>
      <c r="G443" s="159">
        <v>207</v>
      </c>
      <c r="H443" s="160">
        <v>826</v>
      </c>
      <c r="I443" s="161">
        <v>0.25</v>
      </c>
      <c r="J443" s="160">
        <v>826</v>
      </c>
      <c r="K443" s="161">
        <v>1.3</v>
      </c>
      <c r="L443" s="170" t="s">
        <v>987</v>
      </c>
      <c r="M443" s="163"/>
      <c r="N443" s="163"/>
      <c r="O443" s="158" t="s">
        <v>416</v>
      </c>
      <c r="P443" s="158" t="s">
        <v>3087</v>
      </c>
      <c r="Q443" s="164" t="str">
        <f t="shared" si="48"/>
        <v>(Scott No. 826)</v>
      </c>
      <c r="R443" s="165">
        <f t="shared" si="49"/>
        <v>826</v>
      </c>
      <c r="S443" s="166">
        <f t="shared" si="46"/>
        <v>1</v>
      </c>
      <c r="T443" s="63">
        <v>826</v>
      </c>
      <c r="U443" s="63"/>
      <c r="V443" s="63"/>
      <c r="W443" s="63"/>
      <c r="X443" s="63"/>
      <c r="Y443" s="63"/>
      <c r="Z443" s="63"/>
      <c r="AA443" s="63"/>
      <c r="AB443" s="63"/>
      <c r="AC443" s="63"/>
      <c r="AD443" s="63"/>
      <c r="AE443" s="63"/>
      <c r="AF443" s="63"/>
      <c r="AG443" s="63"/>
      <c r="AH443" s="63"/>
      <c r="AI443" s="63"/>
      <c r="AJ443" s="63"/>
      <c r="AK443" s="63"/>
      <c r="AL443" s="63"/>
      <c r="AM443" s="63"/>
      <c r="AN443" s="63"/>
      <c r="AO443" s="63"/>
      <c r="AP443" s="63"/>
      <c r="AQ443" s="63"/>
      <c r="AR443" s="63"/>
      <c r="AS443" s="63"/>
      <c r="AT443" s="63"/>
      <c r="AU443" s="63"/>
      <c r="AV443" s="64"/>
      <c r="AW443" s="64"/>
      <c r="AX443" s="64"/>
      <c r="AY443" s="64"/>
      <c r="AZ443" s="64"/>
      <c r="BA443" s="64"/>
      <c r="BB443" s="64"/>
      <c r="BC443" s="64"/>
      <c r="BD443" s="64"/>
      <c r="BE443" s="64"/>
    </row>
    <row r="444" spans="1:57" s="32" customFormat="1" ht="14" x14ac:dyDescent="0.2">
      <c r="A444" s="32">
        <v>445</v>
      </c>
      <c r="B444" s="156" t="s">
        <v>391</v>
      </c>
      <c r="C444" s="157" t="s">
        <v>392</v>
      </c>
      <c r="D444" s="158" t="s">
        <v>417</v>
      </c>
      <c r="E444" s="158" t="s">
        <v>590</v>
      </c>
      <c r="F444" s="158" t="s">
        <v>3663</v>
      </c>
      <c r="G444" s="159">
        <v>208</v>
      </c>
      <c r="H444" s="160">
        <v>827</v>
      </c>
      <c r="I444" s="161">
        <v>0.25</v>
      </c>
      <c r="J444" s="160">
        <v>827</v>
      </c>
      <c r="K444" s="161">
        <v>1.2</v>
      </c>
      <c r="L444" s="170" t="s">
        <v>988</v>
      </c>
      <c r="M444" s="163"/>
      <c r="N444" s="163"/>
      <c r="O444" s="158" t="s">
        <v>417</v>
      </c>
      <c r="P444" s="158" t="s">
        <v>3088</v>
      </c>
      <c r="Q444" s="164" t="str">
        <f t="shared" si="48"/>
        <v>(Scott No. 827)</v>
      </c>
      <c r="R444" s="165">
        <f t="shared" si="49"/>
        <v>827</v>
      </c>
      <c r="S444" s="166">
        <f t="shared" si="46"/>
        <v>1</v>
      </c>
      <c r="T444" s="63">
        <v>827</v>
      </c>
      <c r="U444" s="63"/>
      <c r="V444" s="63"/>
      <c r="W444" s="63"/>
      <c r="X444" s="63"/>
      <c r="Y444" s="63"/>
      <c r="Z444" s="63"/>
      <c r="AA444" s="63"/>
      <c r="AB444" s="63"/>
      <c r="AC444" s="63"/>
      <c r="AD444" s="63"/>
      <c r="AE444" s="63"/>
      <c r="AF444" s="63"/>
      <c r="AG444" s="63"/>
      <c r="AH444" s="63"/>
      <c r="AI444" s="63"/>
      <c r="AJ444" s="63"/>
      <c r="AK444" s="63"/>
      <c r="AL444" s="63"/>
      <c r="AM444" s="63"/>
      <c r="AN444" s="63"/>
      <c r="AO444" s="63"/>
      <c r="AP444" s="63"/>
      <c r="AQ444" s="63"/>
      <c r="AR444" s="63"/>
      <c r="AS444" s="63"/>
      <c r="AT444" s="63"/>
      <c r="AU444" s="63"/>
      <c r="AV444" s="64"/>
      <c r="AW444" s="64"/>
      <c r="AX444" s="64"/>
      <c r="AY444" s="64"/>
      <c r="AZ444" s="64"/>
      <c r="BA444" s="64"/>
      <c r="BB444" s="64"/>
      <c r="BC444" s="64"/>
      <c r="BD444" s="64"/>
      <c r="BE444" s="64"/>
    </row>
    <row r="445" spans="1:57" s="32" customFormat="1" ht="14" x14ac:dyDescent="0.2">
      <c r="A445" s="32">
        <v>446</v>
      </c>
      <c r="B445" s="156" t="s">
        <v>391</v>
      </c>
      <c r="C445" s="157" t="s">
        <v>392</v>
      </c>
      <c r="D445" s="158" t="s">
        <v>418</v>
      </c>
      <c r="E445" s="158" t="s">
        <v>590</v>
      </c>
      <c r="F445" s="158" t="s">
        <v>3664</v>
      </c>
      <c r="G445" s="159">
        <v>209</v>
      </c>
      <c r="H445" s="160">
        <v>828</v>
      </c>
      <c r="I445" s="161">
        <v>0.25</v>
      </c>
      <c r="J445" s="160">
        <v>828</v>
      </c>
      <c r="K445" s="161">
        <v>3.5</v>
      </c>
      <c r="L445" s="170" t="s">
        <v>989</v>
      </c>
      <c r="M445" s="163"/>
      <c r="N445" s="163"/>
      <c r="O445" s="158" t="s">
        <v>418</v>
      </c>
      <c r="P445" s="158" t="s">
        <v>3089</v>
      </c>
      <c r="Q445" s="164" t="str">
        <f t="shared" si="48"/>
        <v>(Scott No. 828)</v>
      </c>
      <c r="R445" s="165">
        <f t="shared" si="49"/>
        <v>828</v>
      </c>
      <c r="S445" s="166">
        <f t="shared" si="46"/>
        <v>1</v>
      </c>
      <c r="T445" s="63">
        <v>828</v>
      </c>
      <c r="U445" s="63"/>
      <c r="V445" s="63"/>
      <c r="W445" s="63"/>
      <c r="X445" s="63"/>
      <c r="Y445" s="63"/>
      <c r="Z445" s="63"/>
      <c r="AA445" s="63"/>
      <c r="AB445" s="63"/>
      <c r="AC445" s="63"/>
      <c r="AD445" s="63"/>
      <c r="AE445" s="63"/>
      <c r="AF445" s="63"/>
      <c r="AG445" s="63"/>
      <c r="AH445" s="63"/>
      <c r="AI445" s="63"/>
      <c r="AJ445" s="63"/>
      <c r="AK445" s="63"/>
      <c r="AL445" s="63"/>
      <c r="AM445" s="63"/>
      <c r="AN445" s="63"/>
      <c r="AO445" s="63"/>
      <c r="AP445" s="63"/>
      <c r="AQ445" s="63"/>
      <c r="AR445" s="63"/>
      <c r="AS445" s="63"/>
      <c r="AT445" s="63"/>
      <c r="AU445" s="63"/>
      <c r="AV445" s="64"/>
      <c r="AW445" s="64"/>
      <c r="AX445" s="64"/>
      <c r="AY445" s="64"/>
      <c r="AZ445" s="64"/>
      <c r="BA445" s="64"/>
      <c r="BB445" s="64"/>
      <c r="BC445" s="64"/>
      <c r="BD445" s="64"/>
      <c r="BE445" s="64"/>
    </row>
    <row r="446" spans="1:57" s="32" customFormat="1" ht="14" x14ac:dyDescent="0.2">
      <c r="A446" s="32">
        <v>447</v>
      </c>
      <c r="B446" s="156" t="s">
        <v>391</v>
      </c>
      <c r="C446" s="157" t="s">
        <v>392</v>
      </c>
      <c r="D446" s="158" t="s">
        <v>419</v>
      </c>
      <c r="E446" s="158" t="s">
        <v>590</v>
      </c>
      <c r="F446" s="158" t="s">
        <v>3665</v>
      </c>
      <c r="G446" s="159">
        <v>210</v>
      </c>
      <c r="H446" s="160">
        <v>829</v>
      </c>
      <c r="I446" s="161">
        <v>0.25</v>
      </c>
      <c r="J446" s="160">
        <v>829</v>
      </c>
      <c r="K446" s="161">
        <v>1.2</v>
      </c>
      <c r="L446" s="170" t="s">
        <v>990</v>
      </c>
      <c r="M446" s="163"/>
      <c r="N446" s="163"/>
      <c r="O446" s="158" t="s">
        <v>419</v>
      </c>
      <c r="P446" s="158" t="s">
        <v>3090</v>
      </c>
      <c r="Q446" s="164" t="str">
        <f t="shared" si="48"/>
        <v>(Scott No. 829)</v>
      </c>
      <c r="R446" s="165">
        <f t="shared" si="49"/>
        <v>829</v>
      </c>
      <c r="S446" s="166">
        <f t="shared" si="46"/>
        <v>1</v>
      </c>
      <c r="T446" s="63">
        <v>829</v>
      </c>
      <c r="U446" s="63"/>
      <c r="V446" s="63"/>
      <c r="W446" s="63"/>
      <c r="X446" s="63"/>
      <c r="Y446" s="63"/>
      <c r="Z446" s="63"/>
      <c r="AA446" s="63"/>
      <c r="AB446" s="63"/>
      <c r="AC446" s="63"/>
      <c r="AD446" s="63"/>
      <c r="AE446" s="63"/>
      <c r="AF446" s="63"/>
      <c r="AG446" s="63"/>
      <c r="AH446" s="63"/>
      <c r="AI446" s="63"/>
      <c r="AJ446" s="63"/>
      <c r="AK446" s="63"/>
      <c r="AL446" s="63"/>
      <c r="AM446" s="63"/>
      <c r="AN446" s="63"/>
      <c r="AO446" s="63"/>
      <c r="AP446" s="63"/>
      <c r="AQ446" s="63"/>
      <c r="AR446" s="63"/>
      <c r="AS446" s="63"/>
      <c r="AT446" s="63"/>
      <c r="AU446" s="63"/>
      <c r="AV446" s="64"/>
      <c r="AW446" s="64"/>
      <c r="AX446" s="64"/>
      <c r="AY446" s="64"/>
      <c r="AZ446" s="64"/>
      <c r="BA446" s="64"/>
      <c r="BB446" s="64"/>
      <c r="BC446" s="64"/>
      <c r="BD446" s="64"/>
      <c r="BE446" s="64"/>
    </row>
    <row r="447" spans="1:57" s="32" customFormat="1" ht="14" x14ac:dyDescent="0.2">
      <c r="A447" s="32">
        <v>448</v>
      </c>
      <c r="B447" s="156" t="s">
        <v>391</v>
      </c>
      <c r="C447" s="157" t="s">
        <v>392</v>
      </c>
      <c r="D447" s="158" t="s">
        <v>420</v>
      </c>
      <c r="E447" s="158" t="s">
        <v>590</v>
      </c>
      <c r="F447" s="158" t="s">
        <v>3666</v>
      </c>
      <c r="G447" s="159">
        <v>211</v>
      </c>
      <c r="H447" s="160">
        <v>830</v>
      </c>
      <c r="I447" s="161">
        <v>0.25</v>
      </c>
      <c r="J447" s="160">
        <v>830</v>
      </c>
      <c r="K447" s="161">
        <v>4</v>
      </c>
      <c r="L447" s="170" t="s">
        <v>991</v>
      </c>
      <c r="M447" s="163"/>
      <c r="N447" s="163"/>
      <c r="O447" s="158" t="s">
        <v>420</v>
      </c>
      <c r="P447" s="158" t="s">
        <v>3091</v>
      </c>
      <c r="Q447" s="164" t="str">
        <f t="shared" si="48"/>
        <v>(Scott No. 830)</v>
      </c>
      <c r="R447" s="165">
        <f t="shared" si="49"/>
        <v>830</v>
      </c>
      <c r="S447" s="166">
        <f t="shared" si="46"/>
        <v>1</v>
      </c>
      <c r="T447" s="63">
        <v>830</v>
      </c>
      <c r="U447" s="63"/>
      <c r="V447" s="63"/>
      <c r="W447" s="63"/>
      <c r="X447" s="63"/>
      <c r="Y447" s="63"/>
      <c r="Z447" s="63"/>
      <c r="AA447" s="63"/>
      <c r="AB447" s="63"/>
      <c r="AC447" s="63"/>
      <c r="AD447" s="63"/>
      <c r="AE447" s="63"/>
      <c r="AF447" s="63"/>
      <c r="AG447" s="63"/>
      <c r="AH447" s="63"/>
      <c r="AI447" s="63"/>
      <c r="AJ447" s="63"/>
      <c r="AK447" s="63"/>
      <c r="AL447" s="63"/>
      <c r="AM447" s="63"/>
      <c r="AN447" s="63"/>
      <c r="AO447" s="63"/>
      <c r="AP447" s="63"/>
      <c r="AQ447" s="63"/>
      <c r="AR447" s="63"/>
      <c r="AS447" s="63"/>
      <c r="AT447" s="63"/>
      <c r="AU447" s="63"/>
      <c r="AV447" s="64"/>
      <c r="AW447" s="64"/>
      <c r="AX447" s="64"/>
      <c r="AY447" s="64"/>
      <c r="AZ447" s="64"/>
      <c r="BA447" s="64"/>
      <c r="BB447" s="64"/>
      <c r="BC447" s="64"/>
      <c r="BD447" s="64"/>
      <c r="BE447" s="64"/>
    </row>
    <row r="448" spans="1:57" s="32" customFormat="1" ht="14" x14ac:dyDescent="0.2">
      <c r="A448" s="32">
        <v>449</v>
      </c>
      <c r="B448" s="156" t="s">
        <v>391</v>
      </c>
      <c r="C448" s="157" t="s">
        <v>392</v>
      </c>
      <c r="D448" s="158" t="s">
        <v>421</v>
      </c>
      <c r="E448" s="158" t="s">
        <v>590</v>
      </c>
      <c r="F448" s="158" t="s">
        <v>3667</v>
      </c>
      <c r="G448" s="159">
        <v>212</v>
      </c>
      <c r="H448" s="160">
        <v>831</v>
      </c>
      <c r="I448" s="161">
        <v>0.25</v>
      </c>
      <c r="J448" s="160">
        <v>831</v>
      </c>
      <c r="K448" s="161">
        <v>5.5</v>
      </c>
      <c r="L448" s="170" t="s">
        <v>992</v>
      </c>
      <c r="M448" s="163"/>
      <c r="N448" s="163"/>
      <c r="O448" s="158" t="s">
        <v>421</v>
      </c>
      <c r="P448" s="158" t="s">
        <v>3092</v>
      </c>
      <c r="Q448" s="164" t="str">
        <f t="shared" si="48"/>
        <v>(Scott No. 831)</v>
      </c>
      <c r="R448" s="165">
        <f t="shared" si="49"/>
        <v>831</v>
      </c>
      <c r="S448" s="166">
        <f t="shared" si="46"/>
        <v>1</v>
      </c>
      <c r="T448" s="63">
        <v>831</v>
      </c>
      <c r="U448" s="63"/>
      <c r="V448" s="63"/>
      <c r="W448" s="63"/>
      <c r="X448" s="63"/>
      <c r="Y448" s="63"/>
      <c r="Z448" s="63"/>
      <c r="AA448" s="63"/>
      <c r="AB448" s="63"/>
      <c r="AC448" s="63"/>
      <c r="AD448" s="63"/>
      <c r="AE448" s="63"/>
      <c r="AF448" s="63"/>
      <c r="AG448" s="63"/>
      <c r="AH448" s="63"/>
      <c r="AI448" s="63"/>
      <c r="AJ448" s="63"/>
      <c r="AK448" s="63"/>
      <c r="AL448" s="63"/>
      <c r="AM448" s="63"/>
      <c r="AN448" s="63"/>
      <c r="AO448" s="63"/>
      <c r="AP448" s="63"/>
      <c r="AQ448" s="63"/>
      <c r="AR448" s="63"/>
      <c r="AS448" s="63"/>
      <c r="AT448" s="63"/>
      <c r="AU448" s="63"/>
      <c r="AV448" s="64"/>
      <c r="AW448" s="64"/>
      <c r="AX448" s="64"/>
      <c r="AY448" s="64"/>
      <c r="AZ448" s="64"/>
      <c r="BA448" s="64"/>
      <c r="BB448" s="64"/>
      <c r="BC448" s="64"/>
      <c r="BD448" s="64"/>
      <c r="BE448" s="64"/>
    </row>
    <row r="449" spans="1:57" s="32" customFormat="1" ht="14" x14ac:dyDescent="0.2">
      <c r="A449" s="32">
        <v>450</v>
      </c>
      <c r="B449" s="156" t="s">
        <v>391</v>
      </c>
      <c r="C449" s="157" t="s">
        <v>392</v>
      </c>
      <c r="D449" s="158" t="s">
        <v>422</v>
      </c>
      <c r="E449" s="158" t="s">
        <v>590</v>
      </c>
      <c r="F449" s="158" t="s">
        <v>3668</v>
      </c>
      <c r="G449" s="159">
        <v>213</v>
      </c>
      <c r="H449" s="160">
        <v>832</v>
      </c>
      <c r="I449" s="161">
        <v>0.25</v>
      </c>
      <c r="J449" s="160">
        <v>832</v>
      </c>
      <c r="K449" s="161">
        <v>7</v>
      </c>
      <c r="L449" s="170" t="s">
        <v>993</v>
      </c>
      <c r="M449" s="163"/>
      <c r="N449" s="163"/>
      <c r="O449" s="158" t="s">
        <v>422</v>
      </c>
      <c r="P449" s="158" t="s">
        <v>3093</v>
      </c>
      <c r="Q449" s="164" t="str">
        <f t="shared" si="48"/>
        <v>(Scott No. 832)</v>
      </c>
      <c r="R449" s="165">
        <f t="shared" si="49"/>
        <v>832</v>
      </c>
      <c r="S449" s="166">
        <f t="shared" si="46"/>
        <v>1</v>
      </c>
      <c r="T449" s="63">
        <v>832</v>
      </c>
      <c r="U449" s="63"/>
      <c r="V449" s="63"/>
      <c r="W449" s="63"/>
      <c r="X449" s="63"/>
      <c r="Y449" s="63"/>
      <c r="Z449" s="63"/>
      <c r="AA449" s="63"/>
      <c r="AB449" s="63"/>
      <c r="AC449" s="63"/>
      <c r="AD449" s="63"/>
      <c r="AE449" s="63"/>
      <c r="AF449" s="63"/>
      <c r="AG449" s="63"/>
      <c r="AH449" s="63"/>
      <c r="AI449" s="63"/>
      <c r="AJ449" s="63"/>
      <c r="AK449" s="63"/>
      <c r="AL449" s="63"/>
      <c r="AM449" s="63"/>
      <c r="AN449" s="63"/>
      <c r="AO449" s="63"/>
      <c r="AP449" s="63"/>
      <c r="AQ449" s="63"/>
      <c r="AR449" s="63"/>
      <c r="AS449" s="63"/>
      <c r="AT449" s="63"/>
      <c r="AU449" s="63"/>
      <c r="AV449" s="64"/>
      <c r="AW449" s="64"/>
      <c r="AX449" s="64"/>
      <c r="AY449" s="64"/>
      <c r="AZ449" s="64"/>
      <c r="BA449" s="64"/>
      <c r="BB449" s="64"/>
      <c r="BC449" s="64"/>
      <c r="BD449" s="64"/>
      <c r="BE449" s="64"/>
    </row>
    <row r="450" spans="1:57" s="32" customFormat="1" ht="14" x14ac:dyDescent="0.2">
      <c r="A450" s="32">
        <v>451</v>
      </c>
      <c r="B450" s="156" t="s">
        <v>391</v>
      </c>
      <c r="C450" s="157" t="s">
        <v>392</v>
      </c>
      <c r="D450" s="158" t="s">
        <v>423</v>
      </c>
      <c r="E450" s="158" t="s">
        <v>590</v>
      </c>
      <c r="F450" s="158" t="s">
        <v>3669</v>
      </c>
      <c r="G450" s="159">
        <v>214</v>
      </c>
      <c r="H450" s="160">
        <v>833</v>
      </c>
      <c r="I450" s="161">
        <v>3.75</v>
      </c>
      <c r="J450" s="160">
        <v>833</v>
      </c>
      <c r="K450" s="161">
        <v>17.5</v>
      </c>
      <c r="L450" s="170" t="s">
        <v>994</v>
      </c>
      <c r="M450" s="163"/>
      <c r="N450" s="163"/>
      <c r="O450" s="158" t="s">
        <v>423</v>
      </c>
      <c r="P450" s="158" t="s">
        <v>3094</v>
      </c>
      <c r="Q450" s="164" t="str">
        <f t="shared" si="48"/>
        <v>(Scott No. 833)</v>
      </c>
      <c r="R450" s="165">
        <f t="shared" si="49"/>
        <v>833</v>
      </c>
      <c r="S450" s="166">
        <f t="shared" si="46"/>
        <v>1</v>
      </c>
      <c r="T450" s="63">
        <v>833</v>
      </c>
      <c r="U450" s="63"/>
      <c r="V450" s="63"/>
      <c r="W450" s="63"/>
      <c r="X450" s="63"/>
      <c r="Y450" s="63"/>
      <c r="Z450" s="63"/>
      <c r="AA450" s="63"/>
      <c r="AB450" s="63"/>
      <c r="AC450" s="63"/>
      <c r="AD450" s="63"/>
      <c r="AE450" s="63"/>
      <c r="AF450" s="63"/>
      <c r="AG450" s="63"/>
      <c r="AH450" s="63"/>
      <c r="AI450" s="63"/>
      <c r="AJ450" s="63"/>
      <c r="AK450" s="63"/>
      <c r="AL450" s="63"/>
      <c r="AM450" s="63"/>
      <c r="AN450" s="63"/>
      <c r="AO450" s="63"/>
      <c r="AP450" s="63"/>
      <c r="AQ450" s="63"/>
      <c r="AR450" s="63"/>
      <c r="AS450" s="63"/>
      <c r="AT450" s="63"/>
      <c r="AU450" s="63"/>
      <c r="AV450" s="64"/>
      <c r="AW450" s="64"/>
      <c r="AX450" s="64"/>
      <c r="AY450" s="64"/>
      <c r="AZ450" s="64"/>
      <c r="BA450" s="64"/>
      <c r="BB450" s="64"/>
      <c r="BC450" s="64"/>
      <c r="BD450" s="64"/>
      <c r="BE450" s="64"/>
    </row>
    <row r="451" spans="1:57" s="32" customFormat="1" ht="14" x14ac:dyDescent="0.2">
      <c r="A451" s="32">
        <v>452</v>
      </c>
      <c r="B451" s="156" t="s">
        <v>391</v>
      </c>
      <c r="C451" s="157" t="s">
        <v>392</v>
      </c>
      <c r="D451" s="158" t="s">
        <v>424</v>
      </c>
      <c r="E451" s="158" t="s">
        <v>590</v>
      </c>
      <c r="F451" s="158" t="s">
        <v>3670</v>
      </c>
      <c r="G451" s="159">
        <v>215</v>
      </c>
      <c r="H451" s="160">
        <v>834</v>
      </c>
      <c r="I451" s="161">
        <v>3</v>
      </c>
      <c r="J451" s="160">
        <v>834</v>
      </c>
      <c r="K451" s="161">
        <v>85</v>
      </c>
      <c r="L451" s="170" t="s">
        <v>995</v>
      </c>
      <c r="M451" s="163"/>
      <c r="N451" s="163"/>
      <c r="O451" s="158" t="s">
        <v>424</v>
      </c>
      <c r="P451" s="158" t="s">
        <v>3095</v>
      </c>
      <c r="Q451" s="164" t="str">
        <f t="shared" si="48"/>
        <v>(Scott No. 834)</v>
      </c>
      <c r="R451" s="165">
        <f t="shared" si="49"/>
        <v>834</v>
      </c>
      <c r="S451" s="166">
        <f t="shared" si="46"/>
        <v>1</v>
      </c>
      <c r="T451" s="63">
        <v>834</v>
      </c>
      <c r="U451" s="63"/>
      <c r="V451" s="63"/>
      <c r="W451" s="63"/>
      <c r="X451" s="63"/>
      <c r="Y451" s="63"/>
      <c r="Z451" s="63"/>
      <c r="AA451" s="63"/>
      <c r="AB451" s="63"/>
      <c r="AC451" s="63"/>
      <c r="AD451" s="63"/>
      <c r="AE451" s="63"/>
      <c r="AF451" s="63"/>
      <c r="AG451" s="63"/>
      <c r="AH451" s="63"/>
      <c r="AI451" s="63"/>
      <c r="AJ451" s="63"/>
      <c r="AK451" s="63"/>
      <c r="AL451" s="63"/>
      <c r="AM451" s="63"/>
      <c r="AN451" s="63"/>
      <c r="AO451" s="63"/>
      <c r="AP451" s="63"/>
      <c r="AQ451" s="63"/>
      <c r="AR451" s="63"/>
      <c r="AS451" s="63"/>
      <c r="AT451" s="63"/>
      <c r="AU451" s="63"/>
      <c r="AV451" s="64"/>
      <c r="AW451" s="64"/>
      <c r="AX451" s="64"/>
      <c r="AY451" s="64"/>
      <c r="AZ451" s="64"/>
      <c r="BA451" s="64"/>
      <c r="BB451" s="64"/>
      <c r="BC451" s="64"/>
      <c r="BD451" s="64"/>
      <c r="BE451" s="64"/>
    </row>
    <row r="452" spans="1:57" s="32" customFormat="1" ht="14" x14ac:dyDescent="0.2">
      <c r="A452" s="32">
        <v>453</v>
      </c>
      <c r="B452" s="156">
        <v>1938</v>
      </c>
      <c r="C452" s="157" t="s">
        <v>425</v>
      </c>
      <c r="D452" s="158" t="s">
        <v>426</v>
      </c>
      <c r="E452" s="158" t="s">
        <v>591</v>
      </c>
      <c r="F452" s="158" t="s">
        <v>3671</v>
      </c>
      <c r="G452" s="159" t="s">
        <v>741</v>
      </c>
      <c r="H452" s="160">
        <v>835</v>
      </c>
      <c r="I452" s="161">
        <v>0.25</v>
      </c>
      <c r="J452" s="160">
        <v>835</v>
      </c>
      <c r="K452" s="161">
        <v>0.35</v>
      </c>
      <c r="L452" s="162" t="s">
        <v>1168</v>
      </c>
      <c r="M452" s="163"/>
      <c r="N452" s="163"/>
      <c r="O452" s="158" t="s">
        <v>426</v>
      </c>
      <c r="P452" s="158" t="s">
        <v>3096</v>
      </c>
      <c r="Q452" s="164" t="str">
        <f t="shared" si="48"/>
        <v>(Scott No. 835)</v>
      </c>
      <c r="R452" s="165">
        <f t="shared" si="49"/>
        <v>835</v>
      </c>
      <c r="S452" s="166">
        <f t="shared" si="46"/>
        <v>1</v>
      </c>
      <c r="T452" s="63">
        <v>835</v>
      </c>
      <c r="U452" s="63"/>
      <c r="V452" s="63"/>
      <c r="W452" s="63"/>
      <c r="X452" s="63"/>
      <c r="Y452" s="63"/>
      <c r="Z452" s="63"/>
      <c r="AA452" s="63"/>
      <c r="AB452" s="63"/>
      <c r="AC452" s="63"/>
      <c r="AD452" s="63"/>
      <c r="AE452" s="63"/>
      <c r="AF452" s="63"/>
      <c r="AG452" s="63"/>
      <c r="AH452" s="63"/>
      <c r="AI452" s="63"/>
      <c r="AJ452" s="63"/>
      <c r="AK452" s="63"/>
      <c r="AL452" s="63"/>
      <c r="AM452" s="63"/>
      <c r="AN452" s="63"/>
      <c r="AO452" s="63"/>
      <c r="AP452" s="63"/>
      <c r="AQ452" s="63"/>
      <c r="AR452" s="63"/>
      <c r="AS452" s="63"/>
      <c r="AT452" s="63"/>
      <c r="AU452" s="63"/>
      <c r="AV452" s="64"/>
      <c r="AW452" s="64"/>
      <c r="AX452" s="64"/>
      <c r="AY452" s="64"/>
      <c r="AZ452" s="64"/>
      <c r="BA452" s="64"/>
      <c r="BB452" s="64"/>
      <c r="BC452" s="64"/>
      <c r="BD452" s="64"/>
      <c r="BE452" s="64"/>
    </row>
    <row r="453" spans="1:57" s="32" customFormat="1" ht="14" x14ac:dyDescent="0.2">
      <c r="A453" s="32">
        <v>454</v>
      </c>
      <c r="B453" s="156">
        <v>1938</v>
      </c>
      <c r="C453" s="157" t="s">
        <v>425</v>
      </c>
      <c r="D453" s="158" t="s">
        <v>427</v>
      </c>
      <c r="E453" s="158" t="s">
        <v>591</v>
      </c>
      <c r="F453" s="158" t="s">
        <v>3672</v>
      </c>
      <c r="G453" s="159" t="s">
        <v>742</v>
      </c>
      <c r="H453" s="160">
        <v>836</v>
      </c>
      <c r="I453" s="161">
        <v>0.25</v>
      </c>
      <c r="J453" s="160">
        <v>836</v>
      </c>
      <c r="K453" s="161">
        <v>0.3</v>
      </c>
      <c r="L453" s="162" t="s">
        <v>1169</v>
      </c>
      <c r="M453" s="163"/>
      <c r="N453" s="163"/>
      <c r="O453" s="158" t="s">
        <v>427</v>
      </c>
      <c r="P453" s="158" t="s">
        <v>3097</v>
      </c>
      <c r="Q453" s="164" t="str">
        <f t="shared" si="48"/>
        <v>(Scott No. 836)</v>
      </c>
      <c r="R453" s="165">
        <f t="shared" si="49"/>
        <v>836</v>
      </c>
      <c r="S453" s="166">
        <f t="shared" si="46"/>
        <v>1</v>
      </c>
      <c r="T453" s="63">
        <v>836</v>
      </c>
      <c r="U453" s="63"/>
      <c r="V453" s="63"/>
      <c r="W453" s="63"/>
      <c r="X453" s="63"/>
      <c r="Y453" s="63"/>
      <c r="Z453" s="63"/>
      <c r="AA453" s="63"/>
      <c r="AB453" s="63"/>
      <c r="AC453" s="63"/>
      <c r="AD453" s="63"/>
      <c r="AE453" s="63"/>
      <c r="AF453" s="63"/>
      <c r="AG453" s="63"/>
      <c r="AH453" s="63"/>
      <c r="AI453" s="63"/>
      <c r="AJ453" s="63"/>
      <c r="AK453" s="63"/>
      <c r="AL453" s="63"/>
      <c r="AM453" s="63"/>
      <c r="AN453" s="63"/>
      <c r="AO453" s="63"/>
      <c r="AP453" s="63"/>
      <c r="AQ453" s="63"/>
      <c r="AR453" s="63"/>
      <c r="AS453" s="63"/>
      <c r="AT453" s="63"/>
      <c r="AU453" s="63"/>
      <c r="AV453" s="64"/>
      <c r="AW453" s="64"/>
      <c r="AX453" s="64"/>
      <c r="AY453" s="64"/>
      <c r="AZ453" s="64"/>
      <c r="BA453" s="64"/>
      <c r="BB453" s="64"/>
      <c r="BC453" s="64"/>
      <c r="BD453" s="64"/>
      <c r="BE453" s="64"/>
    </row>
    <row r="454" spans="1:57" s="32" customFormat="1" ht="14" x14ac:dyDescent="0.2">
      <c r="A454" s="32">
        <v>455</v>
      </c>
      <c r="B454" s="156">
        <v>1938</v>
      </c>
      <c r="C454" s="157" t="s">
        <v>425</v>
      </c>
      <c r="D454" s="158" t="s">
        <v>384</v>
      </c>
      <c r="E454" s="158" t="s">
        <v>591</v>
      </c>
      <c r="F454" s="158" t="s">
        <v>3673</v>
      </c>
      <c r="G454" s="159" t="s">
        <v>743</v>
      </c>
      <c r="H454" s="160">
        <v>837</v>
      </c>
      <c r="I454" s="161">
        <v>0.25</v>
      </c>
      <c r="J454" s="160">
        <v>837</v>
      </c>
      <c r="K454" s="161">
        <v>0.4</v>
      </c>
      <c r="L454" s="162" t="s">
        <v>1170</v>
      </c>
      <c r="M454" s="163"/>
      <c r="N454" s="163"/>
      <c r="O454" s="158" t="s">
        <v>384</v>
      </c>
      <c r="P454" s="158" t="s">
        <v>3098</v>
      </c>
      <c r="Q454" s="164" t="str">
        <f t="shared" si="48"/>
        <v>(Scott No. 837)</v>
      </c>
      <c r="R454" s="165">
        <f t="shared" si="49"/>
        <v>837</v>
      </c>
      <c r="S454" s="166">
        <f t="shared" si="46"/>
        <v>1</v>
      </c>
      <c r="T454" s="63">
        <v>837</v>
      </c>
      <c r="U454" s="63"/>
      <c r="V454" s="63"/>
      <c r="W454" s="63"/>
      <c r="X454" s="63"/>
      <c r="Y454" s="63"/>
      <c r="Z454" s="63"/>
      <c r="AA454" s="63"/>
      <c r="AB454" s="63"/>
      <c r="AC454" s="63"/>
      <c r="AD454" s="63"/>
      <c r="AE454" s="63"/>
      <c r="AF454" s="63"/>
      <c r="AG454" s="63"/>
      <c r="AH454" s="63"/>
      <c r="AI454" s="63"/>
      <c r="AJ454" s="63"/>
      <c r="AK454" s="63"/>
      <c r="AL454" s="63"/>
      <c r="AM454" s="63"/>
      <c r="AN454" s="63"/>
      <c r="AO454" s="63"/>
      <c r="AP454" s="63"/>
      <c r="AQ454" s="63"/>
      <c r="AR454" s="63"/>
      <c r="AS454" s="63"/>
      <c r="AT454" s="63"/>
      <c r="AU454" s="63"/>
      <c r="AV454" s="64"/>
      <c r="AW454" s="64"/>
      <c r="AX454" s="64"/>
      <c r="AY454" s="64"/>
      <c r="AZ454" s="64"/>
      <c r="BA454" s="64"/>
      <c r="BB454" s="64"/>
      <c r="BC454" s="64"/>
      <c r="BD454" s="64"/>
      <c r="BE454" s="64"/>
    </row>
    <row r="455" spans="1:57" s="32" customFormat="1" ht="14" x14ac:dyDescent="0.2">
      <c r="A455" s="32">
        <v>456</v>
      </c>
      <c r="B455" s="156">
        <v>1938</v>
      </c>
      <c r="C455" s="157" t="s">
        <v>425</v>
      </c>
      <c r="D455" s="158" t="s">
        <v>428</v>
      </c>
      <c r="E455" s="158" t="s">
        <v>591</v>
      </c>
      <c r="F455" s="158" t="s">
        <v>3674</v>
      </c>
      <c r="G455" s="159" t="s">
        <v>744</v>
      </c>
      <c r="H455" s="160">
        <v>838</v>
      </c>
      <c r="I455" s="161">
        <v>0.25</v>
      </c>
      <c r="J455" s="160">
        <v>838</v>
      </c>
      <c r="K455" s="161">
        <v>0.3</v>
      </c>
      <c r="L455" s="162" t="s">
        <v>1171</v>
      </c>
      <c r="M455" s="163"/>
      <c r="N455" s="163"/>
      <c r="O455" s="158" t="s">
        <v>428</v>
      </c>
      <c r="P455" s="158" t="s">
        <v>3099</v>
      </c>
      <c r="Q455" s="164" t="str">
        <f t="shared" si="48"/>
        <v>(Scott No. 838)</v>
      </c>
      <c r="R455" s="165">
        <f t="shared" si="49"/>
        <v>838</v>
      </c>
      <c r="S455" s="166">
        <f t="shared" si="46"/>
        <v>1</v>
      </c>
      <c r="T455" s="63">
        <v>838</v>
      </c>
      <c r="U455" s="63"/>
      <c r="V455" s="63"/>
      <c r="W455" s="63"/>
      <c r="X455" s="63"/>
      <c r="Y455" s="63"/>
      <c r="Z455" s="63"/>
      <c r="AA455" s="63"/>
      <c r="AB455" s="63"/>
      <c r="AC455" s="63"/>
      <c r="AD455" s="63"/>
      <c r="AE455" s="63"/>
      <c r="AF455" s="63"/>
      <c r="AG455" s="63"/>
      <c r="AH455" s="63"/>
      <c r="AI455" s="63"/>
      <c r="AJ455" s="63"/>
      <c r="AK455" s="63"/>
      <c r="AL455" s="63"/>
      <c r="AM455" s="63"/>
      <c r="AN455" s="63"/>
      <c r="AO455" s="63"/>
      <c r="AP455" s="63"/>
      <c r="AQ455" s="63"/>
      <c r="AR455" s="63"/>
      <c r="AS455" s="63"/>
      <c r="AT455" s="63"/>
      <c r="AU455" s="63"/>
      <c r="AV455" s="64"/>
      <c r="AW455" s="64"/>
      <c r="AX455" s="64"/>
      <c r="AY455" s="64"/>
      <c r="AZ455" s="64"/>
      <c r="BA455" s="64"/>
      <c r="BB455" s="64"/>
      <c r="BC455" s="64"/>
      <c r="BD455" s="64"/>
      <c r="BE455" s="64"/>
    </row>
    <row r="456" spans="1:57" s="32" customFormat="1" ht="14" x14ac:dyDescent="0.2">
      <c r="A456" s="32">
        <v>457</v>
      </c>
      <c r="B456" s="156">
        <v>1938</v>
      </c>
      <c r="C456" s="157" t="s">
        <v>540</v>
      </c>
      <c r="D456" s="158" t="s">
        <v>1276</v>
      </c>
      <c r="E456" s="158" t="s">
        <v>540</v>
      </c>
      <c r="F456" s="158" t="s">
        <v>3675</v>
      </c>
      <c r="G456" s="159" t="s">
        <v>1302</v>
      </c>
      <c r="H456" s="160" t="s">
        <v>616</v>
      </c>
      <c r="I456" s="161">
        <v>0.25</v>
      </c>
      <c r="J456" s="160" t="s">
        <v>616</v>
      </c>
      <c r="K456" s="161">
        <v>0.7</v>
      </c>
      <c r="L456" s="162" t="s">
        <v>1459</v>
      </c>
      <c r="M456" s="163"/>
      <c r="N456" s="163"/>
      <c r="O456" s="158" t="s">
        <v>1276</v>
      </c>
      <c r="P456" s="158" t="s">
        <v>3100</v>
      </c>
      <c r="Q456" s="164" t="str">
        <f t="shared" si="48"/>
        <v>(Scott No. C23)</v>
      </c>
      <c r="R456" s="165" t="str">
        <f t="shared" si="49"/>
        <v>C23</v>
      </c>
      <c r="S456" s="166">
        <f t="shared" si="46"/>
        <v>1</v>
      </c>
      <c r="T456" s="63" t="s">
        <v>616</v>
      </c>
      <c r="U456" s="63"/>
      <c r="V456" s="63"/>
      <c r="W456" s="63"/>
      <c r="X456" s="63"/>
      <c r="Y456" s="63"/>
      <c r="Z456" s="63"/>
      <c r="AA456" s="63"/>
      <c r="AB456" s="63"/>
      <c r="AC456" s="63"/>
      <c r="AD456" s="63"/>
      <c r="AE456" s="63"/>
      <c r="AF456" s="63"/>
      <c r="AG456" s="63"/>
      <c r="AH456" s="63"/>
      <c r="AI456" s="63"/>
      <c r="AJ456" s="63"/>
      <c r="AK456" s="63"/>
      <c r="AL456" s="63"/>
      <c r="AM456" s="63"/>
      <c r="AN456" s="63"/>
      <c r="AO456" s="63"/>
      <c r="AP456" s="63"/>
      <c r="AQ456" s="63"/>
      <c r="AR456" s="63"/>
      <c r="AS456" s="63"/>
      <c r="AT456" s="63"/>
      <c r="AU456" s="63"/>
      <c r="AV456" s="64"/>
      <c r="AW456" s="64"/>
      <c r="AX456" s="64"/>
      <c r="AY456" s="64"/>
      <c r="AZ456" s="64"/>
      <c r="BA456" s="64"/>
      <c r="BB456" s="64"/>
      <c r="BC456" s="64"/>
      <c r="BD456" s="64"/>
      <c r="BE456" s="64"/>
    </row>
    <row r="457" spans="1:57" s="32" customFormat="1" ht="14" x14ac:dyDescent="0.2">
      <c r="A457" s="32">
        <v>458</v>
      </c>
      <c r="B457" s="156">
        <v>1938</v>
      </c>
      <c r="C457" s="157" t="s">
        <v>540</v>
      </c>
      <c r="D457" s="158" t="s">
        <v>1277</v>
      </c>
      <c r="E457" s="158" t="s">
        <v>540</v>
      </c>
      <c r="F457" s="158" t="s">
        <v>3676</v>
      </c>
      <c r="G457" s="159" t="s">
        <v>1303</v>
      </c>
      <c r="H457" s="160" t="s">
        <v>617</v>
      </c>
      <c r="I457" s="161">
        <v>1.5</v>
      </c>
      <c r="J457" s="160" t="s">
        <v>617</v>
      </c>
      <c r="K457" s="161">
        <v>12</v>
      </c>
      <c r="L457" s="162" t="s">
        <v>1460</v>
      </c>
      <c r="M457" s="163"/>
      <c r="N457" s="163"/>
      <c r="O457" s="158" t="s">
        <v>1277</v>
      </c>
      <c r="P457" s="158" t="s">
        <v>3101</v>
      </c>
      <c r="Q457" s="164" t="str">
        <f t="shared" si="48"/>
        <v>(Scott No. C24)</v>
      </c>
      <c r="R457" s="165" t="str">
        <f t="shared" si="49"/>
        <v>C24</v>
      </c>
      <c r="S457" s="166">
        <f t="shared" si="46"/>
        <v>1</v>
      </c>
      <c r="T457" s="63" t="s">
        <v>617</v>
      </c>
      <c r="U457" s="63"/>
      <c r="V457" s="63"/>
      <c r="W457" s="63"/>
      <c r="X457" s="63"/>
      <c r="Y457" s="63"/>
      <c r="Z457" s="63"/>
      <c r="AA457" s="63"/>
      <c r="AB457" s="63"/>
      <c r="AC457" s="63"/>
      <c r="AD457" s="63"/>
      <c r="AE457" s="63"/>
      <c r="AF457" s="63"/>
      <c r="AG457" s="63"/>
      <c r="AH457" s="63"/>
      <c r="AI457" s="63"/>
      <c r="AJ457" s="63"/>
      <c r="AK457" s="63"/>
      <c r="AL457" s="63"/>
      <c r="AM457" s="63"/>
      <c r="AN457" s="63"/>
      <c r="AO457" s="63"/>
      <c r="AP457" s="63"/>
      <c r="AQ457" s="63"/>
      <c r="AR457" s="63"/>
      <c r="AS457" s="63"/>
      <c r="AT457" s="63"/>
      <c r="AU457" s="63"/>
      <c r="AV457" s="64"/>
      <c r="AW457" s="64"/>
      <c r="AX457" s="64"/>
      <c r="AY457" s="64"/>
      <c r="AZ457" s="64"/>
      <c r="BA457" s="64"/>
      <c r="BB457" s="64"/>
      <c r="BC457" s="64"/>
      <c r="BD457" s="64"/>
      <c r="BE457" s="64"/>
    </row>
    <row r="458" spans="1:57" s="32" customFormat="1" ht="14" x14ac:dyDescent="0.2">
      <c r="A458" s="32">
        <v>459</v>
      </c>
      <c r="B458" s="156">
        <v>1939</v>
      </c>
      <c r="C458" s="157" t="s">
        <v>429</v>
      </c>
      <c r="D458" s="158" t="s">
        <v>430</v>
      </c>
      <c r="E458" s="158" t="s">
        <v>591</v>
      </c>
      <c r="F458" s="158" t="s">
        <v>3677</v>
      </c>
      <c r="G458" s="159" t="s">
        <v>745</v>
      </c>
      <c r="H458" s="160">
        <v>852</v>
      </c>
      <c r="I458" s="161">
        <v>0.25</v>
      </c>
      <c r="J458" s="160">
        <v>852</v>
      </c>
      <c r="K458" s="161">
        <v>0.3</v>
      </c>
      <c r="L458" s="162" t="s">
        <v>1172</v>
      </c>
      <c r="M458" s="163"/>
      <c r="N458" s="163"/>
      <c r="O458" s="158" t="s">
        <v>430</v>
      </c>
      <c r="P458" s="158" t="s">
        <v>3102</v>
      </c>
      <c r="Q458" s="164" t="str">
        <f t="shared" si="48"/>
        <v>(Scott No. 852)</v>
      </c>
      <c r="R458" s="165">
        <f t="shared" si="49"/>
        <v>852</v>
      </c>
      <c r="S458" s="166">
        <f t="shared" si="46"/>
        <v>1</v>
      </c>
      <c r="T458" s="63">
        <v>852</v>
      </c>
      <c r="U458" s="63"/>
      <c r="V458" s="63"/>
      <c r="W458" s="63"/>
      <c r="X458" s="63"/>
      <c r="Y458" s="63"/>
      <c r="Z458" s="63"/>
      <c r="AA458" s="63"/>
      <c r="AB458" s="63"/>
      <c r="AC458" s="63"/>
      <c r="AD458" s="63"/>
      <c r="AE458" s="63"/>
      <c r="AF458" s="63"/>
      <c r="AG458" s="63"/>
      <c r="AH458" s="63"/>
      <c r="AI458" s="63"/>
      <c r="AJ458" s="63"/>
      <c r="AK458" s="63"/>
      <c r="AL458" s="63"/>
      <c r="AM458" s="63"/>
      <c r="AN458" s="63"/>
      <c r="AO458" s="63"/>
      <c r="AP458" s="63"/>
      <c r="AQ458" s="63"/>
      <c r="AR458" s="63"/>
      <c r="AS458" s="63"/>
      <c r="AT458" s="63"/>
      <c r="AU458" s="63"/>
      <c r="AV458" s="64"/>
      <c r="AW458" s="64"/>
      <c r="AX458" s="64"/>
      <c r="AY458" s="64"/>
      <c r="AZ458" s="64"/>
      <c r="BA458" s="64"/>
      <c r="BB458" s="64"/>
      <c r="BC458" s="64"/>
      <c r="BD458" s="64"/>
      <c r="BE458" s="64"/>
    </row>
    <row r="459" spans="1:57" s="32" customFormat="1" ht="14" x14ac:dyDescent="0.2">
      <c r="A459" s="32">
        <v>460</v>
      </c>
      <c r="B459" s="156">
        <v>1939</v>
      </c>
      <c r="C459" s="157" t="s">
        <v>429</v>
      </c>
      <c r="D459" s="158" t="s">
        <v>431</v>
      </c>
      <c r="E459" s="158" t="s">
        <v>591</v>
      </c>
      <c r="F459" s="158" t="s">
        <v>3678</v>
      </c>
      <c r="G459" s="159" t="s">
        <v>746</v>
      </c>
      <c r="H459" s="160">
        <v>853</v>
      </c>
      <c r="I459" s="161">
        <v>0.25</v>
      </c>
      <c r="J459" s="160">
        <v>853</v>
      </c>
      <c r="K459" s="161">
        <v>0.3</v>
      </c>
      <c r="L459" s="162" t="s">
        <v>1173</v>
      </c>
      <c r="M459" s="163"/>
      <c r="N459" s="163"/>
      <c r="O459" s="158" t="s">
        <v>431</v>
      </c>
      <c r="P459" s="158" t="s">
        <v>3103</v>
      </c>
      <c r="Q459" s="164" t="str">
        <f t="shared" si="48"/>
        <v>(Scott No. 853)</v>
      </c>
      <c r="R459" s="165">
        <f t="shared" si="49"/>
        <v>853</v>
      </c>
      <c r="S459" s="166">
        <f t="shared" si="46"/>
        <v>1</v>
      </c>
      <c r="T459" s="63">
        <v>853</v>
      </c>
      <c r="U459" s="63"/>
      <c r="V459" s="63"/>
      <c r="W459" s="63"/>
      <c r="X459" s="63"/>
      <c r="Y459" s="63"/>
      <c r="Z459" s="63"/>
      <c r="AA459" s="63"/>
      <c r="AB459" s="63"/>
      <c r="AC459" s="63"/>
      <c r="AD459" s="63"/>
      <c r="AE459" s="63"/>
      <c r="AF459" s="63"/>
      <c r="AG459" s="63"/>
      <c r="AH459" s="63"/>
      <c r="AI459" s="63"/>
      <c r="AJ459" s="63"/>
      <c r="AK459" s="63"/>
      <c r="AL459" s="63"/>
      <c r="AM459" s="63"/>
      <c r="AN459" s="63"/>
      <c r="AO459" s="63"/>
      <c r="AP459" s="63"/>
      <c r="AQ459" s="63"/>
      <c r="AR459" s="63"/>
      <c r="AS459" s="63"/>
      <c r="AT459" s="63"/>
      <c r="AU459" s="63"/>
      <c r="AV459" s="64"/>
      <c r="AW459" s="64"/>
      <c r="AX459" s="64"/>
      <c r="AY459" s="64"/>
      <c r="AZ459" s="64"/>
      <c r="BA459" s="64"/>
      <c r="BB459" s="64"/>
      <c r="BC459" s="64"/>
      <c r="BD459" s="64"/>
      <c r="BE459" s="64"/>
    </row>
    <row r="460" spans="1:57" s="32" customFormat="1" ht="14" x14ac:dyDescent="0.2">
      <c r="A460" s="32">
        <v>461</v>
      </c>
      <c r="B460" s="156">
        <v>1939</v>
      </c>
      <c r="C460" s="157" t="s">
        <v>429</v>
      </c>
      <c r="D460" s="158" t="s">
        <v>432</v>
      </c>
      <c r="E460" s="158" t="s">
        <v>591</v>
      </c>
      <c r="F460" s="158" t="s">
        <v>3679</v>
      </c>
      <c r="G460" s="159" t="s">
        <v>747</v>
      </c>
      <c r="H460" s="160">
        <v>854</v>
      </c>
      <c r="I460" s="161">
        <v>0.25</v>
      </c>
      <c r="J460" s="160">
        <v>854</v>
      </c>
      <c r="K460" s="161">
        <v>0.6</v>
      </c>
      <c r="L460" s="162" t="s">
        <v>1174</v>
      </c>
      <c r="M460" s="163"/>
      <c r="N460" s="163"/>
      <c r="O460" s="158" t="s">
        <v>432</v>
      </c>
      <c r="P460" s="158" t="s">
        <v>3104</v>
      </c>
      <c r="Q460" s="164" t="str">
        <f t="shared" si="48"/>
        <v>(Scott No. 854)</v>
      </c>
      <c r="R460" s="165">
        <f t="shared" si="49"/>
        <v>854</v>
      </c>
      <c r="S460" s="166">
        <f t="shared" si="46"/>
        <v>1</v>
      </c>
      <c r="T460" s="63">
        <v>854</v>
      </c>
      <c r="U460" s="63"/>
      <c r="V460" s="63"/>
      <c r="W460" s="63"/>
      <c r="X460" s="63"/>
      <c r="Y460" s="63"/>
      <c r="Z460" s="63"/>
      <c r="AA460" s="63"/>
      <c r="AB460" s="63"/>
      <c r="AC460" s="63"/>
      <c r="AD460" s="63"/>
      <c r="AE460" s="63"/>
      <c r="AF460" s="63"/>
      <c r="AG460" s="63"/>
      <c r="AH460" s="63"/>
      <c r="AI460" s="63"/>
      <c r="AJ460" s="63"/>
      <c r="AK460" s="63"/>
      <c r="AL460" s="63"/>
      <c r="AM460" s="63"/>
      <c r="AN460" s="63"/>
      <c r="AO460" s="63"/>
      <c r="AP460" s="63"/>
      <c r="AQ460" s="63"/>
      <c r="AR460" s="63"/>
      <c r="AS460" s="63"/>
      <c r="AT460" s="63"/>
      <c r="AU460" s="63"/>
      <c r="AV460" s="64"/>
      <c r="AW460" s="64"/>
      <c r="AX460" s="64"/>
      <c r="AY460" s="64"/>
      <c r="AZ460" s="64"/>
      <c r="BA460" s="64"/>
      <c r="BB460" s="64"/>
      <c r="BC460" s="64"/>
      <c r="BD460" s="64"/>
      <c r="BE460" s="64"/>
    </row>
    <row r="461" spans="1:57" s="32" customFormat="1" ht="14" x14ac:dyDescent="0.2">
      <c r="A461" s="32">
        <v>462</v>
      </c>
      <c r="B461" s="156">
        <v>1939</v>
      </c>
      <c r="C461" s="157" t="s">
        <v>429</v>
      </c>
      <c r="D461" s="158" t="s">
        <v>433</v>
      </c>
      <c r="E461" s="158" t="s">
        <v>591</v>
      </c>
      <c r="F461" s="158" t="s">
        <v>3680</v>
      </c>
      <c r="G461" s="159" t="s">
        <v>748</v>
      </c>
      <c r="H461" s="160">
        <v>855</v>
      </c>
      <c r="I461" s="161">
        <v>0.25</v>
      </c>
      <c r="J461" s="160">
        <v>855</v>
      </c>
      <c r="K461" s="161">
        <v>1.75</v>
      </c>
      <c r="L461" s="162" t="s">
        <v>1175</v>
      </c>
      <c r="M461" s="163"/>
      <c r="N461" s="163"/>
      <c r="O461" s="158" t="s">
        <v>433</v>
      </c>
      <c r="P461" s="158" t="s">
        <v>3105</v>
      </c>
      <c r="Q461" s="164" t="str">
        <f t="shared" si="48"/>
        <v>(Scott No. 855)</v>
      </c>
      <c r="R461" s="165">
        <f t="shared" si="49"/>
        <v>855</v>
      </c>
      <c r="S461" s="166">
        <f t="shared" ref="S461:S524" si="50">COUNTA(T461:BE461)</f>
        <v>1</v>
      </c>
      <c r="T461" s="63">
        <v>855</v>
      </c>
      <c r="U461" s="63"/>
      <c r="V461" s="63"/>
      <c r="W461" s="63"/>
      <c r="X461" s="63"/>
      <c r="Y461" s="63"/>
      <c r="Z461" s="63"/>
      <c r="AA461" s="63"/>
      <c r="AB461" s="63"/>
      <c r="AC461" s="63"/>
      <c r="AD461" s="63"/>
      <c r="AE461" s="63"/>
      <c r="AF461" s="63"/>
      <c r="AG461" s="63"/>
      <c r="AH461" s="63"/>
      <c r="AI461" s="63"/>
      <c r="AJ461" s="63"/>
      <c r="AK461" s="63"/>
      <c r="AL461" s="63"/>
      <c r="AM461" s="63"/>
      <c r="AN461" s="63"/>
      <c r="AO461" s="63"/>
      <c r="AP461" s="63"/>
      <c r="AQ461" s="63"/>
      <c r="AR461" s="63"/>
      <c r="AS461" s="63"/>
      <c r="AT461" s="63"/>
      <c r="AU461" s="63"/>
      <c r="AV461" s="64"/>
      <c r="AW461" s="64"/>
      <c r="AX461" s="64"/>
      <c r="AY461" s="64"/>
      <c r="AZ461" s="64"/>
      <c r="BA461" s="64"/>
      <c r="BB461" s="64"/>
      <c r="BC461" s="64"/>
      <c r="BD461" s="64"/>
      <c r="BE461" s="64"/>
    </row>
    <row r="462" spans="1:57" s="32" customFormat="1" ht="14" x14ac:dyDescent="0.2">
      <c r="A462" s="32">
        <v>463</v>
      </c>
      <c r="B462" s="156">
        <v>1939</v>
      </c>
      <c r="C462" s="157" t="s">
        <v>429</v>
      </c>
      <c r="D462" s="158" t="s">
        <v>434</v>
      </c>
      <c r="E462" s="158" t="s">
        <v>591</v>
      </c>
      <c r="F462" s="158" t="s">
        <v>3681</v>
      </c>
      <c r="G462" s="159" t="s">
        <v>749</v>
      </c>
      <c r="H462" s="160">
        <v>856</v>
      </c>
      <c r="I462" s="161">
        <v>0.25</v>
      </c>
      <c r="J462" s="160">
        <v>856</v>
      </c>
      <c r="K462" s="161">
        <v>0.4</v>
      </c>
      <c r="L462" s="162" t="s">
        <v>1176</v>
      </c>
      <c r="M462" s="163"/>
      <c r="N462" s="163"/>
      <c r="O462" s="158" t="s">
        <v>434</v>
      </c>
      <c r="P462" s="158" t="s">
        <v>3106</v>
      </c>
      <c r="Q462" s="164" t="str">
        <f t="shared" si="48"/>
        <v>(Scott No. 856)</v>
      </c>
      <c r="R462" s="165">
        <f t="shared" si="49"/>
        <v>856</v>
      </c>
      <c r="S462" s="166">
        <f t="shared" si="50"/>
        <v>1</v>
      </c>
      <c r="T462" s="63">
        <v>856</v>
      </c>
      <c r="U462" s="63"/>
      <c r="V462" s="63"/>
      <c r="W462" s="63"/>
      <c r="X462" s="63"/>
      <c r="Y462" s="63"/>
      <c r="Z462" s="63"/>
      <c r="AA462" s="63"/>
      <c r="AB462" s="63"/>
      <c r="AC462" s="63"/>
      <c r="AD462" s="63"/>
      <c r="AE462" s="63"/>
      <c r="AF462" s="63"/>
      <c r="AG462" s="63"/>
      <c r="AH462" s="63"/>
      <c r="AI462" s="63"/>
      <c r="AJ462" s="63"/>
      <c r="AK462" s="63"/>
      <c r="AL462" s="63"/>
      <c r="AM462" s="63"/>
      <c r="AN462" s="63"/>
      <c r="AO462" s="63"/>
      <c r="AP462" s="63"/>
      <c r="AQ462" s="63"/>
      <c r="AR462" s="63"/>
      <c r="AS462" s="63"/>
      <c r="AT462" s="63"/>
      <c r="AU462" s="63"/>
      <c r="AV462" s="64"/>
      <c r="AW462" s="64"/>
      <c r="AX462" s="64"/>
      <c r="AY462" s="64"/>
      <c r="AZ462" s="64"/>
      <c r="BA462" s="64"/>
      <c r="BB462" s="64"/>
      <c r="BC462" s="64"/>
      <c r="BD462" s="64"/>
      <c r="BE462" s="64"/>
    </row>
    <row r="463" spans="1:57" s="32" customFormat="1" ht="14" x14ac:dyDescent="0.2">
      <c r="A463" s="32">
        <v>464</v>
      </c>
      <c r="B463" s="156">
        <v>1939</v>
      </c>
      <c r="C463" s="157" t="s">
        <v>429</v>
      </c>
      <c r="D463" s="158" t="s">
        <v>435</v>
      </c>
      <c r="E463" s="158" t="s">
        <v>591</v>
      </c>
      <c r="F463" s="158" t="s">
        <v>3682</v>
      </c>
      <c r="G463" s="159" t="s">
        <v>750</v>
      </c>
      <c r="H463" s="160">
        <v>857</v>
      </c>
      <c r="I463" s="161">
        <v>0.25</v>
      </c>
      <c r="J463" s="160">
        <v>857</v>
      </c>
      <c r="K463" s="161">
        <v>0.25</v>
      </c>
      <c r="L463" s="162" t="s">
        <v>1177</v>
      </c>
      <c r="M463" s="163"/>
      <c r="N463" s="163"/>
      <c r="O463" s="158" t="s">
        <v>435</v>
      </c>
      <c r="P463" s="158" t="s">
        <v>3107</v>
      </c>
      <c r="Q463" s="164" t="str">
        <f t="shared" si="48"/>
        <v>(Scott No. 857)</v>
      </c>
      <c r="R463" s="165">
        <f t="shared" si="49"/>
        <v>857</v>
      </c>
      <c r="S463" s="166">
        <f t="shared" si="50"/>
        <v>1</v>
      </c>
      <c r="T463" s="63">
        <v>857</v>
      </c>
      <c r="U463" s="63"/>
      <c r="V463" s="63"/>
      <c r="W463" s="63"/>
      <c r="X463" s="63"/>
      <c r="Y463" s="63"/>
      <c r="Z463" s="63"/>
      <c r="AA463" s="63"/>
      <c r="AB463" s="63"/>
      <c r="AC463" s="63"/>
      <c r="AD463" s="63"/>
      <c r="AE463" s="63"/>
      <c r="AF463" s="63"/>
      <c r="AG463" s="63"/>
      <c r="AH463" s="63"/>
      <c r="AI463" s="63"/>
      <c r="AJ463" s="63"/>
      <c r="AK463" s="63"/>
      <c r="AL463" s="63"/>
      <c r="AM463" s="63"/>
      <c r="AN463" s="63"/>
      <c r="AO463" s="63"/>
      <c r="AP463" s="63"/>
      <c r="AQ463" s="63"/>
      <c r="AR463" s="63"/>
      <c r="AS463" s="63"/>
      <c r="AT463" s="63"/>
      <c r="AU463" s="63"/>
      <c r="AV463" s="64"/>
      <c r="AW463" s="64"/>
      <c r="AX463" s="64"/>
      <c r="AY463" s="64"/>
      <c r="AZ463" s="64"/>
      <c r="BA463" s="64"/>
      <c r="BB463" s="64"/>
      <c r="BC463" s="64"/>
      <c r="BD463" s="64"/>
      <c r="BE463" s="64"/>
    </row>
    <row r="464" spans="1:57" s="32" customFormat="1" ht="14" x14ac:dyDescent="0.2">
      <c r="A464" s="32">
        <v>465</v>
      </c>
      <c r="B464" s="156">
        <v>1939</v>
      </c>
      <c r="C464" s="157" t="s">
        <v>429</v>
      </c>
      <c r="D464" s="158" t="s">
        <v>436</v>
      </c>
      <c r="E464" s="158" t="s">
        <v>591</v>
      </c>
      <c r="F464" s="158" t="s">
        <v>3683</v>
      </c>
      <c r="G464" s="159" t="s">
        <v>751</v>
      </c>
      <c r="H464" s="160">
        <v>858</v>
      </c>
      <c r="I464" s="161">
        <v>0.25</v>
      </c>
      <c r="J464" s="160">
        <v>858</v>
      </c>
      <c r="K464" s="161">
        <v>0.35</v>
      </c>
      <c r="L464" s="162" t="s">
        <v>1178</v>
      </c>
      <c r="M464" s="163"/>
      <c r="N464" s="163"/>
      <c r="O464" s="158" t="s">
        <v>436</v>
      </c>
      <c r="P464" s="158" t="s">
        <v>3108</v>
      </c>
      <c r="Q464" s="164" t="str">
        <f t="shared" si="48"/>
        <v>(Scott No. 858)</v>
      </c>
      <c r="R464" s="165">
        <f t="shared" si="49"/>
        <v>858</v>
      </c>
      <c r="S464" s="166">
        <f t="shared" si="50"/>
        <v>1</v>
      </c>
      <c r="T464" s="63">
        <v>858</v>
      </c>
      <c r="U464" s="63"/>
      <c r="V464" s="63"/>
      <c r="W464" s="63"/>
      <c r="X464" s="63"/>
      <c r="Y464" s="63"/>
      <c r="Z464" s="63"/>
      <c r="AA464" s="63"/>
      <c r="AB464" s="63"/>
      <c r="AC464" s="63"/>
      <c r="AD464" s="63"/>
      <c r="AE464" s="63"/>
      <c r="AF464" s="63"/>
      <c r="AG464" s="63"/>
      <c r="AH464" s="63"/>
      <c r="AI464" s="63"/>
      <c r="AJ464" s="63"/>
      <c r="AK464" s="63"/>
      <c r="AL464" s="63"/>
      <c r="AM464" s="63"/>
      <c r="AN464" s="63"/>
      <c r="AO464" s="63"/>
      <c r="AP464" s="63"/>
      <c r="AQ464" s="63"/>
      <c r="AR464" s="63"/>
      <c r="AS464" s="63"/>
      <c r="AT464" s="63"/>
      <c r="AU464" s="63"/>
      <c r="AV464" s="64"/>
      <c r="AW464" s="64"/>
      <c r="AX464" s="64"/>
      <c r="AY464" s="64"/>
      <c r="AZ464" s="64"/>
      <c r="BA464" s="64"/>
      <c r="BB464" s="64"/>
      <c r="BC464" s="64"/>
      <c r="BD464" s="64"/>
      <c r="BE464" s="64"/>
    </row>
    <row r="465" spans="1:57" s="32" customFormat="1" ht="14" x14ac:dyDescent="0.2">
      <c r="A465" s="32">
        <v>466</v>
      </c>
      <c r="B465" s="156">
        <v>1940</v>
      </c>
      <c r="C465" s="157" t="s">
        <v>437</v>
      </c>
      <c r="D465" s="158" t="s">
        <v>438</v>
      </c>
      <c r="E465" s="158" t="s">
        <v>591</v>
      </c>
      <c r="F465" s="158" t="s">
        <v>3684</v>
      </c>
      <c r="G465" s="159" t="s">
        <v>752</v>
      </c>
      <c r="H465" s="160">
        <v>859</v>
      </c>
      <c r="I465" s="161">
        <v>0.25</v>
      </c>
      <c r="J465" s="160">
        <v>859</v>
      </c>
      <c r="K465" s="161">
        <v>0.25</v>
      </c>
      <c r="L465" s="162" t="s">
        <v>1179</v>
      </c>
      <c r="M465" s="163"/>
      <c r="N465" s="163"/>
      <c r="O465" s="158" t="s">
        <v>3109</v>
      </c>
      <c r="P465" s="158" t="s">
        <v>3110</v>
      </c>
      <c r="Q465" s="164" t="str">
        <f t="shared" si="48"/>
        <v>(Scott No. 859)</v>
      </c>
      <c r="R465" s="165">
        <f t="shared" si="49"/>
        <v>859</v>
      </c>
      <c r="S465" s="166">
        <f t="shared" si="50"/>
        <v>1</v>
      </c>
      <c r="T465" s="63">
        <v>859</v>
      </c>
      <c r="U465" s="63"/>
      <c r="V465" s="63"/>
      <c r="W465" s="63"/>
      <c r="X465" s="63"/>
      <c r="Y465" s="63"/>
      <c r="Z465" s="63"/>
      <c r="AA465" s="63"/>
      <c r="AB465" s="63"/>
      <c r="AC465" s="63"/>
      <c r="AD465" s="63"/>
      <c r="AE465" s="63"/>
      <c r="AF465" s="63"/>
      <c r="AG465" s="63"/>
      <c r="AH465" s="63"/>
      <c r="AI465" s="63"/>
      <c r="AJ465" s="63"/>
      <c r="AK465" s="63"/>
      <c r="AL465" s="63"/>
      <c r="AM465" s="63"/>
      <c r="AN465" s="63"/>
      <c r="AO465" s="63"/>
      <c r="AP465" s="63"/>
      <c r="AQ465" s="63"/>
      <c r="AR465" s="63"/>
      <c r="AS465" s="63"/>
      <c r="AT465" s="63"/>
      <c r="AU465" s="63"/>
      <c r="AV465" s="64"/>
      <c r="AW465" s="64"/>
      <c r="AX465" s="64"/>
      <c r="AY465" s="64"/>
      <c r="AZ465" s="64"/>
      <c r="BA465" s="64"/>
      <c r="BB465" s="64"/>
      <c r="BC465" s="64"/>
      <c r="BD465" s="64"/>
      <c r="BE465" s="64"/>
    </row>
    <row r="466" spans="1:57" s="32" customFormat="1" ht="14" x14ac:dyDescent="0.2">
      <c r="A466" s="32">
        <v>467</v>
      </c>
      <c r="B466" s="156">
        <v>1940</v>
      </c>
      <c r="C466" s="157" t="s">
        <v>437</v>
      </c>
      <c r="D466" s="158" t="s">
        <v>439</v>
      </c>
      <c r="E466" s="158" t="s">
        <v>591</v>
      </c>
      <c r="F466" s="158" t="s">
        <v>3685</v>
      </c>
      <c r="G466" s="159" t="s">
        <v>753</v>
      </c>
      <c r="H466" s="160">
        <v>860</v>
      </c>
      <c r="I466" s="161">
        <v>0.25</v>
      </c>
      <c r="J466" s="160">
        <v>860</v>
      </c>
      <c r="K466" s="161">
        <v>0.25</v>
      </c>
      <c r="L466" s="162" t="s">
        <v>1180</v>
      </c>
      <c r="M466" s="163"/>
      <c r="N466" s="163"/>
      <c r="O466" s="158" t="s">
        <v>3111</v>
      </c>
      <c r="P466" s="158" t="s">
        <v>3112</v>
      </c>
      <c r="Q466" s="164" t="str">
        <f t="shared" si="48"/>
        <v>(Scott No. 860)</v>
      </c>
      <c r="R466" s="165">
        <f t="shared" si="49"/>
        <v>860</v>
      </c>
      <c r="S466" s="166">
        <f t="shared" si="50"/>
        <v>1</v>
      </c>
      <c r="T466" s="63">
        <v>860</v>
      </c>
      <c r="U466" s="63"/>
      <c r="V466" s="63"/>
      <c r="W466" s="63"/>
      <c r="X466" s="63"/>
      <c r="Y466" s="63"/>
      <c r="Z466" s="63"/>
      <c r="AA466" s="63"/>
      <c r="AB466" s="63"/>
      <c r="AC466" s="63"/>
      <c r="AD466" s="63"/>
      <c r="AE466" s="63"/>
      <c r="AF466" s="63"/>
      <c r="AG466" s="63"/>
      <c r="AH466" s="63"/>
      <c r="AI466" s="63"/>
      <c r="AJ466" s="63"/>
      <c r="AK466" s="63"/>
      <c r="AL466" s="63"/>
      <c r="AM466" s="63"/>
      <c r="AN466" s="63"/>
      <c r="AO466" s="63"/>
      <c r="AP466" s="63"/>
      <c r="AQ466" s="63"/>
      <c r="AR466" s="63"/>
      <c r="AS466" s="63"/>
      <c r="AT466" s="63"/>
      <c r="AU466" s="63"/>
      <c r="AV466" s="64"/>
      <c r="AW466" s="64"/>
      <c r="AX466" s="64"/>
      <c r="AY466" s="64"/>
      <c r="AZ466" s="64"/>
      <c r="BA466" s="64"/>
      <c r="BB466" s="64"/>
      <c r="BC466" s="64"/>
      <c r="BD466" s="64"/>
      <c r="BE466" s="64"/>
    </row>
    <row r="467" spans="1:57" s="32" customFormat="1" ht="14" x14ac:dyDescent="0.2">
      <c r="A467" s="32">
        <v>468</v>
      </c>
      <c r="B467" s="156">
        <v>1940</v>
      </c>
      <c r="C467" s="157" t="s">
        <v>437</v>
      </c>
      <c r="D467" s="158" t="s">
        <v>440</v>
      </c>
      <c r="E467" s="158" t="s">
        <v>591</v>
      </c>
      <c r="F467" s="158" t="s">
        <v>3686</v>
      </c>
      <c r="G467" s="159" t="s">
        <v>754</v>
      </c>
      <c r="H467" s="160">
        <v>861</v>
      </c>
      <c r="I467" s="161">
        <v>0.25</v>
      </c>
      <c r="J467" s="160">
        <v>861</v>
      </c>
      <c r="K467" s="161">
        <v>0.25</v>
      </c>
      <c r="L467" s="162" t="s">
        <v>1181</v>
      </c>
      <c r="M467" s="163"/>
      <c r="N467" s="163"/>
      <c r="O467" s="158" t="s">
        <v>3113</v>
      </c>
      <c r="P467" s="158" t="s">
        <v>3114</v>
      </c>
      <c r="Q467" s="164" t="str">
        <f t="shared" si="48"/>
        <v>(Scott No. 861)</v>
      </c>
      <c r="R467" s="165">
        <f t="shared" si="49"/>
        <v>861</v>
      </c>
      <c r="S467" s="166">
        <f t="shared" si="50"/>
        <v>1</v>
      </c>
      <c r="T467" s="63">
        <v>861</v>
      </c>
      <c r="U467" s="63"/>
      <c r="V467" s="63"/>
      <c r="W467" s="63"/>
      <c r="X467" s="63"/>
      <c r="Y467" s="63"/>
      <c r="Z467" s="63"/>
      <c r="AA467" s="63"/>
      <c r="AB467" s="63"/>
      <c r="AC467" s="63"/>
      <c r="AD467" s="63"/>
      <c r="AE467" s="63"/>
      <c r="AF467" s="63"/>
      <c r="AG467" s="63"/>
      <c r="AH467" s="63"/>
      <c r="AI467" s="63"/>
      <c r="AJ467" s="63"/>
      <c r="AK467" s="63"/>
      <c r="AL467" s="63"/>
      <c r="AM467" s="63"/>
      <c r="AN467" s="63"/>
      <c r="AO467" s="63"/>
      <c r="AP467" s="63"/>
      <c r="AQ467" s="63"/>
      <c r="AR467" s="63"/>
      <c r="AS467" s="63"/>
      <c r="AT467" s="63"/>
      <c r="AU467" s="63"/>
      <c r="AV467" s="64"/>
      <c r="AW467" s="64"/>
      <c r="AX467" s="64"/>
      <c r="AY467" s="64"/>
      <c r="AZ467" s="64"/>
      <c r="BA467" s="64"/>
      <c r="BB467" s="64"/>
      <c r="BC467" s="64"/>
      <c r="BD467" s="64"/>
      <c r="BE467" s="64"/>
    </row>
    <row r="468" spans="1:57" s="32" customFormat="1" ht="14" x14ac:dyDescent="0.2">
      <c r="A468" s="32">
        <v>469</v>
      </c>
      <c r="B468" s="156">
        <v>1940</v>
      </c>
      <c r="C468" s="157" t="s">
        <v>437</v>
      </c>
      <c r="D468" s="158" t="s">
        <v>441</v>
      </c>
      <c r="E468" s="158" t="s">
        <v>591</v>
      </c>
      <c r="F468" s="158" t="s">
        <v>3687</v>
      </c>
      <c r="G468" s="159" t="s">
        <v>755</v>
      </c>
      <c r="H468" s="160">
        <v>862</v>
      </c>
      <c r="I468" s="161">
        <v>0.35</v>
      </c>
      <c r="J468" s="160">
        <v>862</v>
      </c>
      <c r="K468" s="161">
        <v>0.35</v>
      </c>
      <c r="L468" s="162" t="s">
        <v>1182</v>
      </c>
      <c r="M468" s="163"/>
      <c r="N468" s="163"/>
      <c r="O468" s="158" t="s">
        <v>3115</v>
      </c>
      <c r="P468" s="158" t="s">
        <v>3116</v>
      </c>
      <c r="Q468" s="164" t="str">
        <f t="shared" si="48"/>
        <v>(Scott No. 862)</v>
      </c>
      <c r="R468" s="165">
        <f t="shared" si="49"/>
        <v>862</v>
      </c>
      <c r="S468" s="166">
        <f t="shared" si="50"/>
        <v>1</v>
      </c>
      <c r="T468" s="63">
        <v>862</v>
      </c>
      <c r="U468" s="63"/>
      <c r="V468" s="63"/>
      <c r="W468" s="63"/>
      <c r="X468" s="63"/>
      <c r="Y468" s="63"/>
      <c r="Z468" s="63"/>
      <c r="AA468" s="63"/>
      <c r="AB468" s="63"/>
      <c r="AC468" s="63"/>
      <c r="AD468" s="63"/>
      <c r="AE468" s="63"/>
      <c r="AF468" s="63"/>
      <c r="AG468" s="63"/>
      <c r="AH468" s="63"/>
      <c r="AI468" s="63"/>
      <c r="AJ468" s="63"/>
      <c r="AK468" s="63"/>
      <c r="AL468" s="63"/>
      <c r="AM468" s="63"/>
      <c r="AN468" s="63"/>
      <c r="AO468" s="63"/>
      <c r="AP468" s="63"/>
      <c r="AQ468" s="63"/>
      <c r="AR468" s="63"/>
      <c r="AS468" s="63"/>
      <c r="AT468" s="63"/>
      <c r="AU468" s="63"/>
      <c r="AV468" s="64"/>
      <c r="AW468" s="64"/>
      <c r="AX468" s="64"/>
      <c r="AY468" s="64"/>
      <c r="AZ468" s="64"/>
      <c r="BA468" s="64"/>
      <c r="BB468" s="64"/>
      <c r="BC468" s="64"/>
      <c r="BD468" s="64"/>
      <c r="BE468" s="64"/>
    </row>
    <row r="469" spans="1:57" s="32" customFormat="1" ht="14" x14ac:dyDescent="0.2">
      <c r="A469" s="32">
        <v>470</v>
      </c>
      <c r="B469" s="156">
        <v>1940</v>
      </c>
      <c r="C469" s="157" t="s">
        <v>437</v>
      </c>
      <c r="D469" s="158" t="s">
        <v>442</v>
      </c>
      <c r="E469" s="158" t="s">
        <v>591</v>
      </c>
      <c r="F469" s="158" t="s">
        <v>3688</v>
      </c>
      <c r="G469" s="159" t="s">
        <v>756</v>
      </c>
      <c r="H469" s="160">
        <v>863</v>
      </c>
      <c r="I469" s="161">
        <v>1.2</v>
      </c>
      <c r="J469" s="160">
        <v>863</v>
      </c>
      <c r="K469" s="161">
        <v>1.75</v>
      </c>
      <c r="L469" s="162" t="s">
        <v>1183</v>
      </c>
      <c r="M469" s="163"/>
      <c r="N469" s="163"/>
      <c r="O469" s="158" t="s">
        <v>3117</v>
      </c>
      <c r="P469" s="158" t="s">
        <v>3118</v>
      </c>
      <c r="Q469" s="164" t="str">
        <f t="shared" si="48"/>
        <v>(Scott No. 863)</v>
      </c>
      <c r="R469" s="165">
        <f t="shared" si="49"/>
        <v>863</v>
      </c>
      <c r="S469" s="166">
        <f t="shared" si="50"/>
        <v>1</v>
      </c>
      <c r="T469" s="63">
        <v>863</v>
      </c>
      <c r="U469" s="63"/>
      <c r="V469" s="63"/>
      <c r="W469" s="63"/>
      <c r="X469" s="63"/>
      <c r="Y469" s="63"/>
      <c r="Z469" s="63"/>
      <c r="AA469" s="63"/>
      <c r="AB469" s="63"/>
      <c r="AC469" s="63"/>
      <c r="AD469" s="63"/>
      <c r="AE469" s="63"/>
      <c r="AF469" s="63"/>
      <c r="AG469" s="63"/>
      <c r="AH469" s="63"/>
      <c r="AI469" s="63"/>
      <c r="AJ469" s="63"/>
      <c r="AK469" s="63"/>
      <c r="AL469" s="63"/>
      <c r="AM469" s="63"/>
      <c r="AN469" s="63"/>
      <c r="AO469" s="63"/>
      <c r="AP469" s="63"/>
      <c r="AQ469" s="63"/>
      <c r="AR469" s="63"/>
      <c r="AS469" s="63"/>
      <c r="AT469" s="63"/>
      <c r="AU469" s="63"/>
      <c r="AV469" s="64"/>
      <c r="AW469" s="64"/>
      <c r="AX469" s="64"/>
      <c r="AY469" s="64"/>
      <c r="AZ469" s="64"/>
      <c r="BA469" s="64"/>
      <c r="BB469" s="64"/>
      <c r="BC469" s="64"/>
      <c r="BD469" s="64"/>
      <c r="BE469" s="64"/>
    </row>
    <row r="470" spans="1:57" s="32" customFormat="1" ht="14" x14ac:dyDescent="0.2">
      <c r="A470" s="32">
        <v>471</v>
      </c>
      <c r="B470" s="156">
        <v>1940</v>
      </c>
      <c r="C470" s="157" t="s">
        <v>437</v>
      </c>
      <c r="D470" s="158" t="s">
        <v>443</v>
      </c>
      <c r="E470" s="158" t="s">
        <v>591</v>
      </c>
      <c r="F470" s="158" t="s">
        <v>3689</v>
      </c>
      <c r="G470" s="159" t="s">
        <v>757</v>
      </c>
      <c r="H470" s="160">
        <v>864</v>
      </c>
      <c r="I470" s="161">
        <v>0.25</v>
      </c>
      <c r="J470" s="160">
        <v>864</v>
      </c>
      <c r="K470" s="161">
        <v>0.25</v>
      </c>
      <c r="L470" s="162" t="s">
        <v>1184</v>
      </c>
      <c r="M470" s="163"/>
      <c r="N470" s="163"/>
      <c r="O470" s="158" t="s">
        <v>3119</v>
      </c>
      <c r="P470" s="158" t="s">
        <v>3120</v>
      </c>
      <c r="Q470" s="164" t="str">
        <f t="shared" si="48"/>
        <v>(Scott No. 864)</v>
      </c>
      <c r="R470" s="165">
        <f t="shared" si="49"/>
        <v>864</v>
      </c>
      <c r="S470" s="166">
        <f t="shared" si="50"/>
        <v>1</v>
      </c>
      <c r="T470" s="63">
        <v>864</v>
      </c>
      <c r="U470" s="63"/>
      <c r="V470" s="63"/>
      <c r="W470" s="63"/>
      <c r="X470" s="63"/>
      <c r="Y470" s="63"/>
      <c r="Z470" s="63"/>
      <c r="AA470" s="63"/>
      <c r="AB470" s="63"/>
      <c r="AC470" s="63"/>
      <c r="AD470" s="63"/>
      <c r="AE470" s="63"/>
      <c r="AF470" s="63"/>
      <c r="AG470" s="63"/>
      <c r="AH470" s="63"/>
      <c r="AI470" s="63"/>
      <c r="AJ470" s="63"/>
      <c r="AK470" s="63"/>
      <c r="AL470" s="63"/>
      <c r="AM470" s="63"/>
      <c r="AN470" s="63"/>
      <c r="AO470" s="63"/>
      <c r="AP470" s="63"/>
      <c r="AQ470" s="63"/>
      <c r="AR470" s="63"/>
      <c r="AS470" s="63"/>
      <c r="AT470" s="63"/>
      <c r="AU470" s="63"/>
      <c r="AV470" s="64"/>
      <c r="AW470" s="64"/>
      <c r="AX470" s="64"/>
      <c r="AY470" s="64"/>
      <c r="AZ470" s="64"/>
      <c r="BA470" s="64"/>
      <c r="BB470" s="64"/>
      <c r="BC470" s="64"/>
      <c r="BD470" s="64"/>
      <c r="BE470" s="64"/>
    </row>
    <row r="471" spans="1:57" s="32" customFormat="1" ht="14" x14ac:dyDescent="0.2">
      <c r="A471" s="32">
        <v>472</v>
      </c>
      <c r="B471" s="156">
        <v>1940</v>
      </c>
      <c r="C471" s="157" t="s">
        <v>437</v>
      </c>
      <c r="D471" s="158" t="s">
        <v>444</v>
      </c>
      <c r="E471" s="158" t="s">
        <v>591</v>
      </c>
      <c r="F471" s="158" t="s">
        <v>3690</v>
      </c>
      <c r="G471" s="159" t="s">
        <v>758</v>
      </c>
      <c r="H471" s="160">
        <v>865</v>
      </c>
      <c r="I471" s="161">
        <v>0.25</v>
      </c>
      <c r="J471" s="160">
        <v>865</v>
      </c>
      <c r="K471" s="161">
        <v>0.25</v>
      </c>
      <c r="L471" s="162" t="s">
        <v>1185</v>
      </c>
      <c r="M471" s="163"/>
      <c r="N471" s="163"/>
      <c r="O471" s="158" t="s">
        <v>444</v>
      </c>
      <c r="P471" s="158" t="s">
        <v>3121</v>
      </c>
      <c r="Q471" s="164" t="str">
        <f t="shared" si="48"/>
        <v>(Scott No. 865)</v>
      </c>
      <c r="R471" s="165">
        <f t="shared" si="49"/>
        <v>865</v>
      </c>
      <c r="S471" s="166">
        <f t="shared" si="50"/>
        <v>1</v>
      </c>
      <c r="T471" s="63">
        <v>865</v>
      </c>
      <c r="U471" s="63"/>
      <c r="V471" s="63"/>
      <c r="W471" s="63"/>
      <c r="X471" s="63"/>
      <c r="Y471" s="63"/>
      <c r="Z471" s="63"/>
      <c r="AA471" s="63"/>
      <c r="AB471" s="63"/>
      <c r="AC471" s="63"/>
      <c r="AD471" s="63"/>
      <c r="AE471" s="63"/>
      <c r="AF471" s="63"/>
      <c r="AG471" s="63"/>
      <c r="AH471" s="63"/>
      <c r="AI471" s="63"/>
      <c r="AJ471" s="63"/>
      <c r="AK471" s="63"/>
      <c r="AL471" s="63"/>
      <c r="AM471" s="63"/>
      <c r="AN471" s="63"/>
      <c r="AO471" s="63"/>
      <c r="AP471" s="63"/>
      <c r="AQ471" s="63"/>
      <c r="AR471" s="63"/>
      <c r="AS471" s="63"/>
      <c r="AT471" s="63"/>
      <c r="AU471" s="63"/>
      <c r="AV471" s="64"/>
      <c r="AW471" s="64"/>
      <c r="AX471" s="64"/>
      <c r="AY471" s="64"/>
      <c r="AZ471" s="64"/>
      <c r="BA471" s="64"/>
      <c r="BB471" s="64"/>
      <c r="BC471" s="64"/>
      <c r="BD471" s="64"/>
      <c r="BE471" s="64"/>
    </row>
    <row r="472" spans="1:57" s="32" customFormat="1" ht="14" x14ac:dyDescent="0.2">
      <c r="A472" s="32">
        <v>473</v>
      </c>
      <c r="B472" s="156">
        <v>1940</v>
      </c>
      <c r="C472" s="157" t="s">
        <v>437</v>
      </c>
      <c r="D472" s="158" t="s">
        <v>445</v>
      </c>
      <c r="E472" s="158" t="s">
        <v>591</v>
      </c>
      <c r="F472" s="158" t="s">
        <v>3691</v>
      </c>
      <c r="G472" s="159" t="s">
        <v>759</v>
      </c>
      <c r="H472" s="160">
        <v>866</v>
      </c>
      <c r="I472" s="161">
        <v>0.25</v>
      </c>
      <c r="J472" s="160">
        <v>866</v>
      </c>
      <c r="K472" s="161">
        <v>0.25</v>
      </c>
      <c r="L472" s="162" t="s">
        <v>1186</v>
      </c>
      <c r="M472" s="163"/>
      <c r="N472" s="163"/>
      <c r="O472" s="158" t="s">
        <v>445</v>
      </c>
      <c r="P472" s="158" t="s">
        <v>3122</v>
      </c>
      <c r="Q472" s="164" t="str">
        <f t="shared" si="48"/>
        <v>(Scott No. 866)</v>
      </c>
      <c r="R472" s="165">
        <f t="shared" si="49"/>
        <v>866</v>
      </c>
      <c r="S472" s="166">
        <f t="shared" si="50"/>
        <v>1</v>
      </c>
      <c r="T472" s="63">
        <v>866</v>
      </c>
      <c r="U472" s="63"/>
      <c r="V472" s="63"/>
      <c r="W472" s="63"/>
      <c r="X472" s="63"/>
      <c r="Y472" s="63"/>
      <c r="Z472" s="63"/>
      <c r="AA472" s="63"/>
      <c r="AB472" s="63"/>
      <c r="AC472" s="63"/>
      <c r="AD472" s="63"/>
      <c r="AE472" s="63"/>
      <c r="AF472" s="63"/>
      <c r="AG472" s="63"/>
      <c r="AH472" s="63"/>
      <c r="AI472" s="63"/>
      <c r="AJ472" s="63"/>
      <c r="AK472" s="63"/>
      <c r="AL472" s="63"/>
      <c r="AM472" s="63"/>
      <c r="AN472" s="63"/>
      <c r="AO472" s="63"/>
      <c r="AP472" s="63"/>
      <c r="AQ472" s="63"/>
      <c r="AR472" s="63"/>
      <c r="AS472" s="63"/>
      <c r="AT472" s="63"/>
      <c r="AU472" s="63"/>
      <c r="AV472" s="64"/>
      <c r="AW472" s="64"/>
      <c r="AX472" s="64"/>
      <c r="AY472" s="64"/>
      <c r="AZ472" s="64"/>
      <c r="BA472" s="64"/>
      <c r="BB472" s="64"/>
      <c r="BC472" s="64"/>
      <c r="BD472" s="64"/>
      <c r="BE472" s="64"/>
    </row>
    <row r="473" spans="1:57" s="32" customFormat="1" ht="14" x14ac:dyDescent="0.2">
      <c r="A473" s="32">
        <v>474</v>
      </c>
      <c r="B473" s="156">
        <v>1940</v>
      </c>
      <c r="C473" s="157" t="s">
        <v>437</v>
      </c>
      <c r="D473" s="158" t="s">
        <v>446</v>
      </c>
      <c r="E473" s="158" t="s">
        <v>591</v>
      </c>
      <c r="F473" s="158" t="s">
        <v>3692</v>
      </c>
      <c r="G473" s="159" t="s">
        <v>760</v>
      </c>
      <c r="H473" s="160">
        <v>867</v>
      </c>
      <c r="I473" s="161">
        <v>0.35</v>
      </c>
      <c r="J473" s="160">
        <v>867</v>
      </c>
      <c r="K473" s="161">
        <v>0.5</v>
      </c>
      <c r="L473" s="162" t="s">
        <v>1187</v>
      </c>
      <c r="M473" s="163"/>
      <c r="N473" s="163"/>
      <c r="O473" s="158" t="s">
        <v>446</v>
      </c>
      <c r="P473" s="158" t="s">
        <v>3123</v>
      </c>
      <c r="Q473" s="164" t="str">
        <f t="shared" si="48"/>
        <v>(Scott No. 867)</v>
      </c>
      <c r="R473" s="165">
        <f t="shared" si="49"/>
        <v>867</v>
      </c>
      <c r="S473" s="166">
        <f t="shared" si="50"/>
        <v>1</v>
      </c>
      <c r="T473" s="63">
        <v>867</v>
      </c>
      <c r="U473" s="63"/>
      <c r="V473" s="63"/>
      <c r="W473" s="63"/>
      <c r="X473" s="63"/>
      <c r="Y473" s="63"/>
      <c r="Z473" s="63"/>
      <c r="AA473" s="63"/>
      <c r="AB473" s="63"/>
      <c r="AC473" s="63"/>
      <c r="AD473" s="63"/>
      <c r="AE473" s="63"/>
      <c r="AF473" s="63"/>
      <c r="AG473" s="63"/>
      <c r="AH473" s="63"/>
      <c r="AI473" s="63"/>
      <c r="AJ473" s="63"/>
      <c r="AK473" s="63"/>
      <c r="AL473" s="63"/>
      <c r="AM473" s="63"/>
      <c r="AN473" s="63"/>
      <c r="AO473" s="63"/>
      <c r="AP473" s="63"/>
      <c r="AQ473" s="63"/>
      <c r="AR473" s="63"/>
      <c r="AS473" s="63"/>
      <c r="AT473" s="63"/>
      <c r="AU473" s="63"/>
      <c r="AV473" s="64"/>
      <c r="AW473" s="64"/>
      <c r="AX473" s="64"/>
      <c r="AY473" s="64"/>
      <c r="AZ473" s="64"/>
      <c r="BA473" s="64"/>
      <c r="BB473" s="64"/>
      <c r="BC473" s="64"/>
      <c r="BD473" s="64"/>
      <c r="BE473" s="64"/>
    </row>
    <row r="474" spans="1:57" s="32" customFormat="1" ht="14" x14ac:dyDescent="0.2">
      <c r="A474" s="32">
        <v>475</v>
      </c>
      <c r="B474" s="156">
        <v>1940</v>
      </c>
      <c r="C474" s="157" t="s">
        <v>437</v>
      </c>
      <c r="D474" s="158" t="s">
        <v>447</v>
      </c>
      <c r="E474" s="158" t="s">
        <v>591</v>
      </c>
      <c r="F474" s="158" t="s">
        <v>3693</v>
      </c>
      <c r="G474" s="159" t="s">
        <v>761</v>
      </c>
      <c r="H474" s="160">
        <v>868</v>
      </c>
      <c r="I474" s="161">
        <v>1.25</v>
      </c>
      <c r="J474" s="160">
        <v>868</v>
      </c>
      <c r="K474" s="161">
        <v>1.75</v>
      </c>
      <c r="L474" s="162" t="s">
        <v>1188</v>
      </c>
      <c r="M474" s="163"/>
      <c r="N474" s="163"/>
      <c r="O474" s="158" t="s">
        <v>447</v>
      </c>
      <c r="P474" s="158" t="s">
        <v>3124</v>
      </c>
      <c r="Q474" s="164" t="str">
        <f t="shared" si="48"/>
        <v>(Scott No. 868)</v>
      </c>
      <c r="R474" s="165">
        <f t="shared" si="49"/>
        <v>868</v>
      </c>
      <c r="S474" s="166">
        <f t="shared" si="50"/>
        <v>1</v>
      </c>
      <c r="T474" s="63">
        <v>868</v>
      </c>
      <c r="U474" s="63"/>
      <c r="V474" s="63"/>
      <c r="W474" s="63"/>
      <c r="X474" s="63"/>
      <c r="Y474" s="63"/>
      <c r="Z474" s="63"/>
      <c r="AA474" s="63"/>
      <c r="AB474" s="63"/>
      <c r="AC474" s="63"/>
      <c r="AD474" s="63"/>
      <c r="AE474" s="63"/>
      <c r="AF474" s="63"/>
      <c r="AG474" s="63"/>
      <c r="AH474" s="63"/>
      <c r="AI474" s="63"/>
      <c r="AJ474" s="63"/>
      <c r="AK474" s="63"/>
      <c r="AL474" s="63"/>
      <c r="AM474" s="63"/>
      <c r="AN474" s="63"/>
      <c r="AO474" s="63"/>
      <c r="AP474" s="63"/>
      <c r="AQ474" s="63"/>
      <c r="AR474" s="63"/>
      <c r="AS474" s="63"/>
      <c r="AT474" s="63"/>
      <c r="AU474" s="63"/>
      <c r="AV474" s="64"/>
      <c r="AW474" s="64"/>
      <c r="AX474" s="64"/>
      <c r="AY474" s="64"/>
      <c r="AZ474" s="64"/>
      <c r="BA474" s="64"/>
      <c r="BB474" s="64"/>
      <c r="BC474" s="64"/>
      <c r="BD474" s="64"/>
      <c r="BE474" s="64"/>
    </row>
    <row r="475" spans="1:57" s="32" customFormat="1" ht="14" x14ac:dyDescent="0.2">
      <c r="A475" s="32">
        <v>476</v>
      </c>
      <c r="B475" s="156">
        <v>1940</v>
      </c>
      <c r="C475" s="157" t="s">
        <v>437</v>
      </c>
      <c r="D475" s="158" t="s">
        <v>448</v>
      </c>
      <c r="E475" s="158" t="s">
        <v>591</v>
      </c>
      <c r="F475" s="158" t="s">
        <v>3694</v>
      </c>
      <c r="G475" s="159" t="s">
        <v>762</v>
      </c>
      <c r="H475" s="160">
        <v>869</v>
      </c>
      <c r="I475" s="161">
        <v>0.25</v>
      </c>
      <c r="J475" s="160">
        <v>869</v>
      </c>
      <c r="K475" s="161">
        <v>0.25</v>
      </c>
      <c r="L475" s="162" t="s">
        <v>1189</v>
      </c>
      <c r="M475" s="163"/>
      <c r="N475" s="163"/>
      <c r="O475" s="158" t="s">
        <v>3125</v>
      </c>
      <c r="P475" s="158" t="s">
        <v>3126</v>
      </c>
      <c r="Q475" s="164" t="str">
        <f t="shared" si="48"/>
        <v>(Scott No. 869)</v>
      </c>
      <c r="R475" s="165">
        <f t="shared" si="49"/>
        <v>869</v>
      </c>
      <c r="S475" s="166">
        <f t="shared" si="50"/>
        <v>1</v>
      </c>
      <c r="T475" s="63">
        <v>869</v>
      </c>
      <c r="U475" s="63"/>
      <c r="V475" s="63"/>
      <c r="W475" s="63"/>
      <c r="X475" s="63"/>
      <c r="Y475" s="63"/>
      <c r="Z475" s="63"/>
      <c r="AA475" s="63"/>
      <c r="AB475" s="63"/>
      <c r="AC475" s="63"/>
      <c r="AD475" s="63"/>
      <c r="AE475" s="63"/>
      <c r="AF475" s="63"/>
      <c r="AG475" s="63"/>
      <c r="AH475" s="63"/>
      <c r="AI475" s="63"/>
      <c r="AJ475" s="63"/>
      <c r="AK475" s="63"/>
      <c r="AL475" s="63"/>
      <c r="AM475" s="63"/>
      <c r="AN475" s="63"/>
      <c r="AO475" s="63"/>
      <c r="AP475" s="63"/>
      <c r="AQ475" s="63"/>
      <c r="AR475" s="63"/>
      <c r="AS475" s="63"/>
      <c r="AT475" s="63"/>
      <c r="AU475" s="63"/>
      <c r="AV475" s="64"/>
      <c r="AW475" s="64"/>
      <c r="AX475" s="64"/>
      <c r="AY475" s="64"/>
      <c r="AZ475" s="64"/>
      <c r="BA475" s="64"/>
      <c r="BB475" s="64"/>
      <c r="BC475" s="64"/>
      <c r="BD475" s="64"/>
      <c r="BE475" s="64"/>
    </row>
    <row r="476" spans="1:57" s="32" customFormat="1" ht="14" x14ac:dyDescent="0.2">
      <c r="A476" s="32">
        <v>477</v>
      </c>
      <c r="B476" s="156">
        <v>1940</v>
      </c>
      <c r="C476" s="157" t="s">
        <v>437</v>
      </c>
      <c r="D476" s="158" t="s">
        <v>449</v>
      </c>
      <c r="E476" s="158" t="s">
        <v>591</v>
      </c>
      <c r="F476" s="158" t="s">
        <v>3695</v>
      </c>
      <c r="G476" s="159" t="s">
        <v>763</v>
      </c>
      <c r="H476" s="160">
        <v>870</v>
      </c>
      <c r="I476" s="161">
        <v>0.25</v>
      </c>
      <c r="J476" s="160">
        <v>870</v>
      </c>
      <c r="K476" s="161">
        <v>0.25</v>
      </c>
      <c r="L476" s="162" t="s">
        <v>1190</v>
      </c>
      <c r="M476" s="163"/>
      <c r="N476" s="163"/>
      <c r="O476" s="158" t="s">
        <v>449</v>
      </c>
      <c r="P476" s="158" t="s">
        <v>3127</v>
      </c>
      <c r="Q476" s="164" t="str">
        <f t="shared" si="48"/>
        <v>(Scott No. 870)</v>
      </c>
      <c r="R476" s="165">
        <f t="shared" si="49"/>
        <v>870</v>
      </c>
      <c r="S476" s="166">
        <f t="shared" si="50"/>
        <v>1</v>
      </c>
      <c r="T476" s="63">
        <v>870</v>
      </c>
      <c r="U476" s="63"/>
      <c r="V476" s="63"/>
      <c r="W476" s="63"/>
      <c r="X476" s="63"/>
      <c r="Y476" s="63"/>
      <c r="Z476" s="63"/>
      <c r="AA476" s="63"/>
      <c r="AB476" s="63"/>
      <c r="AC476" s="63"/>
      <c r="AD476" s="63"/>
      <c r="AE476" s="63"/>
      <c r="AF476" s="63"/>
      <c r="AG476" s="63"/>
      <c r="AH476" s="63"/>
      <c r="AI476" s="63"/>
      <c r="AJ476" s="63"/>
      <c r="AK476" s="63"/>
      <c r="AL476" s="63"/>
      <c r="AM476" s="63"/>
      <c r="AN476" s="63"/>
      <c r="AO476" s="63"/>
      <c r="AP476" s="63"/>
      <c r="AQ476" s="63"/>
      <c r="AR476" s="63"/>
      <c r="AS476" s="63"/>
      <c r="AT476" s="63"/>
      <c r="AU476" s="63"/>
      <c r="AV476" s="64"/>
      <c r="AW476" s="64"/>
      <c r="AX476" s="64"/>
      <c r="AY476" s="64"/>
      <c r="AZ476" s="64"/>
      <c r="BA476" s="64"/>
      <c r="BB476" s="64"/>
      <c r="BC476" s="64"/>
      <c r="BD476" s="64"/>
      <c r="BE476" s="64"/>
    </row>
    <row r="477" spans="1:57" s="32" customFormat="1" ht="14" x14ac:dyDescent="0.2">
      <c r="A477" s="32">
        <v>478</v>
      </c>
      <c r="B477" s="156">
        <v>1940</v>
      </c>
      <c r="C477" s="157" t="s">
        <v>437</v>
      </c>
      <c r="D477" s="158" t="s">
        <v>450</v>
      </c>
      <c r="E477" s="158" t="s">
        <v>591</v>
      </c>
      <c r="F477" s="158" t="s">
        <v>3696</v>
      </c>
      <c r="G477" s="159" t="s">
        <v>764</v>
      </c>
      <c r="H477" s="160">
        <v>871</v>
      </c>
      <c r="I477" s="161">
        <v>0.25</v>
      </c>
      <c r="J477" s="160">
        <v>871</v>
      </c>
      <c r="K477" s="161">
        <v>0.25</v>
      </c>
      <c r="L477" s="162" t="s">
        <v>1191</v>
      </c>
      <c r="M477" s="163"/>
      <c r="N477" s="163"/>
      <c r="O477" s="158" t="s">
        <v>450</v>
      </c>
      <c r="P477" s="158" t="s">
        <v>3128</v>
      </c>
      <c r="Q477" s="164" t="str">
        <f t="shared" si="48"/>
        <v>(Scott No. 871)</v>
      </c>
      <c r="R477" s="165">
        <f t="shared" si="49"/>
        <v>871</v>
      </c>
      <c r="S477" s="166">
        <f t="shared" si="50"/>
        <v>1</v>
      </c>
      <c r="T477" s="63">
        <v>871</v>
      </c>
      <c r="U477" s="63"/>
      <c r="V477" s="63"/>
      <c r="W477" s="63"/>
      <c r="X477" s="63"/>
      <c r="Y477" s="63"/>
      <c r="Z477" s="63"/>
      <c r="AA477" s="63"/>
      <c r="AB477" s="63"/>
      <c r="AC477" s="63"/>
      <c r="AD477" s="63"/>
      <c r="AE477" s="63"/>
      <c r="AF477" s="63"/>
      <c r="AG477" s="63"/>
      <c r="AH477" s="63"/>
      <c r="AI477" s="63"/>
      <c r="AJ477" s="63"/>
      <c r="AK477" s="63"/>
      <c r="AL477" s="63"/>
      <c r="AM477" s="63"/>
      <c r="AN477" s="63"/>
      <c r="AO477" s="63"/>
      <c r="AP477" s="63"/>
      <c r="AQ477" s="63"/>
      <c r="AR477" s="63"/>
      <c r="AS477" s="63"/>
      <c r="AT477" s="63"/>
      <c r="AU477" s="63"/>
      <c r="AV477" s="64"/>
      <c r="AW477" s="64"/>
      <c r="AX477" s="64"/>
      <c r="AY477" s="64"/>
      <c r="AZ477" s="64"/>
      <c r="BA477" s="64"/>
      <c r="BB477" s="64"/>
      <c r="BC477" s="64"/>
      <c r="BD477" s="64"/>
      <c r="BE477" s="64"/>
    </row>
    <row r="478" spans="1:57" s="32" customFormat="1" ht="14" x14ac:dyDescent="0.2">
      <c r="A478" s="32">
        <v>479</v>
      </c>
      <c r="B478" s="156">
        <v>1940</v>
      </c>
      <c r="C478" s="157" t="s">
        <v>437</v>
      </c>
      <c r="D478" s="158" t="s">
        <v>451</v>
      </c>
      <c r="E478" s="158" t="s">
        <v>591</v>
      </c>
      <c r="F478" s="158" t="s">
        <v>3697</v>
      </c>
      <c r="G478" s="159" t="s">
        <v>765</v>
      </c>
      <c r="H478" s="160">
        <v>872</v>
      </c>
      <c r="I478" s="161">
        <v>0.25</v>
      </c>
      <c r="J478" s="160">
        <v>872</v>
      </c>
      <c r="K478" s="161">
        <v>0.5</v>
      </c>
      <c r="L478" s="162" t="s">
        <v>1192</v>
      </c>
      <c r="M478" s="163"/>
      <c r="N478" s="163"/>
      <c r="O478" s="158" t="s">
        <v>451</v>
      </c>
      <c r="P478" s="158" t="s">
        <v>3129</v>
      </c>
      <c r="Q478" s="164" t="str">
        <f t="shared" si="48"/>
        <v>(Scott No. 872)</v>
      </c>
      <c r="R478" s="165">
        <f t="shared" si="49"/>
        <v>872</v>
      </c>
      <c r="S478" s="166">
        <f t="shared" si="50"/>
        <v>1</v>
      </c>
      <c r="T478" s="63">
        <v>872</v>
      </c>
      <c r="U478" s="63"/>
      <c r="V478" s="63"/>
      <c r="W478" s="63"/>
      <c r="X478" s="63"/>
      <c r="Y478" s="63"/>
      <c r="Z478" s="63"/>
      <c r="AA478" s="63"/>
      <c r="AB478" s="63"/>
      <c r="AC478" s="63"/>
      <c r="AD478" s="63"/>
      <c r="AE478" s="63"/>
      <c r="AF478" s="63"/>
      <c r="AG478" s="63"/>
      <c r="AH478" s="63"/>
      <c r="AI478" s="63"/>
      <c r="AJ478" s="63"/>
      <c r="AK478" s="63"/>
      <c r="AL478" s="63"/>
      <c r="AM478" s="63"/>
      <c r="AN478" s="63"/>
      <c r="AO478" s="63"/>
      <c r="AP478" s="63"/>
      <c r="AQ478" s="63"/>
      <c r="AR478" s="63"/>
      <c r="AS478" s="63"/>
      <c r="AT478" s="63"/>
      <c r="AU478" s="63"/>
      <c r="AV478" s="64"/>
      <c r="AW478" s="64"/>
      <c r="AX478" s="64"/>
      <c r="AY478" s="64"/>
      <c r="AZ478" s="64"/>
      <c r="BA478" s="64"/>
      <c r="BB478" s="64"/>
      <c r="BC478" s="64"/>
      <c r="BD478" s="64"/>
      <c r="BE478" s="64"/>
    </row>
    <row r="479" spans="1:57" s="32" customFormat="1" ht="14" x14ac:dyDescent="0.2">
      <c r="A479" s="32">
        <v>480</v>
      </c>
      <c r="B479" s="156">
        <v>1940</v>
      </c>
      <c r="C479" s="157" t="s">
        <v>437</v>
      </c>
      <c r="D479" s="158" t="s">
        <v>452</v>
      </c>
      <c r="E479" s="158" t="s">
        <v>591</v>
      </c>
      <c r="F479" s="158" t="s">
        <v>3698</v>
      </c>
      <c r="G479" s="159" t="s">
        <v>766</v>
      </c>
      <c r="H479" s="160">
        <v>873</v>
      </c>
      <c r="I479" s="161">
        <v>1.1000000000000001</v>
      </c>
      <c r="J479" s="160">
        <v>873</v>
      </c>
      <c r="K479" s="161">
        <v>2.25</v>
      </c>
      <c r="L479" s="162" t="s">
        <v>1193</v>
      </c>
      <c r="M479" s="163"/>
      <c r="N479" s="163"/>
      <c r="O479" s="158" t="s">
        <v>452</v>
      </c>
      <c r="P479" s="158" t="s">
        <v>3130</v>
      </c>
      <c r="Q479" s="164" t="str">
        <f t="shared" si="48"/>
        <v>(Scott No. 873)</v>
      </c>
      <c r="R479" s="165">
        <f t="shared" si="49"/>
        <v>873</v>
      </c>
      <c r="S479" s="166">
        <f t="shared" si="50"/>
        <v>1</v>
      </c>
      <c r="T479" s="63">
        <v>873</v>
      </c>
      <c r="U479" s="63"/>
      <c r="V479" s="63"/>
      <c r="W479" s="63"/>
      <c r="X479" s="63"/>
      <c r="Y479" s="63"/>
      <c r="Z479" s="63"/>
      <c r="AA479" s="63"/>
      <c r="AB479" s="63"/>
      <c r="AC479" s="63"/>
      <c r="AD479" s="63"/>
      <c r="AE479" s="63"/>
      <c r="AF479" s="63"/>
      <c r="AG479" s="63"/>
      <c r="AH479" s="63"/>
      <c r="AI479" s="63"/>
      <c r="AJ479" s="63"/>
      <c r="AK479" s="63"/>
      <c r="AL479" s="63"/>
      <c r="AM479" s="63"/>
      <c r="AN479" s="63"/>
      <c r="AO479" s="63"/>
      <c r="AP479" s="63"/>
      <c r="AQ479" s="63"/>
      <c r="AR479" s="63"/>
      <c r="AS479" s="63"/>
      <c r="AT479" s="63"/>
      <c r="AU479" s="63"/>
      <c r="AV479" s="64"/>
      <c r="AW479" s="64"/>
      <c r="AX479" s="64"/>
      <c r="AY479" s="64"/>
      <c r="AZ479" s="64"/>
      <c r="BA479" s="64"/>
      <c r="BB479" s="64"/>
      <c r="BC479" s="64"/>
      <c r="BD479" s="64"/>
      <c r="BE479" s="64"/>
    </row>
    <row r="480" spans="1:57" s="32" customFormat="1" ht="14" x14ac:dyDescent="0.2">
      <c r="A480" s="32">
        <v>481</v>
      </c>
      <c r="B480" s="156">
        <v>1940</v>
      </c>
      <c r="C480" s="157" t="s">
        <v>437</v>
      </c>
      <c r="D480" s="158" t="s">
        <v>453</v>
      </c>
      <c r="E480" s="158" t="s">
        <v>591</v>
      </c>
      <c r="F480" s="158" t="s">
        <v>3699</v>
      </c>
      <c r="G480" s="159" t="s">
        <v>767</v>
      </c>
      <c r="H480" s="160">
        <v>874</v>
      </c>
      <c r="I480" s="161">
        <v>0.25</v>
      </c>
      <c r="J480" s="160">
        <v>874</v>
      </c>
      <c r="K480" s="161">
        <v>0.25</v>
      </c>
      <c r="L480" s="162" t="s">
        <v>1194</v>
      </c>
      <c r="M480" s="163"/>
      <c r="N480" s="163"/>
      <c r="O480" s="158" t="s">
        <v>3131</v>
      </c>
      <c r="P480" s="158" t="s">
        <v>3132</v>
      </c>
      <c r="Q480" s="164" t="str">
        <f t="shared" si="48"/>
        <v>(Scott No. 874)</v>
      </c>
      <c r="R480" s="165">
        <f t="shared" si="49"/>
        <v>874</v>
      </c>
      <c r="S480" s="166">
        <f t="shared" si="50"/>
        <v>1</v>
      </c>
      <c r="T480" s="63">
        <v>874</v>
      </c>
      <c r="U480" s="63"/>
      <c r="V480" s="63"/>
      <c r="W480" s="63"/>
      <c r="X480" s="63"/>
      <c r="Y480" s="63"/>
      <c r="Z480" s="63"/>
      <c r="AA480" s="63"/>
      <c r="AB480" s="63"/>
      <c r="AC480" s="63"/>
      <c r="AD480" s="63"/>
      <c r="AE480" s="63"/>
      <c r="AF480" s="63"/>
      <c r="AG480" s="63"/>
      <c r="AH480" s="63"/>
      <c r="AI480" s="63"/>
      <c r="AJ480" s="63"/>
      <c r="AK480" s="63"/>
      <c r="AL480" s="63"/>
      <c r="AM480" s="63"/>
      <c r="AN480" s="63"/>
      <c r="AO480" s="63"/>
      <c r="AP480" s="63"/>
      <c r="AQ480" s="63"/>
      <c r="AR480" s="63"/>
      <c r="AS480" s="63"/>
      <c r="AT480" s="63"/>
      <c r="AU480" s="63"/>
      <c r="AV480" s="64"/>
      <c r="AW480" s="64"/>
      <c r="AX480" s="64"/>
      <c r="AY480" s="64"/>
      <c r="AZ480" s="64"/>
      <c r="BA480" s="64"/>
      <c r="BB480" s="64"/>
      <c r="BC480" s="64"/>
      <c r="BD480" s="64"/>
      <c r="BE480" s="64"/>
    </row>
    <row r="481" spans="1:57" s="32" customFormat="1" ht="14" x14ac:dyDescent="0.2">
      <c r="A481" s="32">
        <v>482</v>
      </c>
      <c r="B481" s="156">
        <v>1940</v>
      </c>
      <c r="C481" s="157" t="s">
        <v>437</v>
      </c>
      <c r="D481" s="158" t="s">
        <v>454</v>
      </c>
      <c r="E481" s="158" t="s">
        <v>591</v>
      </c>
      <c r="F481" s="158" t="s">
        <v>3700</v>
      </c>
      <c r="G481" s="159" t="s">
        <v>768</v>
      </c>
      <c r="H481" s="160">
        <v>875</v>
      </c>
      <c r="I481" s="161">
        <v>0.25</v>
      </c>
      <c r="J481" s="160">
        <v>875</v>
      </c>
      <c r="K481" s="161">
        <v>0.25</v>
      </c>
      <c r="L481" s="162" t="s">
        <v>1195</v>
      </c>
      <c r="M481" s="163"/>
      <c r="N481" s="163"/>
      <c r="O481" s="158" t="s">
        <v>454</v>
      </c>
      <c r="P481" s="158" t="s">
        <v>3133</v>
      </c>
      <c r="Q481" s="164" t="str">
        <f t="shared" si="48"/>
        <v>(Scott No. 875)</v>
      </c>
      <c r="R481" s="165">
        <f t="shared" si="49"/>
        <v>875</v>
      </c>
      <c r="S481" s="166">
        <f t="shared" si="50"/>
        <v>1</v>
      </c>
      <c r="T481" s="63">
        <v>875</v>
      </c>
      <c r="U481" s="63"/>
      <c r="V481" s="63"/>
      <c r="W481" s="63"/>
      <c r="X481" s="63"/>
      <c r="Y481" s="63"/>
      <c r="Z481" s="63"/>
      <c r="AA481" s="63"/>
      <c r="AB481" s="63"/>
      <c r="AC481" s="63"/>
      <c r="AD481" s="63"/>
      <c r="AE481" s="63"/>
      <c r="AF481" s="63"/>
      <c r="AG481" s="63"/>
      <c r="AH481" s="63"/>
      <c r="AI481" s="63"/>
      <c r="AJ481" s="63"/>
      <c r="AK481" s="63"/>
      <c r="AL481" s="63"/>
      <c r="AM481" s="63"/>
      <c r="AN481" s="63"/>
      <c r="AO481" s="63"/>
      <c r="AP481" s="63"/>
      <c r="AQ481" s="63"/>
      <c r="AR481" s="63"/>
      <c r="AS481" s="63"/>
      <c r="AT481" s="63"/>
      <c r="AU481" s="63"/>
      <c r="AV481" s="64"/>
      <c r="AW481" s="64"/>
      <c r="AX481" s="64"/>
      <c r="AY481" s="64"/>
      <c r="AZ481" s="64"/>
      <c r="BA481" s="64"/>
      <c r="BB481" s="64"/>
      <c r="BC481" s="64"/>
      <c r="BD481" s="64"/>
      <c r="BE481" s="64"/>
    </row>
    <row r="482" spans="1:57" s="32" customFormat="1" ht="14" x14ac:dyDescent="0.2">
      <c r="A482" s="32">
        <v>483</v>
      </c>
      <c r="B482" s="156">
        <v>1940</v>
      </c>
      <c r="C482" s="157" t="s">
        <v>437</v>
      </c>
      <c r="D482" s="158" t="s">
        <v>455</v>
      </c>
      <c r="E482" s="158" t="s">
        <v>591</v>
      </c>
      <c r="F482" s="158" t="s">
        <v>3701</v>
      </c>
      <c r="G482" s="159" t="s">
        <v>769</v>
      </c>
      <c r="H482" s="160">
        <v>876</v>
      </c>
      <c r="I482" s="161">
        <v>0.25</v>
      </c>
      <c r="J482" s="160">
        <v>876</v>
      </c>
      <c r="K482" s="161">
        <v>0.5</v>
      </c>
      <c r="L482" s="162" t="s">
        <v>1196</v>
      </c>
      <c r="M482" s="163"/>
      <c r="N482" s="163"/>
      <c r="O482" s="158" t="s">
        <v>455</v>
      </c>
      <c r="P482" s="158" t="s">
        <v>3134</v>
      </c>
      <c r="Q482" s="164" t="str">
        <f t="shared" si="48"/>
        <v>(Scott No. 876)</v>
      </c>
      <c r="R482" s="165">
        <f t="shared" si="49"/>
        <v>876</v>
      </c>
      <c r="S482" s="166">
        <f t="shared" si="50"/>
        <v>1</v>
      </c>
      <c r="T482" s="63">
        <v>876</v>
      </c>
      <c r="U482" s="63"/>
      <c r="V482" s="63"/>
      <c r="W482" s="63"/>
      <c r="X482" s="63"/>
      <c r="Y482" s="63"/>
      <c r="Z482" s="63"/>
      <c r="AA482" s="63"/>
      <c r="AB482" s="63"/>
      <c r="AC482" s="63"/>
      <c r="AD482" s="63"/>
      <c r="AE482" s="63"/>
      <c r="AF482" s="63"/>
      <c r="AG482" s="63"/>
      <c r="AH482" s="63"/>
      <c r="AI482" s="63"/>
      <c r="AJ482" s="63"/>
      <c r="AK482" s="63"/>
      <c r="AL482" s="63"/>
      <c r="AM482" s="63"/>
      <c r="AN482" s="63"/>
      <c r="AO482" s="63"/>
      <c r="AP482" s="63"/>
      <c r="AQ482" s="63"/>
      <c r="AR482" s="63"/>
      <c r="AS482" s="63"/>
      <c r="AT482" s="63"/>
      <c r="AU482" s="63"/>
      <c r="AV482" s="64"/>
      <c r="AW482" s="64"/>
      <c r="AX482" s="64"/>
      <c r="AY482" s="64"/>
      <c r="AZ482" s="64"/>
      <c r="BA482" s="64"/>
      <c r="BB482" s="64"/>
      <c r="BC482" s="64"/>
      <c r="BD482" s="64"/>
      <c r="BE482" s="64"/>
    </row>
    <row r="483" spans="1:57" s="32" customFormat="1" ht="14" x14ac:dyDescent="0.2">
      <c r="A483" s="32">
        <v>484</v>
      </c>
      <c r="B483" s="156">
        <v>1940</v>
      </c>
      <c r="C483" s="157" t="s">
        <v>437</v>
      </c>
      <c r="D483" s="158" t="s">
        <v>456</v>
      </c>
      <c r="E483" s="158" t="s">
        <v>591</v>
      </c>
      <c r="F483" s="158" t="s">
        <v>3702</v>
      </c>
      <c r="G483" s="159" t="s">
        <v>770</v>
      </c>
      <c r="H483" s="160">
        <v>877</v>
      </c>
      <c r="I483" s="161">
        <v>0.25</v>
      </c>
      <c r="J483" s="160">
        <v>877</v>
      </c>
      <c r="K483" s="161">
        <v>1.5</v>
      </c>
      <c r="L483" s="162" t="s">
        <v>1197</v>
      </c>
      <c r="M483" s="163"/>
      <c r="N483" s="163"/>
      <c r="O483" s="158" t="s">
        <v>456</v>
      </c>
      <c r="P483" s="158" t="s">
        <v>3135</v>
      </c>
      <c r="Q483" s="164" t="str">
        <f t="shared" si="48"/>
        <v>(Scott No. 877)</v>
      </c>
      <c r="R483" s="165">
        <f t="shared" si="49"/>
        <v>877</v>
      </c>
      <c r="S483" s="166">
        <f t="shared" si="50"/>
        <v>1</v>
      </c>
      <c r="T483" s="63">
        <v>877</v>
      </c>
      <c r="U483" s="63"/>
      <c r="V483" s="63"/>
      <c r="W483" s="63"/>
      <c r="X483" s="63"/>
      <c r="Y483" s="63"/>
      <c r="Z483" s="63"/>
      <c r="AA483" s="63"/>
      <c r="AB483" s="63"/>
      <c r="AC483" s="63"/>
      <c r="AD483" s="63"/>
      <c r="AE483" s="63"/>
      <c r="AF483" s="63"/>
      <c r="AG483" s="63"/>
      <c r="AH483" s="63"/>
      <c r="AI483" s="63"/>
      <c r="AJ483" s="63"/>
      <c r="AK483" s="63"/>
      <c r="AL483" s="63"/>
      <c r="AM483" s="63"/>
      <c r="AN483" s="63"/>
      <c r="AO483" s="63"/>
      <c r="AP483" s="63"/>
      <c r="AQ483" s="63"/>
      <c r="AR483" s="63"/>
      <c r="AS483" s="63"/>
      <c r="AT483" s="63"/>
      <c r="AU483" s="63"/>
      <c r="AV483" s="64"/>
      <c r="AW483" s="64"/>
      <c r="AX483" s="64"/>
      <c r="AY483" s="64"/>
      <c r="AZ483" s="64"/>
      <c r="BA483" s="64"/>
      <c r="BB483" s="64"/>
      <c r="BC483" s="64"/>
      <c r="BD483" s="64"/>
      <c r="BE483" s="64"/>
    </row>
    <row r="484" spans="1:57" s="32" customFormat="1" ht="14" x14ac:dyDescent="0.2">
      <c r="A484" s="32">
        <v>485</v>
      </c>
      <c r="B484" s="156">
        <v>1940</v>
      </c>
      <c r="C484" s="157" t="s">
        <v>437</v>
      </c>
      <c r="D484" s="158" t="s">
        <v>457</v>
      </c>
      <c r="E484" s="158" t="s">
        <v>591</v>
      </c>
      <c r="F484" s="158" t="s">
        <v>3703</v>
      </c>
      <c r="G484" s="159" t="s">
        <v>771</v>
      </c>
      <c r="H484" s="160">
        <v>878</v>
      </c>
      <c r="I484" s="161">
        <v>0.85</v>
      </c>
      <c r="J484" s="160">
        <v>878</v>
      </c>
      <c r="K484" s="161">
        <v>2.75</v>
      </c>
      <c r="L484" s="162" t="s">
        <v>1198</v>
      </c>
      <c r="M484" s="163"/>
      <c r="N484" s="163"/>
      <c r="O484" s="158" t="s">
        <v>457</v>
      </c>
      <c r="P484" s="158" t="s">
        <v>3136</v>
      </c>
      <c r="Q484" s="164" t="str">
        <f t="shared" si="48"/>
        <v>(Scott No. 878)</v>
      </c>
      <c r="R484" s="165">
        <f t="shared" si="49"/>
        <v>878</v>
      </c>
      <c r="S484" s="166">
        <f t="shared" si="50"/>
        <v>1</v>
      </c>
      <c r="T484" s="63">
        <v>878</v>
      </c>
      <c r="U484" s="63"/>
      <c r="V484" s="63"/>
      <c r="W484" s="63"/>
      <c r="X484" s="63"/>
      <c r="Y484" s="63"/>
      <c r="Z484" s="63"/>
      <c r="AA484" s="63"/>
      <c r="AB484" s="63"/>
      <c r="AC484" s="63"/>
      <c r="AD484" s="63"/>
      <c r="AE484" s="63"/>
      <c r="AF484" s="63"/>
      <c r="AG484" s="63"/>
      <c r="AH484" s="63"/>
      <c r="AI484" s="63"/>
      <c r="AJ484" s="63"/>
      <c r="AK484" s="63"/>
      <c r="AL484" s="63"/>
      <c r="AM484" s="63"/>
      <c r="AN484" s="63"/>
      <c r="AO484" s="63"/>
      <c r="AP484" s="63"/>
      <c r="AQ484" s="63"/>
      <c r="AR484" s="63"/>
      <c r="AS484" s="63"/>
      <c r="AT484" s="63"/>
      <c r="AU484" s="63"/>
      <c r="AV484" s="64"/>
      <c r="AW484" s="64"/>
      <c r="AX484" s="64"/>
      <c r="AY484" s="64"/>
      <c r="AZ484" s="64"/>
      <c r="BA484" s="64"/>
      <c r="BB484" s="64"/>
      <c r="BC484" s="64"/>
      <c r="BD484" s="64"/>
      <c r="BE484" s="64"/>
    </row>
    <row r="485" spans="1:57" s="32" customFormat="1" ht="14" x14ac:dyDescent="0.2">
      <c r="A485" s="32">
        <v>486</v>
      </c>
      <c r="B485" s="156">
        <v>1940</v>
      </c>
      <c r="C485" s="157" t="s">
        <v>437</v>
      </c>
      <c r="D485" s="158" t="s">
        <v>458</v>
      </c>
      <c r="E485" s="158" t="s">
        <v>591</v>
      </c>
      <c r="F485" s="158" t="s">
        <v>3704</v>
      </c>
      <c r="G485" s="159" t="s">
        <v>772</v>
      </c>
      <c r="H485" s="160">
        <v>879</v>
      </c>
      <c r="I485" s="161">
        <v>0.25</v>
      </c>
      <c r="J485" s="160">
        <v>879</v>
      </c>
      <c r="K485" s="161">
        <v>0.25</v>
      </c>
      <c r="L485" s="162" t="s">
        <v>1199</v>
      </c>
      <c r="M485" s="163"/>
      <c r="N485" s="163"/>
      <c r="O485" s="158" t="s">
        <v>3137</v>
      </c>
      <c r="P485" s="158" t="s">
        <v>3138</v>
      </c>
      <c r="Q485" s="164" t="str">
        <f t="shared" si="48"/>
        <v>(Scott No. 879)</v>
      </c>
      <c r="R485" s="165">
        <f t="shared" si="49"/>
        <v>879</v>
      </c>
      <c r="S485" s="166">
        <f t="shared" si="50"/>
        <v>1</v>
      </c>
      <c r="T485" s="63">
        <v>879</v>
      </c>
      <c r="U485" s="63"/>
      <c r="V485" s="63"/>
      <c r="W485" s="63"/>
      <c r="X485" s="63"/>
      <c r="Y485" s="63"/>
      <c r="Z485" s="63"/>
      <c r="AA485" s="63"/>
      <c r="AB485" s="63"/>
      <c r="AC485" s="63"/>
      <c r="AD485" s="63"/>
      <c r="AE485" s="63"/>
      <c r="AF485" s="63"/>
      <c r="AG485" s="63"/>
      <c r="AH485" s="63"/>
      <c r="AI485" s="63"/>
      <c r="AJ485" s="63"/>
      <c r="AK485" s="63"/>
      <c r="AL485" s="63"/>
      <c r="AM485" s="63"/>
      <c r="AN485" s="63"/>
      <c r="AO485" s="63"/>
      <c r="AP485" s="63"/>
      <c r="AQ485" s="63"/>
      <c r="AR485" s="63"/>
      <c r="AS485" s="63"/>
      <c r="AT485" s="63"/>
      <c r="AU485" s="63"/>
      <c r="AV485" s="64"/>
      <c r="AW485" s="64"/>
      <c r="AX485" s="64"/>
      <c r="AY485" s="64"/>
      <c r="AZ485" s="64"/>
      <c r="BA485" s="64"/>
      <c r="BB485" s="64"/>
      <c r="BC485" s="64"/>
      <c r="BD485" s="64"/>
      <c r="BE485" s="64"/>
    </row>
    <row r="486" spans="1:57" s="32" customFormat="1" ht="14" x14ac:dyDescent="0.2">
      <c r="A486" s="32">
        <v>487</v>
      </c>
      <c r="B486" s="156">
        <v>1940</v>
      </c>
      <c r="C486" s="157" t="s">
        <v>437</v>
      </c>
      <c r="D486" s="158" t="s">
        <v>459</v>
      </c>
      <c r="E486" s="158" t="s">
        <v>591</v>
      </c>
      <c r="F486" s="158" t="s">
        <v>3705</v>
      </c>
      <c r="G486" s="159" t="s">
        <v>773</v>
      </c>
      <c r="H486" s="160">
        <v>880</v>
      </c>
      <c r="I486" s="161">
        <v>0.25</v>
      </c>
      <c r="J486" s="160">
        <v>880</v>
      </c>
      <c r="K486" s="161">
        <v>0.25</v>
      </c>
      <c r="L486" s="162" t="s">
        <v>1200</v>
      </c>
      <c r="M486" s="163"/>
      <c r="N486" s="163"/>
      <c r="O486" s="158" t="s">
        <v>459</v>
      </c>
      <c r="P486" s="158" t="s">
        <v>3139</v>
      </c>
      <c r="Q486" s="164" t="str">
        <f t="shared" si="48"/>
        <v>(Scott No. 880)</v>
      </c>
      <c r="R486" s="165">
        <f t="shared" si="49"/>
        <v>880</v>
      </c>
      <c r="S486" s="166">
        <f t="shared" si="50"/>
        <v>1</v>
      </c>
      <c r="T486" s="63">
        <v>880</v>
      </c>
      <c r="U486" s="63"/>
      <c r="V486" s="63"/>
      <c r="W486" s="63"/>
      <c r="X486" s="63"/>
      <c r="Y486" s="63"/>
      <c r="Z486" s="63"/>
      <c r="AA486" s="63"/>
      <c r="AB486" s="63"/>
      <c r="AC486" s="63"/>
      <c r="AD486" s="63"/>
      <c r="AE486" s="63"/>
      <c r="AF486" s="63"/>
      <c r="AG486" s="63"/>
      <c r="AH486" s="63"/>
      <c r="AI486" s="63"/>
      <c r="AJ486" s="63"/>
      <c r="AK486" s="63"/>
      <c r="AL486" s="63"/>
      <c r="AM486" s="63"/>
      <c r="AN486" s="63"/>
      <c r="AO486" s="63"/>
      <c r="AP486" s="63"/>
      <c r="AQ486" s="63"/>
      <c r="AR486" s="63"/>
      <c r="AS486" s="63"/>
      <c r="AT486" s="63"/>
      <c r="AU486" s="63"/>
      <c r="AV486" s="64"/>
      <c r="AW486" s="64"/>
      <c r="AX486" s="64"/>
      <c r="AY486" s="64"/>
      <c r="AZ486" s="64"/>
      <c r="BA486" s="64"/>
      <c r="BB486" s="64"/>
      <c r="BC486" s="64"/>
      <c r="BD486" s="64"/>
      <c r="BE486" s="64"/>
    </row>
    <row r="487" spans="1:57" s="32" customFormat="1" ht="14" x14ac:dyDescent="0.2">
      <c r="A487" s="32">
        <v>488</v>
      </c>
      <c r="B487" s="156">
        <v>1940</v>
      </c>
      <c r="C487" s="157" t="s">
        <v>437</v>
      </c>
      <c r="D487" s="158" t="s">
        <v>460</v>
      </c>
      <c r="E487" s="158" t="s">
        <v>591</v>
      </c>
      <c r="F487" s="158" t="s">
        <v>3706</v>
      </c>
      <c r="G487" s="159" t="s">
        <v>774</v>
      </c>
      <c r="H487" s="160">
        <v>881</v>
      </c>
      <c r="I487" s="161">
        <v>0.25</v>
      </c>
      <c r="J487" s="160">
        <v>881</v>
      </c>
      <c r="K487" s="161">
        <v>0.25</v>
      </c>
      <c r="L487" s="162" t="s">
        <v>1201</v>
      </c>
      <c r="M487" s="163"/>
      <c r="N487" s="163"/>
      <c r="O487" s="158" t="s">
        <v>460</v>
      </c>
      <c r="P487" s="158" t="s">
        <v>3140</v>
      </c>
      <c r="Q487" s="164" t="str">
        <f t="shared" si="48"/>
        <v>(Scott No. 881)</v>
      </c>
      <c r="R487" s="165">
        <f t="shared" si="49"/>
        <v>881</v>
      </c>
      <c r="S487" s="166">
        <f t="shared" si="50"/>
        <v>1</v>
      </c>
      <c r="T487" s="63">
        <v>881</v>
      </c>
      <c r="U487" s="63"/>
      <c r="V487" s="63"/>
      <c r="W487" s="63"/>
      <c r="X487" s="63"/>
      <c r="Y487" s="63"/>
      <c r="Z487" s="63"/>
      <c r="AA487" s="63"/>
      <c r="AB487" s="63"/>
      <c r="AC487" s="63"/>
      <c r="AD487" s="63"/>
      <c r="AE487" s="63"/>
      <c r="AF487" s="63"/>
      <c r="AG487" s="63"/>
      <c r="AH487" s="63"/>
      <c r="AI487" s="63"/>
      <c r="AJ487" s="63"/>
      <c r="AK487" s="63"/>
      <c r="AL487" s="63"/>
      <c r="AM487" s="63"/>
      <c r="AN487" s="63"/>
      <c r="AO487" s="63"/>
      <c r="AP487" s="63"/>
      <c r="AQ487" s="63"/>
      <c r="AR487" s="63"/>
      <c r="AS487" s="63"/>
      <c r="AT487" s="63"/>
      <c r="AU487" s="63"/>
      <c r="AV487" s="64"/>
      <c r="AW487" s="64"/>
      <c r="AX487" s="64"/>
      <c r="AY487" s="64"/>
      <c r="AZ487" s="64"/>
      <c r="BA487" s="64"/>
      <c r="BB487" s="64"/>
      <c r="BC487" s="64"/>
      <c r="BD487" s="64"/>
      <c r="BE487" s="64"/>
    </row>
    <row r="488" spans="1:57" s="32" customFormat="1" ht="14" x14ac:dyDescent="0.2">
      <c r="A488" s="32">
        <v>489</v>
      </c>
      <c r="B488" s="156">
        <v>1940</v>
      </c>
      <c r="C488" s="157" t="s">
        <v>437</v>
      </c>
      <c r="D488" s="158" t="s">
        <v>461</v>
      </c>
      <c r="E488" s="158" t="s">
        <v>591</v>
      </c>
      <c r="F488" s="158" t="s">
        <v>3707</v>
      </c>
      <c r="G488" s="159" t="s">
        <v>775</v>
      </c>
      <c r="H488" s="160">
        <v>882</v>
      </c>
      <c r="I488" s="161">
        <v>0.25</v>
      </c>
      <c r="J488" s="160">
        <v>882</v>
      </c>
      <c r="K488" s="161">
        <v>0.5</v>
      </c>
      <c r="L488" s="162" t="s">
        <v>1202</v>
      </c>
      <c r="M488" s="163"/>
      <c r="N488" s="163"/>
      <c r="O488" s="158" t="s">
        <v>461</v>
      </c>
      <c r="P488" s="158" t="s">
        <v>3141</v>
      </c>
      <c r="Q488" s="164" t="str">
        <f t="shared" si="48"/>
        <v>(Scott No. 882)</v>
      </c>
      <c r="R488" s="165">
        <f t="shared" si="49"/>
        <v>882</v>
      </c>
      <c r="S488" s="166">
        <f t="shared" si="50"/>
        <v>1</v>
      </c>
      <c r="T488" s="63">
        <v>882</v>
      </c>
      <c r="U488" s="63"/>
      <c r="V488" s="63"/>
      <c r="W488" s="63"/>
      <c r="X488" s="63"/>
      <c r="Y488" s="63"/>
      <c r="Z488" s="63"/>
      <c r="AA488" s="63"/>
      <c r="AB488" s="63"/>
      <c r="AC488" s="63"/>
      <c r="AD488" s="63"/>
      <c r="AE488" s="63"/>
      <c r="AF488" s="63"/>
      <c r="AG488" s="63"/>
      <c r="AH488" s="63"/>
      <c r="AI488" s="63"/>
      <c r="AJ488" s="63"/>
      <c r="AK488" s="63"/>
      <c r="AL488" s="63"/>
      <c r="AM488" s="63"/>
      <c r="AN488" s="63"/>
      <c r="AO488" s="63"/>
      <c r="AP488" s="63"/>
      <c r="AQ488" s="63"/>
      <c r="AR488" s="63"/>
      <c r="AS488" s="63"/>
      <c r="AT488" s="63"/>
      <c r="AU488" s="63"/>
      <c r="AV488" s="64"/>
      <c r="AW488" s="64"/>
      <c r="AX488" s="64"/>
      <c r="AY488" s="64"/>
      <c r="AZ488" s="64"/>
      <c r="BA488" s="64"/>
      <c r="BB488" s="64"/>
      <c r="BC488" s="64"/>
      <c r="BD488" s="64"/>
      <c r="BE488" s="64"/>
    </row>
    <row r="489" spans="1:57" s="32" customFormat="1" ht="14" x14ac:dyDescent="0.2">
      <c r="A489" s="32">
        <v>490</v>
      </c>
      <c r="B489" s="156">
        <v>1940</v>
      </c>
      <c r="C489" s="157" t="s">
        <v>437</v>
      </c>
      <c r="D489" s="158" t="s">
        <v>462</v>
      </c>
      <c r="E489" s="158" t="s">
        <v>591</v>
      </c>
      <c r="F489" s="158" t="s">
        <v>3708</v>
      </c>
      <c r="G489" s="159" t="s">
        <v>776</v>
      </c>
      <c r="H489" s="160">
        <v>883</v>
      </c>
      <c r="I489" s="161">
        <v>1.35</v>
      </c>
      <c r="J489" s="160">
        <v>883</v>
      </c>
      <c r="K489" s="161">
        <v>3.75</v>
      </c>
      <c r="L489" s="162" t="s">
        <v>1203</v>
      </c>
      <c r="M489" s="163"/>
      <c r="N489" s="163"/>
      <c r="O489" s="158" t="s">
        <v>462</v>
      </c>
      <c r="P489" s="158" t="s">
        <v>3142</v>
      </c>
      <c r="Q489" s="164" t="str">
        <f t="shared" si="48"/>
        <v>(Scott No. 883)</v>
      </c>
      <c r="R489" s="165">
        <f t="shared" si="49"/>
        <v>883</v>
      </c>
      <c r="S489" s="166">
        <f t="shared" si="50"/>
        <v>1</v>
      </c>
      <c r="T489" s="63">
        <v>883</v>
      </c>
      <c r="U489" s="63"/>
      <c r="V489" s="63"/>
      <c r="W489" s="63"/>
      <c r="X489" s="63"/>
      <c r="Y489" s="63"/>
      <c r="Z489" s="63"/>
      <c r="AA489" s="63"/>
      <c r="AB489" s="63"/>
      <c r="AC489" s="63"/>
      <c r="AD489" s="63"/>
      <c r="AE489" s="63"/>
      <c r="AF489" s="63"/>
      <c r="AG489" s="63"/>
      <c r="AH489" s="63"/>
      <c r="AI489" s="63"/>
      <c r="AJ489" s="63"/>
      <c r="AK489" s="63"/>
      <c r="AL489" s="63"/>
      <c r="AM489" s="63"/>
      <c r="AN489" s="63"/>
      <c r="AO489" s="63"/>
      <c r="AP489" s="63"/>
      <c r="AQ489" s="63"/>
      <c r="AR489" s="63"/>
      <c r="AS489" s="63"/>
      <c r="AT489" s="63"/>
      <c r="AU489" s="63"/>
      <c r="AV489" s="64"/>
      <c r="AW489" s="64"/>
      <c r="AX489" s="64"/>
      <c r="AY489" s="64"/>
      <c r="AZ489" s="64"/>
      <c r="BA489" s="64"/>
      <c r="BB489" s="64"/>
      <c r="BC489" s="64"/>
      <c r="BD489" s="64"/>
      <c r="BE489" s="64"/>
    </row>
    <row r="490" spans="1:57" s="32" customFormat="1" ht="14" x14ac:dyDescent="0.2">
      <c r="A490" s="32">
        <v>491</v>
      </c>
      <c r="B490" s="156">
        <v>1940</v>
      </c>
      <c r="C490" s="157" t="s">
        <v>437</v>
      </c>
      <c r="D490" s="158" t="s">
        <v>463</v>
      </c>
      <c r="E490" s="158" t="s">
        <v>591</v>
      </c>
      <c r="F490" s="158" t="s">
        <v>3709</v>
      </c>
      <c r="G490" s="159" t="s">
        <v>777</v>
      </c>
      <c r="H490" s="160">
        <v>884</v>
      </c>
      <c r="I490" s="161">
        <v>0.25</v>
      </c>
      <c r="J490" s="160">
        <v>884</v>
      </c>
      <c r="K490" s="161">
        <v>0.25</v>
      </c>
      <c r="L490" s="162" t="s">
        <v>1204</v>
      </c>
      <c r="M490" s="163"/>
      <c r="N490" s="163"/>
      <c r="O490" s="158" t="s">
        <v>3143</v>
      </c>
      <c r="P490" s="158" t="s">
        <v>3144</v>
      </c>
      <c r="Q490" s="164" t="str">
        <f t="shared" si="48"/>
        <v>(Scott No. 884)</v>
      </c>
      <c r="R490" s="165">
        <f t="shared" si="49"/>
        <v>884</v>
      </c>
      <c r="S490" s="166">
        <f t="shared" si="50"/>
        <v>1</v>
      </c>
      <c r="T490" s="63">
        <v>884</v>
      </c>
      <c r="U490" s="63"/>
      <c r="V490" s="63"/>
      <c r="W490" s="63"/>
      <c r="X490" s="63"/>
      <c r="Y490" s="63"/>
      <c r="Z490" s="63"/>
      <c r="AA490" s="63"/>
      <c r="AB490" s="63"/>
      <c r="AC490" s="63"/>
      <c r="AD490" s="63"/>
      <c r="AE490" s="63"/>
      <c r="AF490" s="63"/>
      <c r="AG490" s="63"/>
      <c r="AH490" s="63"/>
      <c r="AI490" s="63"/>
      <c r="AJ490" s="63"/>
      <c r="AK490" s="63"/>
      <c r="AL490" s="63"/>
      <c r="AM490" s="63"/>
      <c r="AN490" s="63"/>
      <c r="AO490" s="63"/>
      <c r="AP490" s="63"/>
      <c r="AQ490" s="63"/>
      <c r="AR490" s="63"/>
      <c r="AS490" s="63"/>
      <c r="AT490" s="63"/>
      <c r="AU490" s="63"/>
      <c r="AV490" s="64"/>
      <c r="AW490" s="64"/>
      <c r="AX490" s="64"/>
      <c r="AY490" s="64"/>
      <c r="AZ490" s="64"/>
      <c r="BA490" s="64"/>
      <c r="BB490" s="64"/>
      <c r="BC490" s="64"/>
      <c r="BD490" s="64"/>
      <c r="BE490" s="64"/>
    </row>
    <row r="491" spans="1:57" s="32" customFormat="1" ht="14" x14ac:dyDescent="0.2">
      <c r="A491" s="32">
        <v>492</v>
      </c>
      <c r="B491" s="156">
        <v>1940</v>
      </c>
      <c r="C491" s="157" t="s">
        <v>437</v>
      </c>
      <c r="D491" s="158" t="s">
        <v>464</v>
      </c>
      <c r="E491" s="158" t="s">
        <v>591</v>
      </c>
      <c r="F491" s="158" t="s">
        <v>3710</v>
      </c>
      <c r="G491" s="159" t="s">
        <v>778</v>
      </c>
      <c r="H491" s="160">
        <v>885</v>
      </c>
      <c r="I491" s="161">
        <v>0.25</v>
      </c>
      <c r="J491" s="160">
        <v>885</v>
      </c>
      <c r="K491" s="161">
        <v>0.25</v>
      </c>
      <c r="L491" s="162" t="s">
        <v>1205</v>
      </c>
      <c r="M491" s="163"/>
      <c r="N491" s="163"/>
      <c r="O491" s="158" t="s">
        <v>464</v>
      </c>
      <c r="P491" s="158" t="s">
        <v>3145</v>
      </c>
      <c r="Q491" s="164" t="str">
        <f t="shared" si="48"/>
        <v>(Scott No. 885)</v>
      </c>
      <c r="R491" s="165">
        <f t="shared" si="49"/>
        <v>885</v>
      </c>
      <c r="S491" s="166">
        <f t="shared" si="50"/>
        <v>1</v>
      </c>
      <c r="T491" s="63">
        <v>885</v>
      </c>
      <c r="U491" s="63"/>
      <c r="V491" s="63"/>
      <c r="W491" s="63"/>
      <c r="X491" s="63"/>
      <c r="Y491" s="63"/>
      <c r="Z491" s="63"/>
      <c r="AA491" s="63"/>
      <c r="AB491" s="63"/>
      <c r="AC491" s="63"/>
      <c r="AD491" s="63"/>
      <c r="AE491" s="63"/>
      <c r="AF491" s="63"/>
      <c r="AG491" s="63"/>
      <c r="AH491" s="63"/>
      <c r="AI491" s="63"/>
      <c r="AJ491" s="63"/>
      <c r="AK491" s="63"/>
      <c r="AL491" s="63"/>
      <c r="AM491" s="63"/>
      <c r="AN491" s="63"/>
      <c r="AO491" s="63"/>
      <c r="AP491" s="63"/>
      <c r="AQ491" s="63"/>
      <c r="AR491" s="63"/>
      <c r="AS491" s="63"/>
      <c r="AT491" s="63"/>
      <c r="AU491" s="63"/>
      <c r="AV491" s="64"/>
      <c r="AW491" s="64"/>
      <c r="AX491" s="64"/>
      <c r="AY491" s="64"/>
      <c r="AZ491" s="64"/>
      <c r="BA491" s="64"/>
      <c r="BB491" s="64"/>
      <c r="BC491" s="64"/>
      <c r="BD491" s="64"/>
      <c r="BE491" s="64"/>
    </row>
    <row r="492" spans="1:57" s="32" customFormat="1" ht="14" x14ac:dyDescent="0.2">
      <c r="A492" s="32">
        <v>493</v>
      </c>
      <c r="B492" s="156">
        <v>1940</v>
      </c>
      <c r="C492" s="157" t="s">
        <v>437</v>
      </c>
      <c r="D492" s="158" t="s">
        <v>465</v>
      </c>
      <c r="E492" s="158" t="s">
        <v>591</v>
      </c>
      <c r="F492" s="158" t="s">
        <v>3711</v>
      </c>
      <c r="G492" s="159" t="s">
        <v>779</v>
      </c>
      <c r="H492" s="160">
        <v>886</v>
      </c>
      <c r="I492" s="161">
        <v>0.25</v>
      </c>
      <c r="J492" s="160">
        <v>886</v>
      </c>
      <c r="K492" s="161">
        <v>0.3</v>
      </c>
      <c r="L492" s="162" t="s">
        <v>1206</v>
      </c>
      <c r="M492" s="163"/>
      <c r="N492" s="163"/>
      <c r="O492" s="158" t="s">
        <v>465</v>
      </c>
      <c r="P492" s="158" t="s">
        <v>3146</v>
      </c>
      <c r="Q492" s="164" t="str">
        <f t="shared" si="48"/>
        <v>(Scott No. 886)</v>
      </c>
      <c r="R492" s="165">
        <f t="shared" si="49"/>
        <v>886</v>
      </c>
      <c r="S492" s="166">
        <f t="shared" si="50"/>
        <v>1</v>
      </c>
      <c r="T492" s="63">
        <v>886</v>
      </c>
      <c r="U492" s="63"/>
      <c r="V492" s="63"/>
      <c r="W492" s="63"/>
      <c r="X492" s="63"/>
      <c r="Y492" s="63"/>
      <c r="Z492" s="63"/>
      <c r="AA492" s="63"/>
      <c r="AB492" s="63"/>
      <c r="AC492" s="63"/>
      <c r="AD492" s="63"/>
      <c r="AE492" s="63"/>
      <c r="AF492" s="63"/>
      <c r="AG492" s="63"/>
      <c r="AH492" s="63"/>
      <c r="AI492" s="63"/>
      <c r="AJ492" s="63"/>
      <c r="AK492" s="63"/>
      <c r="AL492" s="63"/>
      <c r="AM492" s="63"/>
      <c r="AN492" s="63"/>
      <c r="AO492" s="63"/>
      <c r="AP492" s="63"/>
      <c r="AQ492" s="63"/>
      <c r="AR492" s="63"/>
      <c r="AS492" s="63"/>
      <c r="AT492" s="63"/>
      <c r="AU492" s="63"/>
      <c r="AV492" s="64"/>
      <c r="AW492" s="64"/>
      <c r="AX492" s="64"/>
      <c r="AY492" s="64"/>
      <c r="AZ492" s="64"/>
      <c r="BA492" s="64"/>
      <c r="BB492" s="64"/>
      <c r="BC492" s="64"/>
      <c r="BD492" s="64"/>
      <c r="BE492" s="64"/>
    </row>
    <row r="493" spans="1:57" s="32" customFormat="1" ht="14" x14ac:dyDescent="0.2">
      <c r="A493" s="32">
        <v>494</v>
      </c>
      <c r="B493" s="156">
        <v>1940</v>
      </c>
      <c r="C493" s="157" t="s">
        <v>437</v>
      </c>
      <c r="D493" s="158" t="s">
        <v>466</v>
      </c>
      <c r="E493" s="158" t="s">
        <v>591</v>
      </c>
      <c r="F493" s="158" t="s">
        <v>3712</v>
      </c>
      <c r="G493" s="159" t="s">
        <v>780</v>
      </c>
      <c r="H493" s="160">
        <v>887</v>
      </c>
      <c r="I493" s="161">
        <v>0.25</v>
      </c>
      <c r="J493" s="160">
        <v>887</v>
      </c>
      <c r="K493" s="161">
        <v>0.5</v>
      </c>
      <c r="L493" s="162" t="s">
        <v>1207</v>
      </c>
      <c r="M493" s="163"/>
      <c r="N493" s="163"/>
      <c r="O493" s="158" t="s">
        <v>466</v>
      </c>
      <c r="P493" s="158" t="s">
        <v>3147</v>
      </c>
      <c r="Q493" s="164" t="str">
        <f t="shared" si="48"/>
        <v>(Scott No. 887)</v>
      </c>
      <c r="R493" s="165">
        <f t="shared" si="49"/>
        <v>887</v>
      </c>
      <c r="S493" s="166">
        <f t="shared" si="50"/>
        <v>1</v>
      </c>
      <c r="T493" s="63">
        <v>887</v>
      </c>
      <c r="U493" s="63"/>
      <c r="V493" s="63"/>
      <c r="W493" s="63"/>
      <c r="X493" s="63"/>
      <c r="Y493" s="63"/>
      <c r="Z493" s="63"/>
      <c r="AA493" s="63"/>
      <c r="AB493" s="63"/>
      <c r="AC493" s="63"/>
      <c r="AD493" s="63"/>
      <c r="AE493" s="63"/>
      <c r="AF493" s="63"/>
      <c r="AG493" s="63"/>
      <c r="AH493" s="63"/>
      <c r="AI493" s="63"/>
      <c r="AJ493" s="63"/>
      <c r="AK493" s="63"/>
      <c r="AL493" s="63"/>
      <c r="AM493" s="63"/>
      <c r="AN493" s="63"/>
      <c r="AO493" s="63"/>
      <c r="AP493" s="63"/>
      <c r="AQ493" s="63"/>
      <c r="AR493" s="63"/>
      <c r="AS493" s="63"/>
      <c r="AT493" s="63"/>
      <c r="AU493" s="63"/>
      <c r="AV493" s="64"/>
      <c r="AW493" s="64"/>
      <c r="AX493" s="64"/>
      <c r="AY493" s="64"/>
      <c r="AZ493" s="64"/>
      <c r="BA493" s="64"/>
      <c r="BB493" s="64"/>
      <c r="BC493" s="64"/>
      <c r="BD493" s="64"/>
      <c r="BE493" s="64"/>
    </row>
    <row r="494" spans="1:57" s="32" customFormat="1" ht="14" x14ac:dyDescent="0.2">
      <c r="A494" s="32">
        <v>495</v>
      </c>
      <c r="B494" s="156">
        <v>1940</v>
      </c>
      <c r="C494" s="157" t="s">
        <v>437</v>
      </c>
      <c r="D494" s="158" t="s">
        <v>467</v>
      </c>
      <c r="E494" s="158" t="s">
        <v>591</v>
      </c>
      <c r="F494" s="158" t="s">
        <v>3713</v>
      </c>
      <c r="G494" s="159" t="s">
        <v>781</v>
      </c>
      <c r="H494" s="160">
        <v>888</v>
      </c>
      <c r="I494" s="161">
        <v>1.25</v>
      </c>
      <c r="J494" s="160">
        <v>888</v>
      </c>
      <c r="K494" s="161">
        <v>1.75</v>
      </c>
      <c r="L494" s="162" t="s">
        <v>1208</v>
      </c>
      <c r="M494" s="163"/>
      <c r="N494" s="163"/>
      <c r="O494" s="158" t="s">
        <v>467</v>
      </c>
      <c r="P494" s="158" t="s">
        <v>3148</v>
      </c>
      <c r="Q494" s="164" t="str">
        <f t="shared" si="48"/>
        <v>(Scott No. 888)</v>
      </c>
      <c r="R494" s="165">
        <f t="shared" si="49"/>
        <v>888</v>
      </c>
      <c r="S494" s="166">
        <f t="shared" si="50"/>
        <v>1</v>
      </c>
      <c r="T494" s="63">
        <v>888</v>
      </c>
      <c r="U494" s="63"/>
      <c r="V494" s="63"/>
      <c r="W494" s="63"/>
      <c r="X494" s="63"/>
      <c r="Y494" s="63"/>
      <c r="Z494" s="63"/>
      <c r="AA494" s="63"/>
      <c r="AB494" s="63"/>
      <c r="AC494" s="63"/>
      <c r="AD494" s="63"/>
      <c r="AE494" s="63"/>
      <c r="AF494" s="63"/>
      <c r="AG494" s="63"/>
      <c r="AH494" s="63"/>
      <c r="AI494" s="63"/>
      <c r="AJ494" s="63"/>
      <c r="AK494" s="63"/>
      <c r="AL494" s="63"/>
      <c r="AM494" s="63"/>
      <c r="AN494" s="63"/>
      <c r="AO494" s="63"/>
      <c r="AP494" s="63"/>
      <c r="AQ494" s="63"/>
      <c r="AR494" s="63"/>
      <c r="AS494" s="63"/>
      <c r="AT494" s="63"/>
      <c r="AU494" s="63"/>
      <c r="AV494" s="64"/>
      <c r="AW494" s="64"/>
      <c r="AX494" s="64"/>
      <c r="AY494" s="64"/>
      <c r="AZ494" s="64"/>
      <c r="BA494" s="64"/>
      <c r="BB494" s="64"/>
      <c r="BC494" s="64"/>
      <c r="BD494" s="64"/>
      <c r="BE494" s="64"/>
    </row>
    <row r="495" spans="1:57" s="32" customFormat="1" ht="14" x14ac:dyDescent="0.2">
      <c r="A495" s="32">
        <v>496</v>
      </c>
      <c r="B495" s="156">
        <v>1940</v>
      </c>
      <c r="C495" s="157" t="s">
        <v>437</v>
      </c>
      <c r="D495" s="158" t="s">
        <v>468</v>
      </c>
      <c r="E495" s="158" t="s">
        <v>591</v>
      </c>
      <c r="F495" s="158" t="s">
        <v>3714</v>
      </c>
      <c r="G495" s="159" t="s">
        <v>782</v>
      </c>
      <c r="H495" s="160">
        <v>889</v>
      </c>
      <c r="I495" s="161">
        <v>0.25</v>
      </c>
      <c r="J495" s="160">
        <v>889</v>
      </c>
      <c r="K495" s="161">
        <v>0.25</v>
      </c>
      <c r="L495" s="162" t="s">
        <v>1209</v>
      </c>
      <c r="M495" s="163"/>
      <c r="N495" s="163"/>
      <c r="O495" s="158" t="s">
        <v>3149</v>
      </c>
      <c r="P495" s="158" t="s">
        <v>3150</v>
      </c>
      <c r="Q495" s="164" t="str">
        <f t="shared" si="48"/>
        <v>(Scott No. 889)</v>
      </c>
      <c r="R495" s="165">
        <f t="shared" si="49"/>
        <v>889</v>
      </c>
      <c r="S495" s="166">
        <f t="shared" si="50"/>
        <v>1</v>
      </c>
      <c r="T495" s="63">
        <v>889</v>
      </c>
      <c r="U495" s="63"/>
      <c r="V495" s="63"/>
      <c r="W495" s="63"/>
      <c r="X495" s="63"/>
      <c r="Y495" s="63"/>
      <c r="Z495" s="63"/>
      <c r="AA495" s="63"/>
      <c r="AB495" s="63"/>
      <c r="AC495" s="63"/>
      <c r="AD495" s="63"/>
      <c r="AE495" s="63"/>
      <c r="AF495" s="63"/>
      <c r="AG495" s="63"/>
      <c r="AH495" s="63"/>
      <c r="AI495" s="63"/>
      <c r="AJ495" s="63"/>
      <c r="AK495" s="63"/>
      <c r="AL495" s="63"/>
      <c r="AM495" s="63"/>
      <c r="AN495" s="63"/>
      <c r="AO495" s="63"/>
      <c r="AP495" s="63"/>
      <c r="AQ495" s="63"/>
      <c r="AR495" s="63"/>
      <c r="AS495" s="63"/>
      <c r="AT495" s="63"/>
      <c r="AU495" s="63"/>
      <c r="AV495" s="64"/>
      <c r="AW495" s="64"/>
      <c r="AX495" s="64"/>
      <c r="AY495" s="64"/>
      <c r="AZ495" s="64"/>
      <c r="BA495" s="64"/>
      <c r="BB495" s="64"/>
      <c r="BC495" s="64"/>
      <c r="BD495" s="64"/>
      <c r="BE495" s="64"/>
    </row>
    <row r="496" spans="1:57" s="32" customFormat="1" ht="14" x14ac:dyDescent="0.2">
      <c r="A496" s="32">
        <v>497</v>
      </c>
      <c r="B496" s="156">
        <v>1940</v>
      </c>
      <c r="C496" s="157" t="s">
        <v>437</v>
      </c>
      <c r="D496" s="158" t="s">
        <v>469</v>
      </c>
      <c r="E496" s="158" t="s">
        <v>591</v>
      </c>
      <c r="F496" s="158" t="s">
        <v>3715</v>
      </c>
      <c r="G496" s="159" t="s">
        <v>783</v>
      </c>
      <c r="H496" s="160">
        <v>890</v>
      </c>
      <c r="I496" s="161">
        <v>0.25</v>
      </c>
      <c r="J496" s="160">
        <v>890</v>
      </c>
      <c r="K496" s="161">
        <v>0.3</v>
      </c>
      <c r="L496" s="162" t="s">
        <v>1210</v>
      </c>
      <c r="M496" s="163"/>
      <c r="N496" s="163"/>
      <c r="O496" s="158" t="s">
        <v>469</v>
      </c>
      <c r="P496" s="158" t="s">
        <v>3151</v>
      </c>
      <c r="Q496" s="164" t="str">
        <f t="shared" si="48"/>
        <v>(Scott No. 890)</v>
      </c>
      <c r="R496" s="165">
        <f t="shared" si="49"/>
        <v>890</v>
      </c>
      <c r="S496" s="166">
        <f t="shared" si="50"/>
        <v>1</v>
      </c>
      <c r="T496" s="63">
        <v>890</v>
      </c>
      <c r="U496" s="63"/>
      <c r="V496" s="63"/>
      <c r="W496" s="63"/>
      <c r="X496" s="63"/>
      <c r="Y496" s="63"/>
      <c r="Z496" s="63"/>
      <c r="AA496" s="63"/>
      <c r="AB496" s="63"/>
      <c r="AC496" s="63"/>
      <c r="AD496" s="63"/>
      <c r="AE496" s="63"/>
      <c r="AF496" s="63"/>
      <c r="AG496" s="63"/>
      <c r="AH496" s="63"/>
      <c r="AI496" s="63"/>
      <c r="AJ496" s="63"/>
      <c r="AK496" s="63"/>
      <c r="AL496" s="63"/>
      <c r="AM496" s="63"/>
      <c r="AN496" s="63"/>
      <c r="AO496" s="63"/>
      <c r="AP496" s="63"/>
      <c r="AQ496" s="63"/>
      <c r="AR496" s="63"/>
      <c r="AS496" s="63"/>
      <c r="AT496" s="63"/>
      <c r="AU496" s="63"/>
      <c r="AV496" s="64"/>
      <c r="AW496" s="64"/>
      <c r="AX496" s="64"/>
      <c r="AY496" s="64"/>
      <c r="AZ496" s="64"/>
      <c r="BA496" s="64"/>
      <c r="BB496" s="64"/>
      <c r="BC496" s="64"/>
      <c r="BD496" s="64"/>
      <c r="BE496" s="64"/>
    </row>
    <row r="497" spans="1:57" s="32" customFormat="1" ht="14" x14ac:dyDescent="0.2">
      <c r="A497" s="32">
        <v>498</v>
      </c>
      <c r="B497" s="156">
        <v>1940</v>
      </c>
      <c r="C497" s="157" t="s">
        <v>437</v>
      </c>
      <c r="D497" s="158" t="s">
        <v>470</v>
      </c>
      <c r="E497" s="158" t="s">
        <v>591</v>
      </c>
      <c r="F497" s="158" t="s">
        <v>3716</v>
      </c>
      <c r="G497" s="159" t="s">
        <v>784</v>
      </c>
      <c r="H497" s="160">
        <v>891</v>
      </c>
      <c r="I497" s="161">
        <v>0.25</v>
      </c>
      <c r="J497" s="160">
        <v>891</v>
      </c>
      <c r="K497" s="161">
        <v>0.3</v>
      </c>
      <c r="L497" s="162" t="s">
        <v>1211</v>
      </c>
      <c r="M497" s="163"/>
      <c r="N497" s="163"/>
      <c r="O497" s="158" t="s">
        <v>470</v>
      </c>
      <c r="P497" s="158" t="s">
        <v>3152</v>
      </c>
      <c r="Q497" s="164" t="str">
        <f t="shared" ref="Q497:Q560" si="51">CONCATENATE("(Scott No. ",R497,")")</f>
        <v>(Scott No. 891)</v>
      </c>
      <c r="R497" s="165">
        <f t="shared" ref="R497:R560" si="52">+T497</f>
        <v>891</v>
      </c>
      <c r="S497" s="166">
        <f t="shared" si="50"/>
        <v>1</v>
      </c>
      <c r="T497" s="63">
        <v>891</v>
      </c>
      <c r="U497" s="63"/>
      <c r="V497" s="63"/>
      <c r="W497" s="63"/>
      <c r="X497" s="63"/>
      <c r="Y497" s="63"/>
      <c r="Z497" s="63"/>
      <c r="AA497" s="63"/>
      <c r="AB497" s="63"/>
      <c r="AC497" s="63"/>
      <c r="AD497" s="63"/>
      <c r="AE497" s="63"/>
      <c r="AF497" s="63"/>
      <c r="AG497" s="63"/>
      <c r="AH497" s="63"/>
      <c r="AI497" s="63"/>
      <c r="AJ497" s="63"/>
      <c r="AK497" s="63"/>
      <c r="AL497" s="63"/>
      <c r="AM497" s="63"/>
      <c r="AN497" s="63"/>
      <c r="AO497" s="63"/>
      <c r="AP497" s="63"/>
      <c r="AQ497" s="63"/>
      <c r="AR497" s="63"/>
      <c r="AS497" s="63"/>
      <c r="AT497" s="63"/>
      <c r="AU497" s="63"/>
      <c r="AV497" s="64"/>
      <c r="AW497" s="64"/>
      <c r="AX497" s="64"/>
      <c r="AY497" s="64"/>
      <c r="AZ497" s="64"/>
      <c r="BA497" s="64"/>
      <c r="BB497" s="64"/>
      <c r="BC497" s="64"/>
      <c r="BD497" s="64"/>
      <c r="BE497" s="64"/>
    </row>
    <row r="498" spans="1:57" s="32" customFormat="1" ht="14" x14ac:dyDescent="0.2">
      <c r="A498" s="32">
        <v>499</v>
      </c>
      <c r="B498" s="156">
        <v>1940</v>
      </c>
      <c r="C498" s="157" t="s">
        <v>437</v>
      </c>
      <c r="D498" s="158" t="s">
        <v>471</v>
      </c>
      <c r="E498" s="158" t="s">
        <v>591</v>
      </c>
      <c r="F498" s="158" t="s">
        <v>3717</v>
      </c>
      <c r="G498" s="159" t="s">
        <v>785</v>
      </c>
      <c r="H498" s="160">
        <v>892</v>
      </c>
      <c r="I498" s="161">
        <v>0.3</v>
      </c>
      <c r="J498" s="160">
        <v>892</v>
      </c>
      <c r="K498" s="161">
        <v>1.1000000000000001</v>
      </c>
      <c r="L498" s="162" t="s">
        <v>1212</v>
      </c>
      <c r="M498" s="163"/>
      <c r="N498" s="163"/>
      <c r="O498" s="158" t="s">
        <v>471</v>
      </c>
      <c r="P498" s="158" t="s">
        <v>3153</v>
      </c>
      <c r="Q498" s="164" t="str">
        <f t="shared" si="51"/>
        <v>(Scott No. 892)</v>
      </c>
      <c r="R498" s="165">
        <f t="shared" si="52"/>
        <v>892</v>
      </c>
      <c r="S498" s="166">
        <f t="shared" si="50"/>
        <v>1</v>
      </c>
      <c r="T498" s="63">
        <v>892</v>
      </c>
      <c r="U498" s="63"/>
      <c r="V498" s="63"/>
      <c r="W498" s="63"/>
      <c r="X498" s="63"/>
      <c r="Y498" s="63"/>
      <c r="Z498" s="63"/>
      <c r="AA498" s="63"/>
      <c r="AB498" s="63"/>
      <c r="AC498" s="63"/>
      <c r="AD498" s="63"/>
      <c r="AE498" s="63"/>
      <c r="AF498" s="63"/>
      <c r="AG498" s="63"/>
      <c r="AH498" s="63"/>
      <c r="AI498" s="63"/>
      <c r="AJ498" s="63"/>
      <c r="AK498" s="63"/>
      <c r="AL498" s="63"/>
      <c r="AM498" s="63"/>
      <c r="AN498" s="63"/>
      <c r="AO498" s="63"/>
      <c r="AP498" s="63"/>
      <c r="AQ498" s="63"/>
      <c r="AR498" s="63"/>
      <c r="AS498" s="63"/>
      <c r="AT498" s="63"/>
      <c r="AU498" s="63"/>
      <c r="AV498" s="64"/>
      <c r="AW498" s="64"/>
      <c r="AX498" s="64"/>
      <c r="AY498" s="64"/>
      <c r="AZ498" s="64"/>
      <c r="BA498" s="64"/>
      <c r="BB498" s="64"/>
      <c r="BC498" s="64"/>
      <c r="BD498" s="64"/>
      <c r="BE498" s="64"/>
    </row>
    <row r="499" spans="1:57" s="32" customFormat="1" ht="14" x14ac:dyDescent="0.2">
      <c r="A499" s="32">
        <v>500</v>
      </c>
      <c r="B499" s="156">
        <v>1940</v>
      </c>
      <c r="C499" s="157" t="s">
        <v>437</v>
      </c>
      <c r="D499" s="158" t="s">
        <v>472</v>
      </c>
      <c r="E499" s="158" t="s">
        <v>591</v>
      </c>
      <c r="F499" s="158" t="s">
        <v>3718</v>
      </c>
      <c r="G499" s="159" t="s">
        <v>786</v>
      </c>
      <c r="H499" s="160">
        <v>893</v>
      </c>
      <c r="I499" s="161">
        <v>2</v>
      </c>
      <c r="J499" s="160">
        <v>893</v>
      </c>
      <c r="K499" s="161">
        <v>11</v>
      </c>
      <c r="L499" s="162" t="s">
        <v>1213</v>
      </c>
      <c r="M499" s="163"/>
      <c r="N499" s="163"/>
      <c r="O499" s="158" t="s">
        <v>472</v>
      </c>
      <c r="P499" s="158" t="s">
        <v>3154</v>
      </c>
      <c r="Q499" s="164" t="str">
        <f t="shared" si="51"/>
        <v>(Scott No. 893)</v>
      </c>
      <c r="R499" s="165">
        <f t="shared" si="52"/>
        <v>893</v>
      </c>
      <c r="S499" s="166">
        <f t="shared" si="50"/>
        <v>1</v>
      </c>
      <c r="T499" s="63">
        <v>893</v>
      </c>
      <c r="U499" s="63"/>
      <c r="V499" s="63"/>
      <c r="W499" s="63"/>
      <c r="X499" s="63"/>
      <c r="Y499" s="63"/>
      <c r="Z499" s="63"/>
      <c r="AA499" s="63"/>
      <c r="AB499" s="63"/>
      <c r="AC499" s="63"/>
      <c r="AD499" s="63"/>
      <c r="AE499" s="63"/>
      <c r="AF499" s="63"/>
      <c r="AG499" s="63"/>
      <c r="AH499" s="63"/>
      <c r="AI499" s="63"/>
      <c r="AJ499" s="63"/>
      <c r="AK499" s="63"/>
      <c r="AL499" s="63"/>
      <c r="AM499" s="63"/>
      <c r="AN499" s="63"/>
      <c r="AO499" s="63"/>
      <c r="AP499" s="63"/>
      <c r="AQ499" s="63"/>
      <c r="AR499" s="63"/>
      <c r="AS499" s="63"/>
      <c r="AT499" s="63"/>
      <c r="AU499" s="63"/>
      <c r="AV499" s="64"/>
      <c r="AW499" s="64"/>
      <c r="AX499" s="64"/>
      <c r="AY499" s="64"/>
      <c r="AZ499" s="64"/>
      <c r="BA499" s="64"/>
      <c r="BB499" s="64"/>
      <c r="BC499" s="64"/>
      <c r="BD499" s="64"/>
      <c r="BE499" s="64"/>
    </row>
    <row r="500" spans="1:57" s="32" customFormat="1" ht="14" x14ac:dyDescent="0.2">
      <c r="A500" s="32">
        <v>501</v>
      </c>
      <c r="B500" s="156">
        <v>1940</v>
      </c>
      <c r="C500" s="157" t="s">
        <v>473</v>
      </c>
      <c r="D500" s="158" t="s">
        <v>474</v>
      </c>
      <c r="E500" s="158" t="s">
        <v>591</v>
      </c>
      <c r="F500" s="158" t="s">
        <v>3719</v>
      </c>
      <c r="G500" s="159" t="s">
        <v>787</v>
      </c>
      <c r="H500" s="160">
        <v>894</v>
      </c>
      <c r="I500" s="161">
        <v>0.25</v>
      </c>
      <c r="J500" s="160">
        <v>894</v>
      </c>
      <c r="K500" s="161">
        <v>0.5</v>
      </c>
      <c r="L500" s="162" t="s">
        <v>1214</v>
      </c>
      <c r="M500" s="163"/>
      <c r="N500" s="163"/>
      <c r="O500" s="158" t="s">
        <v>474</v>
      </c>
      <c r="P500" s="158" t="s">
        <v>3155</v>
      </c>
      <c r="Q500" s="164" t="str">
        <f t="shared" si="51"/>
        <v>(Scott No. 894)</v>
      </c>
      <c r="R500" s="165">
        <f t="shared" si="52"/>
        <v>894</v>
      </c>
      <c r="S500" s="166">
        <f t="shared" si="50"/>
        <v>1</v>
      </c>
      <c r="T500" s="63">
        <v>894</v>
      </c>
      <c r="U500" s="63"/>
      <c r="V500" s="63"/>
      <c r="W500" s="63"/>
      <c r="X500" s="63"/>
      <c r="Y500" s="63"/>
      <c r="Z500" s="63"/>
      <c r="AA500" s="63"/>
      <c r="AB500" s="63"/>
      <c r="AC500" s="63"/>
      <c r="AD500" s="63"/>
      <c r="AE500" s="63"/>
      <c r="AF500" s="63"/>
      <c r="AG500" s="63"/>
      <c r="AH500" s="63"/>
      <c r="AI500" s="63"/>
      <c r="AJ500" s="63"/>
      <c r="AK500" s="63"/>
      <c r="AL500" s="63"/>
      <c r="AM500" s="63"/>
      <c r="AN500" s="63"/>
      <c r="AO500" s="63"/>
      <c r="AP500" s="63"/>
      <c r="AQ500" s="63"/>
      <c r="AR500" s="63"/>
      <c r="AS500" s="63"/>
      <c r="AT500" s="63"/>
      <c r="AU500" s="63"/>
      <c r="AV500" s="64"/>
      <c r="AW500" s="64"/>
      <c r="AX500" s="64"/>
      <c r="AY500" s="64"/>
      <c r="AZ500" s="64"/>
      <c r="BA500" s="64"/>
      <c r="BB500" s="64"/>
      <c r="BC500" s="64"/>
      <c r="BD500" s="64"/>
      <c r="BE500" s="64"/>
    </row>
    <row r="501" spans="1:57" s="32" customFormat="1" ht="14" x14ac:dyDescent="0.2">
      <c r="A501" s="32">
        <v>502</v>
      </c>
      <c r="B501" s="156">
        <v>1940</v>
      </c>
      <c r="C501" s="157" t="s">
        <v>473</v>
      </c>
      <c r="D501" s="158" t="s">
        <v>475</v>
      </c>
      <c r="E501" s="158" t="s">
        <v>591</v>
      </c>
      <c r="F501" s="158" t="s">
        <v>3720</v>
      </c>
      <c r="G501" s="159" t="s">
        <v>788</v>
      </c>
      <c r="H501" s="160">
        <v>895</v>
      </c>
      <c r="I501" s="161">
        <v>0.25</v>
      </c>
      <c r="J501" s="160">
        <v>895</v>
      </c>
      <c r="K501" s="161">
        <v>0.3</v>
      </c>
      <c r="L501" s="162" t="s">
        <v>1215</v>
      </c>
      <c r="M501" s="163"/>
      <c r="N501" s="163"/>
      <c r="O501" s="158" t="s">
        <v>475</v>
      </c>
      <c r="P501" s="158" t="s">
        <v>3156</v>
      </c>
      <c r="Q501" s="164" t="str">
        <f t="shared" si="51"/>
        <v>(Scott No. 895)</v>
      </c>
      <c r="R501" s="165">
        <f t="shared" si="52"/>
        <v>895</v>
      </c>
      <c r="S501" s="166">
        <f t="shared" si="50"/>
        <v>1</v>
      </c>
      <c r="T501" s="63">
        <v>895</v>
      </c>
      <c r="U501" s="63"/>
      <c r="V501" s="63"/>
      <c r="W501" s="63"/>
      <c r="X501" s="63"/>
      <c r="Y501" s="63"/>
      <c r="Z501" s="63"/>
      <c r="AA501" s="63"/>
      <c r="AB501" s="63"/>
      <c r="AC501" s="63"/>
      <c r="AD501" s="63"/>
      <c r="AE501" s="63"/>
      <c r="AF501" s="63"/>
      <c r="AG501" s="63"/>
      <c r="AH501" s="63"/>
      <c r="AI501" s="63"/>
      <c r="AJ501" s="63"/>
      <c r="AK501" s="63"/>
      <c r="AL501" s="63"/>
      <c r="AM501" s="63"/>
      <c r="AN501" s="63"/>
      <c r="AO501" s="63"/>
      <c r="AP501" s="63"/>
      <c r="AQ501" s="63"/>
      <c r="AR501" s="63"/>
      <c r="AS501" s="63"/>
      <c r="AT501" s="63"/>
      <c r="AU501" s="63"/>
      <c r="AV501" s="64"/>
      <c r="AW501" s="64"/>
      <c r="AX501" s="64"/>
      <c r="AY501" s="64"/>
      <c r="AZ501" s="64"/>
      <c r="BA501" s="64"/>
      <c r="BB501" s="64"/>
      <c r="BC501" s="64"/>
      <c r="BD501" s="64"/>
      <c r="BE501" s="64"/>
    </row>
    <row r="502" spans="1:57" s="32" customFormat="1" ht="14" x14ac:dyDescent="0.2">
      <c r="A502" s="32">
        <v>503</v>
      </c>
      <c r="B502" s="156">
        <v>1940</v>
      </c>
      <c r="C502" s="157" t="s">
        <v>473</v>
      </c>
      <c r="D502" s="158" t="s">
        <v>476</v>
      </c>
      <c r="E502" s="158" t="s">
        <v>591</v>
      </c>
      <c r="F502" s="158" t="s">
        <v>3721</v>
      </c>
      <c r="G502" s="159" t="s">
        <v>789</v>
      </c>
      <c r="H502" s="160">
        <v>896</v>
      </c>
      <c r="I502" s="161">
        <v>0.25</v>
      </c>
      <c r="J502" s="160">
        <v>896</v>
      </c>
      <c r="K502" s="161">
        <v>0.35</v>
      </c>
      <c r="L502" s="162" t="s">
        <v>1216</v>
      </c>
      <c r="M502" s="163"/>
      <c r="N502" s="163"/>
      <c r="O502" s="158" t="s">
        <v>476</v>
      </c>
      <c r="P502" s="158" t="s">
        <v>3157</v>
      </c>
      <c r="Q502" s="164" t="str">
        <f t="shared" si="51"/>
        <v>(Scott No. 896)</v>
      </c>
      <c r="R502" s="165">
        <f t="shared" si="52"/>
        <v>896</v>
      </c>
      <c r="S502" s="166">
        <f t="shared" si="50"/>
        <v>1</v>
      </c>
      <c r="T502" s="63">
        <v>896</v>
      </c>
      <c r="U502" s="63"/>
      <c r="V502" s="63"/>
      <c r="W502" s="63"/>
      <c r="X502" s="63"/>
      <c r="Y502" s="63"/>
      <c r="Z502" s="63"/>
      <c r="AA502" s="63"/>
      <c r="AB502" s="63"/>
      <c r="AC502" s="63"/>
      <c r="AD502" s="63"/>
      <c r="AE502" s="63"/>
      <c r="AF502" s="63"/>
      <c r="AG502" s="63"/>
      <c r="AH502" s="63"/>
      <c r="AI502" s="63"/>
      <c r="AJ502" s="63"/>
      <c r="AK502" s="63"/>
      <c r="AL502" s="63"/>
      <c r="AM502" s="63"/>
      <c r="AN502" s="63"/>
      <c r="AO502" s="63"/>
      <c r="AP502" s="63"/>
      <c r="AQ502" s="63"/>
      <c r="AR502" s="63"/>
      <c r="AS502" s="63"/>
      <c r="AT502" s="63"/>
      <c r="AU502" s="63"/>
      <c r="AV502" s="64"/>
      <c r="AW502" s="64"/>
      <c r="AX502" s="64"/>
      <c r="AY502" s="64"/>
      <c r="AZ502" s="64"/>
      <c r="BA502" s="64"/>
      <c r="BB502" s="64"/>
      <c r="BC502" s="64"/>
      <c r="BD502" s="64"/>
      <c r="BE502" s="64"/>
    </row>
    <row r="503" spans="1:57" s="32" customFormat="1" ht="14" x14ac:dyDescent="0.2">
      <c r="A503" s="32">
        <v>504</v>
      </c>
      <c r="B503" s="156">
        <v>1940</v>
      </c>
      <c r="C503" s="157" t="s">
        <v>473</v>
      </c>
      <c r="D503" s="158" t="s">
        <v>477</v>
      </c>
      <c r="E503" s="158" t="s">
        <v>591</v>
      </c>
      <c r="F503" s="158" t="s">
        <v>3722</v>
      </c>
      <c r="G503" s="159" t="s">
        <v>790</v>
      </c>
      <c r="H503" s="160">
        <v>897</v>
      </c>
      <c r="I503" s="161">
        <v>0.25</v>
      </c>
      <c r="J503" s="160">
        <v>897</v>
      </c>
      <c r="K503" s="161">
        <v>0.35</v>
      </c>
      <c r="L503" s="162" t="s">
        <v>1217</v>
      </c>
      <c r="M503" s="163"/>
      <c r="N503" s="163"/>
      <c r="O503" s="158" t="s">
        <v>477</v>
      </c>
      <c r="P503" s="158" t="s">
        <v>3158</v>
      </c>
      <c r="Q503" s="164" t="str">
        <f t="shared" si="51"/>
        <v>(Scott No. 897)</v>
      </c>
      <c r="R503" s="165">
        <f t="shared" si="52"/>
        <v>897</v>
      </c>
      <c r="S503" s="166">
        <f t="shared" si="50"/>
        <v>1</v>
      </c>
      <c r="T503" s="63">
        <v>897</v>
      </c>
      <c r="U503" s="63"/>
      <c r="V503" s="63"/>
      <c r="W503" s="63"/>
      <c r="X503" s="63"/>
      <c r="Y503" s="63"/>
      <c r="Z503" s="63"/>
      <c r="AA503" s="63"/>
      <c r="AB503" s="63"/>
      <c r="AC503" s="63"/>
      <c r="AD503" s="63"/>
      <c r="AE503" s="63"/>
      <c r="AF503" s="63"/>
      <c r="AG503" s="63"/>
      <c r="AH503" s="63"/>
      <c r="AI503" s="63"/>
      <c r="AJ503" s="63"/>
      <c r="AK503" s="63"/>
      <c r="AL503" s="63"/>
      <c r="AM503" s="63"/>
      <c r="AN503" s="63"/>
      <c r="AO503" s="63"/>
      <c r="AP503" s="63"/>
      <c r="AQ503" s="63"/>
      <c r="AR503" s="63"/>
      <c r="AS503" s="63"/>
      <c r="AT503" s="63"/>
      <c r="AU503" s="63"/>
      <c r="AV503" s="64"/>
      <c r="AW503" s="64"/>
      <c r="AX503" s="64"/>
      <c r="AY503" s="64"/>
      <c r="AZ503" s="64"/>
      <c r="BA503" s="64"/>
      <c r="BB503" s="64"/>
      <c r="BC503" s="64"/>
      <c r="BD503" s="64"/>
      <c r="BE503" s="64"/>
    </row>
    <row r="504" spans="1:57" s="32" customFormat="1" ht="14" x14ac:dyDescent="0.2">
      <c r="A504" s="32">
        <v>505</v>
      </c>
      <c r="B504" s="156">
        <v>1940</v>
      </c>
      <c r="C504" s="157" t="s">
        <v>473</v>
      </c>
      <c r="D504" s="158" t="s">
        <v>478</v>
      </c>
      <c r="E504" s="158" t="s">
        <v>591</v>
      </c>
      <c r="F504" s="158" t="s">
        <v>3723</v>
      </c>
      <c r="G504" s="159" t="s">
        <v>791</v>
      </c>
      <c r="H504" s="160">
        <v>898</v>
      </c>
      <c r="I504" s="161">
        <v>0.25</v>
      </c>
      <c r="J504" s="160">
        <v>898</v>
      </c>
      <c r="K504" s="161">
        <v>0.35</v>
      </c>
      <c r="L504" s="162" t="s">
        <v>1218</v>
      </c>
      <c r="M504" s="163"/>
      <c r="N504" s="163"/>
      <c r="O504" s="158" t="s">
        <v>478</v>
      </c>
      <c r="P504" s="158" t="s">
        <v>3159</v>
      </c>
      <c r="Q504" s="164" t="str">
        <f t="shared" si="51"/>
        <v>(Scott No. 898)</v>
      </c>
      <c r="R504" s="165">
        <f t="shared" si="52"/>
        <v>898</v>
      </c>
      <c r="S504" s="166">
        <f t="shared" si="50"/>
        <v>1</v>
      </c>
      <c r="T504" s="63">
        <v>898</v>
      </c>
      <c r="U504" s="63"/>
      <c r="V504" s="63"/>
      <c r="W504" s="63"/>
      <c r="X504" s="63"/>
      <c r="Y504" s="63"/>
      <c r="Z504" s="63"/>
      <c r="AA504" s="63"/>
      <c r="AB504" s="63"/>
      <c r="AC504" s="63"/>
      <c r="AD504" s="63"/>
      <c r="AE504" s="63"/>
      <c r="AF504" s="63"/>
      <c r="AG504" s="63"/>
      <c r="AH504" s="63"/>
      <c r="AI504" s="63"/>
      <c r="AJ504" s="63"/>
      <c r="AK504" s="63"/>
      <c r="AL504" s="63"/>
      <c r="AM504" s="63"/>
      <c r="AN504" s="63"/>
      <c r="AO504" s="63"/>
      <c r="AP504" s="63"/>
      <c r="AQ504" s="63"/>
      <c r="AR504" s="63"/>
      <c r="AS504" s="63"/>
      <c r="AT504" s="63"/>
      <c r="AU504" s="63"/>
      <c r="AV504" s="64"/>
      <c r="AW504" s="64"/>
      <c r="AX504" s="64"/>
      <c r="AY504" s="64"/>
      <c r="AZ504" s="64"/>
      <c r="BA504" s="64"/>
      <c r="BB504" s="64"/>
      <c r="BC504" s="64"/>
      <c r="BD504" s="64"/>
      <c r="BE504" s="64"/>
    </row>
    <row r="505" spans="1:57" s="32" customFormat="1" ht="14" x14ac:dyDescent="0.2">
      <c r="A505" s="32">
        <v>506</v>
      </c>
      <c r="B505" s="156">
        <v>1940</v>
      </c>
      <c r="C505" s="157" t="s">
        <v>473</v>
      </c>
      <c r="D505" s="158" t="s">
        <v>479</v>
      </c>
      <c r="E505" s="158" t="s">
        <v>591</v>
      </c>
      <c r="F505" s="158" t="s">
        <v>3724</v>
      </c>
      <c r="G505" s="159" t="s">
        <v>792</v>
      </c>
      <c r="H505" s="160">
        <v>902</v>
      </c>
      <c r="I505" s="161">
        <v>0.25</v>
      </c>
      <c r="J505" s="160">
        <v>902</v>
      </c>
      <c r="K505" s="161">
        <v>0.25</v>
      </c>
      <c r="L505" s="162" t="s">
        <v>1219</v>
      </c>
      <c r="M505" s="163"/>
      <c r="N505" s="163"/>
      <c r="O505" s="158" t="s">
        <v>479</v>
      </c>
      <c r="P505" s="158" t="s">
        <v>3160</v>
      </c>
      <c r="Q505" s="164" t="str">
        <f t="shared" si="51"/>
        <v>(Scott No. 902)</v>
      </c>
      <c r="R505" s="165">
        <f t="shared" si="52"/>
        <v>902</v>
      </c>
      <c r="S505" s="166">
        <f t="shared" si="50"/>
        <v>1</v>
      </c>
      <c r="T505" s="63">
        <v>902</v>
      </c>
      <c r="U505" s="63"/>
      <c r="V505" s="63"/>
      <c r="W505" s="63"/>
      <c r="X505" s="63"/>
      <c r="Y505" s="63"/>
      <c r="Z505" s="63"/>
      <c r="AA505" s="63"/>
      <c r="AB505" s="63"/>
      <c r="AC505" s="63"/>
      <c r="AD505" s="63"/>
      <c r="AE505" s="63"/>
      <c r="AF505" s="63"/>
      <c r="AG505" s="63"/>
      <c r="AH505" s="63"/>
      <c r="AI505" s="63"/>
      <c r="AJ505" s="63"/>
      <c r="AK505" s="63"/>
      <c r="AL505" s="63"/>
      <c r="AM505" s="63"/>
      <c r="AN505" s="63"/>
      <c r="AO505" s="63"/>
      <c r="AP505" s="63"/>
      <c r="AQ505" s="63"/>
      <c r="AR505" s="63"/>
      <c r="AS505" s="63"/>
      <c r="AT505" s="63"/>
      <c r="AU505" s="63"/>
      <c r="AV505" s="64"/>
      <c r="AW505" s="64"/>
      <c r="AX505" s="64"/>
      <c r="AY505" s="64"/>
      <c r="AZ505" s="64"/>
      <c r="BA505" s="64"/>
      <c r="BB505" s="64"/>
      <c r="BC505" s="64"/>
      <c r="BD505" s="64"/>
      <c r="BE505" s="64"/>
    </row>
    <row r="506" spans="1:57" s="32" customFormat="1" ht="14" x14ac:dyDescent="0.2">
      <c r="A506" s="32">
        <v>507</v>
      </c>
      <c r="B506" s="156">
        <v>1940</v>
      </c>
      <c r="C506" s="157" t="s">
        <v>587</v>
      </c>
      <c r="D506" s="158" t="s">
        <v>480</v>
      </c>
      <c r="E506" s="158" t="s">
        <v>591</v>
      </c>
      <c r="F506" s="158" t="s">
        <v>3725</v>
      </c>
      <c r="G506" s="159" t="s">
        <v>793</v>
      </c>
      <c r="H506" s="160">
        <v>899</v>
      </c>
      <c r="I506" s="161">
        <v>0.25</v>
      </c>
      <c r="J506" s="160">
        <v>899</v>
      </c>
      <c r="K506" s="161">
        <v>0.25</v>
      </c>
      <c r="L506" s="162" t="s">
        <v>1220</v>
      </c>
      <c r="M506" s="163"/>
      <c r="N506" s="163"/>
      <c r="O506" s="158" t="s">
        <v>480</v>
      </c>
      <c r="P506" s="158" t="s">
        <v>3161</v>
      </c>
      <c r="Q506" s="164" t="str">
        <f t="shared" si="51"/>
        <v>(Scott No. 899)</v>
      </c>
      <c r="R506" s="165">
        <f t="shared" si="52"/>
        <v>899</v>
      </c>
      <c r="S506" s="166">
        <f t="shared" si="50"/>
        <v>1</v>
      </c>
      <c r="T506" s="63">
        <v>899</v>
      </c>
      <c r="U506" s="63"/>
      <c r="V506" s="63"/>
      <c r="W506" s="63"/>
      <c r="X506" s="63"/>
      <c r="Y506" s="63"/>
      <c r="Z506" s="63"/>
      <c r="AA506" s="63"/>
      <c r="AB506" s="63"/>
      <c r="AC506" s="63"/>
      <c r="AD506" s="63"/>
      <c r="AE506" s="63"/>
      <c r="AF506" s="63"/>
      <c r="AG506" s="63"/>
      <c r="AH506" s="63"/>
      <c r="AI506" s="63"/>
      <c r="AJ506" s="63"/>
      <c r="AK506" s="63"/>
      <c r="AL506" s="63"/>
      <c r="AM506" s="63"/>
      <c r="AN506" s="63"/>
      <c r="AO506" s="63"/>
      <c r="AP506" s="63"/>
      <c r="AQ506" s="63"/>
      <c r="AR506" s="63"/>
      <c r="AS506" s="63"/>
      <c r="AT506" s="63"/>
      <c r="AU506" s="63"/>
      <c r="AV506" s="64"/>
      <c r="AW506" s="64"/>
      <c r="AX506" s="64"/>
      <c r="AY506" s="64"/>
      <c r="AZ506" s="64"/>
      <c r="BA506" s="64"/>
      <c r="BB506" s="64"/>
      <c r="BC506" s="64"/>
      <c r="BD506" s="64"/>
      <c r="BE506" s="64"/>
    </row>
    <row r="507" spans="1:57" s="32" customFormat="1" ht="14" x14ac:dyDescent="0.2">
      <c r="A507" s="32">
        <v>508</v>
      </c>
      <c r="B507" s="156">
        <v>1940</v>
      </c>
      <c r="C507" s="157" t="s">
        <v>587</v>
      </c>
      <c r="D507" s="158" t="s">
        <v>481</v>
      </c>
      <c r="E507" s="158" t="s">
        <v>591</v>
      </c>
      <c r="F507" s="158" t="s">
        <v>3726</v>
      </c>
      <c r="G507" s="159" t="s">
        <v>794</v>
      </c>
      <c r="H507" s="160">
        <v>900</v>
      </c>
      <c r="I507" s="161">
        <v>0.25</v>
      </c>
      <c r="J507" s="160">
        <v>900</v>
      </c>
      <c r="K507" s="161">
        <v>0.25</v>
      </c>
      <c r="L507" s="162" t="s">
        <v>1221</v>
      </c>
      <c r="M507" s="163"/>
      <c r="N507" s="163"/>
      <c r="O507" s="158" t="s">
        <v>481</v>
      </c>
      <c r="P507" s="158" t="s">
        <v>3162</v>
      </c>
      <c r="Q507" s="164" t="str">
        <f t="shared" si="51"/>
        <v>(Scott No. 900)</v>
      </c>
      <c r="R507" s="165">
        <f t="shared" si="52"/>
        <v>900</v>
      </c>
      <c r="S507" s="166">
        <f t="shared" si="50"/>
        <v>1</v>
      </c>
      <c r="T507" s="63">
        <v>900</v>
      </c>
      <c r="U507" s="63"/>
      <c r="V507" s="63"/>
      <c r="W507" s="63"/>
      <c r="X507" s="63"/>
      <c r="Y507" s="63"/>
      <c r="Z507" s="63"/>
      <c r="AA507" s="63"/>
      <c r="AB507" s="63"/>
      <c r="AC507" s="63"/>
      <c r="AD507" s="63"/>
      <c r="AE507" s="63"/>
      <c r="AF507" s="63"/>
      <c r="AG507" s="63"/>
      <c r="AH507" s="63"/>
      <c r="AI507" s="63"/>
      <c r="AJ507" s="63"/>
      <c r="AK507" s="63"/>
      <c r="AL507" s="63"/>
      <c r="AM507" s="63"/>
      <c r="AN507" s="63"/>
      <c r="AO507" s="63"/>
      <c r="AP507" s="63"/>
      <c r="AQ507" s="63"/>
      <c r="AR507" s="63"/>
      <c r="AS507" s="63"/>
      <c r="AT507" s="63"/>
      <c r="AU507" s="63"/>
      <c r="AV507" s="64"/>
      <c r="AW507" s="64"/>
      <c r="AX507" s="64"/>
      <c r="AY507" s="64"/>
      <c r="AZ507" s="64"/>
      <c r="BA507" s="64"/>
      <c r="BB507" s="64"/>
      <c r="BC507" s="64"/>
      <c r="BD507" s="64"/>
      <c r="BE507" s="64"/>
    </row>
    <row r="508" spans="1:57" s="32" customFormat="1" ht="14" x14ac:dyDescent="0.2">
      <c r="A508" s="32">
        <v>509</v>
      </c>
      <c r="B508" s="156">
        <v>1940</v>
      </c>
      <c r="C508" s="157" t="s">
        <v>587</v>
      </c>
      <c r="D508" s="158" t="s">
        <v>482</v>
      </c>
      <c r="E508" s="158" t="s">
        <v>591</v>
      </c>
      <c r="F508" s="158" t="s">
        <v>3727</v>
      </c>
      <c r="G508" s="159" t="s">
        <v>795</v>
      </c>
      <c r="H508" s="160">
        <v>901</v>
      </c>
      <c r="I508" s="161">
        <v>0.25</v>
      </c>
      <c r="J508" s="160">
        <v>901</v>
      </c>
      <c r="K508" s="161">
        <v>0.5</v>
      </c>
      <c r="L508" s="162" t="s">
        <v>1222</v>
      </c>
      <c r="M508" s="163"/>
      <c r="N508" s="163"/>
      <c r="O508" s="158" t="s">
        <v>482</v>
      </c>
      <c r="P508" s="158" t="s">
        <v>3163</v>
      </c>
      <c r="Q508" s="164" t="str">
        <f t="shared" si="51"/>
        <v>(Scott No. 901)</v>
      </c>
      <c r="R508" s="165">
        <f t="shared" si="52"/>
        <v>901</v>
      </c>
      <c r="S508" s="166">
        <f t="shared" si="50"/>
        <v>1</v>
      </c>
      <c r="T508" s="63">
        <v>901</v>
      </c>
      <c r="U508" s="63"/>
      <c r="V508" s="63"/>
      <c r="W508" s="63"/>
      <c r="X508" s="63"/>
      <c r="Y508" s="63"/>
      <c r="Z508" s="63"/>
      <c r="AA508" s="63"/>
      <c r="AB508" s="63"/>
      <c r="AC508" s="63"/>
      <c r="AD508" s="63"/>
      <c r="AE508" s="63"/>
      <c r="AF508" s="63"/>
      <c r="AG508" s="63"/>
      <c r="AH508" s="63"/>
      <c r="AI508" s="63"/>
      <c r="AJ508" s="63"/>
      <c r="AK508" s="63"/>
      <c r="AL508" s="63"/>
      <c r="AM508" s="63"/>
      <c r="AN508" s="63"/>
      <c r="AO508" s="63"/>
      <c r="AP508" s="63"/>
      <c r="AQ508" s="63"/>
      <c r="AR508" s="63"/>
      <c r="AS508" s="63"/>
      <c r="AT508" s="63"/>
      <c r="AU508" s="63"/>
      <c r="AV508" s="64"/>
      <c r="AW508" s="64"/>
      <c r="AX508" s="64"/>
      <c r="AY508" s="64"/>
      <c r="AZ508" s="64"/>
      <c r="BA508" s="64"/>
      <c r="BB508" s="64"/>
      <c r="BC508" s="64"/>
      <c r="BD508" s="64"/>
      <c r="BE508" s="64"/>
    </row>
    <row r="509" spans="1:57" s="32" customFormat="1" ht="14" x14ac:dyDescent="0.2">
      <c r="A509" s="32">
        <v>510</v>
      </c>
      <c r="B509" s="156">
        <v>1941</v>
      </c>
      <c r="C509" s="157" t="s">
        <v>588</v>
      </c>
      <c r="D509" s="158" t="s">
        <v>483</v>
      </c>
      <c r="E509" s="158" t="s">
        <v>591</v>
      </c>
      <c r="F509" s="158" t="s">
        <v>3728</v>
      </c>
      <c r="G509" s="159" t="s">
        <v>796</v>
      </c>
      <c r="H509" s="160">
        <v>903</v>
      </c>
      <c r="I509" s="161">
        <v>0.25</v>
      </c>
      <c r="J509" s="160">
        <v>903</v>
      </c>
      <c r="K509" s="161">
        <v>0.45</v>
      </c>
      <c r="L509" s="162" t="s">
        <v>1223</v>
      </c>
      <c r="M509" s="163"/>
      <c r="N509" s="163"/>
      <c r="O509" s="158" t="s">
        <v>483</v>
      </c>
      <c r="P509" s="158" t="s">
        <v>3164</v>
      </c>
      <c r="Q509" s="164" t="str">
        <f t="shared" si="51"/>
        <v>(Scott No. 903)</v>
      </c>
      <c r="R509" s="165">
        <f t="shared" si="52"/>
        <v>903</v>
      </c>
      <c r="S509" s="166">
        <f t="shared" si="50"/>
        <v>1</v>
      </c>
      <c r="T509" s="63">
        <v>903</v>
      </c>
      <c r="U509" s="63"/>
      <c r="V509" s="63"/>
      <c r="W509" s="63"/>
      <c r="X509" s="63"/>
      <c r="Y509" s="63"/>
      <c r="Z509" s="63"/>
      <c r="AA509" s="63"/>
      <c r="AB509" s="63"/>
      <c r="AC509" s="63"/>
      <c r="AD509" s="63"/>
      <c r="AE509" s="63"/>
      <c r="AF509" s="63"/>
      <c r="AG509" s="63"/>
      <c r="AH509" s="63"/>
      <c r="AI509" s="63"/>
      <c r="AJ509" s="63"/>
      <c r="AK509" s="63"/>
      <c r="AL509" s="63"/>
      <c r="AM509" s="63"/>
      <c r="AN509" s="63"/>
      <c r="AO509" s="63"/>
      <c r="AP509" s="63"/>
      <c r="AQ509" s="63"/>
      <c r="AR509" s="63"/>
      <c r="AS509" s="63"/>
      <c r="AT509" s="63"/>
      <c r="AU509" s="63"/>
      <c r="AV509" s="64"/>
      <c r="AW509" s="64"/>
      <c r="AX509" s="64"/>
      <c r="AY509" s="64"/>
      <c r="AZ509" s="64"/>
      <c r="BA509" s="64"/>
      <c r="BB509" s="64"/>
      <c r="BC509" s="64"/>
      <c r="BD509" s="64"/>
      <c r="BE509" s="64"/>
    </row>
    <row r="510" spans="1:57" s="32" customFormat="1" ht="14" x14ac:dyDescent="0.2">
      <c r="A510" s="32">
        <v>511</v>
      </c>
      <c r="B510" s="156">
        <v>1941</v>
      </c>
      <c r="C510" s="157" t="s">
        <v>588</v>
      </c>
      <c r="D510" s="158" t="s">
        <v>484</v>
      </c>
      <c r="E510" s="158" t="s">
        <v>591</v>
      </c>
      <c r="F510" s="158" t="s">
        <v>3729</v>
      </c>
      <c r="G510" s="159" t="s">
        <v>797</v>
      </c>
      <c r="H510" s="160">
        <v>904</v>
      </c>
      <c r="I510" s="161">
        <v>0.25</v>
      </c>
      <c r="J510" s="160">
        <v>904</v>
      </c>
      <c r="K510" s="161">
        <v>0.3</v>
      </c>
      <c r="L510" s="162" t="s">
        <v>1224</v>
      </c>
      <c r="M510" s="163"/>
      <c r="N510" s="163"/>
      <c r="O510" s="158" t="s">
        <v>484</v>
      </c>
      <c r="P510" s="158" t="s">
        <v>3165</v>
      </c>
      <c r="Q510" s="164" t="str">
        <f t="shared" si="51"/>
        <v>(Scott No. 904)</v>
      </c>
      <c r="R510" s="165">
        <f t="shared" si="52"/>
        <v>904</v>
      </c>
      <c r="S510" s="166">
        <f t="shared" si="50"/>
        <v>1</v>
      </c>
      <c r="T510" s="63">
        <v>904</v>
      </c>
      <c r="U510" s="63"/>
      <c r="V510" s="63"/>
      <c r="W510" s="63"/>
      <c r="X510" s="63"/>
      <c r="Y510" s="63"/>
      <c r="Z510" s="63"/>
      <c r="AA510" s="63"/>
      <c r="AB510" s="63"/>
      <c r="AC510" s="63"/>
      <c r="AD510" s="63"/>
      <c r="AE510" s="63"/>
      <c r="AF510" s="63"/>
      <c r="AG510" s="63"/>
      <c r="AH510" s="63"/>
      <c r="AI510" s="63"/>
      <c r="AJ510" s="63"/>
      <c r="AK510" s="63"/>
      <c r="AL510" s="63"/>
      <c r="AM510" s="63"/>
      <c r="AN510" s="63"/>
      <c r="AO510" s="63"/>
      <c r="AP510" s="63"/>
      <c r="AQ510" s="63"/>
      <c r="AR510" s="63"/>
      <c r="AS510" s="63"/>
      <c r="AT510" s="63"/>
      <c r="AU510" s="63"/>
      <c r="AV510" s="64"/>
      <c r="AW510" s="64"/>
      <c r="AX510" s="64"/>
      <c r="AY510" s="64"/>
      <c r="AZ510" s="64"/>
      <c r="BA510" s="64"/>
      <c r="BB510" s="64"/>
      <c r="BC510" s="64"/>
      <c r="BD510" s="64"/>
      <c r="BE510" s="64"/>
    </row>
    <row r="511" spans="1:57" s="32" customFormat="1" ht="14" x14ac:dyDescent="0.2">
      <c r="A511" s="32">
        <v>512</v>
      </c>
      <c r="B511" s="156">
        <v>1941</v>
      </c>
      <c r="C511" s="157" t="s">
        <v>588</v>
      </c>
      <c r="D511" s="158" t="s">
        <v>485</v>
      </c>
      <c r="E511" s="158" t="s">
        <v>591</v>
      </c>
      <c r="F511" s="158" t="s">
        <v>3730</v>
      </c>
      <c r="G511" s="159" t="s">
        <v>798</v>
      </c>
      <c r="H511" s="160">
        <v>905</v>
      </c>
      <c r="I511" s="161">
        <v>0.25</v>
      </c>
      <c r="J511" s="160">
        <v>905</v>
      </c>
      <c r="K511" s="161">
        <v>0.25</v>
      </c>
      <c r="L511" s="162" t="s">
        <v>1225</v>
      </c>
      <c r="M511" s="163"/>
      <c r="N511" s="163"/>
      <c r="O511" s="158" t="s">
        <v>485</v>
      </c>
      <c r="P511" s="158" t="s">
        <v>3166</v>
      </c>
      <c r="Q511" s="164" t="str">
        <f t="shared" si="51"/>
        <v>(Scott No. 905)</v>
      </c>
      <c r="R511" s="165">
        <f t="shared" si="52"/>
        <v>905</v>
      </c>
      <c r="S511" s="166">
        <f t="shared" si="50"/>
        <v>1</v>
      </c>
      <c r="T511" s="63">
        <v>905</v>
      </c>
      <c r="U511" s="63"/>
      <c r="V511" s="63"/>
      <c r="W511" s="63"/>
      <c r="X511" s="63"/>
      <c r="Y511" s="63"/>
      <c r="Z511" s="63"/>
      <c r="AA511" s="63"/>
      <c r="AB511" s="63"/>
      <c r="AC511" s="63"/>
      <c r="AD511" s="63"/>
      <c r="AE511" s="63"/>
      <c r="AF511" s="63"/>
      <c r="AG511" s="63"/>
      <c r="AH511" s="63"/>
      <c r="AI511" s="63"/>
      <c r="AJ511" s="63"/>
      <c r="AK511" s="63"/>
      <c r="AL511" s="63"/>
      <c r="AM511" s="63"/>
      <c r="AN511" s="63"/>
      <c r="AO511" s="63"/>
      <c r="AP511" s="63"/>
      <c r="AQ511" s="63"/>
      <c r="AR511" s="63"/>
      <c r="AS511" s="63"/>
      <c r="AT511" s="63"/>
      <c r="AU511" s="63"/>
      <c r="AV511" s="64"/>
      <c r="AW511" s="64"/>
      <c r="AX511" s="64"/>
      <c r="AY511" s="64"/>
      <c r="AZ511" s="64"/>
      <c r="BA511" s="64"/>
      <c r="BB511" s="64"/>
      <c r="BC511" s="64"/>
      <c r="BD511" s="64"/>
      <c r="BE511" s="64"/>
    </row>
    <row r="512" spans="1:57" s="32" customFormat="1" ht="14" x14ac:dyDescent="0.2">
      <c r="A512" s="32">
        <v>513</v>
      </c>
      <c r="B512" s="156">
        <v>1941</v>
      </c>
      <c r="C512" s="157" t="s">
        <v>588</v>
      </c>
      <c r="D512" s="158" t="s">
        <v>486</v>
      </c>
      <c r="E512" s="158" t="s">
        <v>591</v>
      </c>
      <c r="F512" s="158" t="s">
        <v>3731</v>
      </c>
      <c r="G512" s="159" t="s">
        <v>799</v>
      </c>
      <c r="H512" s="160">
        <v>906</v>
      </c>
      <c r="I512" s="161">
        <v>0.5</v>
      </c>
      <c r="J512" s="160">
        <v>906</v>
      </c>
      <c r="K512" s="161">
        <v>3.75</v>
      </c>
      <c r="L512" s="162" t="s">
        <v>1226</v>
      </c>
      <c r="M512" s="163"/>
      <c r="N512" s="163"/>
      <c r="O512" s="158" t="s">
        <v>486</v>
      </c>
      <c r="P512" s="158" t="s">
        <v>3167</v>
      </c>
      <c r="Q512" s="164" t="str">
        <f t="shared" si="51"/>
        <v>(Scott No. 906)</v>
      </c>
      <c r="R512" s="165">
        <f t="shared" si="52"/>
        <v>906</v>
      </c>
      <c r="S512" s="166">
        <f t="shared" si="50"/>
        <v>1</v>
      </c>
      <c r="T512" s="63">
        <v>906</v>
      </c>
      <c r="U512" s="63"/>
      <c r="V512" s="63"/>
      <c r="W512" s="63"/>
      <c r="X512" s="63"/>
      <c r="Y512" s="63"/>
      <c r="Z512" s="63"/>
      <c r="AA512" s="63"/>
      <c r="AB512" s="63"/>
      <c r="AC512" s="63"/>
      <c r="AD512" s="63"/>
      <c r="AE512" s="63"/>
      <c r="AF512" s="63"/>
      <c r="AG512" s="63"/>
      <c r="AH512" s="63"/>
      <c r="AI512" s="63"/>
      <c r="AJ512" s="63"/>
      <c r="AK512" s="63"/>
      <c r="AL512" s="63"/>
      <c r="AM512" s="63"/>
      <c r="AN512" s="63"/>
      <c r="AO512" s="63"/>
      <c r="AP512" s="63"/>
      <c r="AQ512" s="63"/>
      <c r="AR512" s="63"/>
      <c r="AS512" s="63"/>
      <c r="AT512" s="63"/>
      <c r="AU512" s="63"/>
      <c r="AV512" s="64"/>
      <c r="AW512" s="64"/>
      <c r="AX512" s="64"/>
      <c r="AY512" s="64"/>
      <c r="AZ512" s="64"/>
      <c r="BA512" s="64"/>
      <c r="BB512" s="64"/>
      <c r="BC512" s="64"/>
      <c r="BD512" s="64"/>
      <c r="BE512" s="64"/>
    </row>
    <row r="513" spans="1:57" s="32" customFormat="1" ht="14" x14ac:dyDescent="0.2">
      <c r="A513" s="32">
        <v>514</v>
      </c>
      <c r="B513" s="156">
        <v>1941</v>
      </c>
      <c r="C513" s="157" t="s">
        <v>588</v>
      </c>
      <c r="D513" s="158" t="s">
        <v>487</v>
      </c>
      <c r="E513" s="158" t="s">
        <v>591</v>
      </c>
      <c r="F513" s="158" t="s">
        <v>3732</v>
      </c>
      <c r="G513" s="159" t="s">
        <v>800</v>
      </c>
      <c r="H513" s="160">
        <v>907</v>
      </c>
      <c r="I513" s="161">
        <v>0.25</v>
      </c>
      <c r="J513" s="160">
        <v>907</v>
      </c>
      <c r="K513" s="161">
        <v>0.25</v>
      </c>
      <c r="L513" s="162" t="s">
        <v>1227</v>
      </c>
      <c r="M513" s="163"/>
      <c r="N513" s="163"/>
      <c r="O513" s="158" t="s">
        <v>487</v>
      </c>
      <c r="P513" s="158" t="s">
        <v>3168</v>
      </c>
      <c r="Q513" s="164" t="str">
        <f t="shared" si="51"/>
        <v>(Scott No. 907)</v>
      </c>
      <c r="R513" s="165">
        <f t="shared" si="52"/>
        <v>907</v>
      </c>
      <c r="S513" s="166">
        <f t="shared" si="50"/>
        <v>1</v>
      </c>
      <c r="T513" s="63">
        <v>907</v>
      </c>
      <c r="U513" s="63"/>
      <c r="V513" s="63"/>
      <c r="W513" s="63"/>
      <c r="X513" s="63"/>
      <c r="Y513" s="63"/>
      <c r="Z513" s="63"/>
      <c r="AA513" s="63"/>
      <c r="AB513" s="63"/>
      <c r="AC513" s="63"/>
      <c r="AD513" s="63"/>
      <c r="AE513" s="63"/>
      <c r="AF513" s="63"/>
      <c r="AG513" s="63"/>
      <c r="AH513" s="63"/>
      <c r="AI513" s="63"/>
      <c r="AJ513" s="63"/>
      <c r="AK513" s="63"/>
      <c r="AL513" s="63"/>
      <c r="AM513" s="63"/>
      <c r="AN513" s="63"/>
      <c r="AO513" s="63"/>
      <c r="AP513" s="63"/>
      <c r="AQ513" s="63"/>
      <c r="AR513" s="63"/>
      <c r="AS513" s="63"/>
      <c r="AT513" s="63"/>
      <c r="AU513" s="63"/>
      <c r="AV513" s="64"/>
      <c r="AW513" s="64"/>
      <c r="AX513" s="64"/>
      <c r="AY513" s="64"/>
      <c r="AZ513" s="64"/>
      <c r="BA513" s="64"/>
      <c r="BB513" s="64"/>
      <c r="BC513" s="64"/>
      <c r="BD513" s="64"/>
      <c r="BE513" s="64"/>
    </row>
    <row r="514" spans="1:57" s="32" customFormat="1" ht="14" x14ac:dyDescent="0.2">
      <c r="A514" s="32">
        <v>515</v>
      </c>
      <c r="B514" s="156">
        <v>1941</v>
      </c>
      <c r="C514" s="157" t="s">
        <v>588</v>
      </c>
      <c r="D514" s="158" t="s">
        <v>488</v>
      </c>
      <c r="E514" s="158" t="s">
        <v>591</v>
      </c>
      <c r="F514" s="158" t="s">
        <v>3733</v>
      </c>
      <c r="G514" s="159" t="s">
        <v>801</v>
      </c>
      <c r="H514" s="160">
        <v>908</v>
      </c>
      <c r="I514" s="161">
        <v>0.25</v>
      </c>
      <c r="J514" s="160">
        <v>908</v>
      </c>
      <c r="K514" s="161">
        <v>0.25</v>
      </c>
      <c r="L514" s="162" t="s">
        <v>1228</v>
      </c>
      <c r="M514" s="163"/>
      <c r="N514" s="163"/>
      <c r="O514" s="158" t="s">
        <v>488</v>
      </c>
      <c r="P514" s="158" t="s">
        <v>3169</v>
      </c>
      <c r="Q514" s="164" t="str">
        <f t="shared" si="51"/>
        <v>(Scott No. 908)</v>
      </c>
      <c r="R514" s="165">
        <f t="shared" si="52"/>
        <v>908</v>
      </c>
      <c r="S514" s="166">
        <f t="shared" si="50"/>
        <v>1</v>
      </c>
      <c r="T514" s="63">
        <v>908</v>
      </c>
      <c r="U514" s="63"/>
      <c r="V514" s="63"/>
      <c r="W514" s="63"/>
      <c r="X514" s="63"/>
      <c r="Y514" s="63"/>
      <c r="Z514" s="63"/>
      <c r="AA514" s="63"/>
      <c r="AB514" s="63"/>
      <c r="AC514" s="63"/>
      <c r="AD514" s="63"/>
      <c r="AE514" s="63"/>
      <c r="AF514" s="63"/>
      <c r="AG514" s="63"/>
      <c r="AH514" s="63"/>
      <c r="AI514" s="63"/>
      <c r="AJ514" s="63"/>
      <c r="AK514" s="63"/>
      <c r="AL514" s="63"/>
      <c r="AM514" s="63"/>
      <c r="AN514" s="63"/>
      <c r="AO514" s="63"/>
      <c r="AP514" s="63"/>
      <c r="AQ514" s="63"/>
      <c r="AR514" s="63"/>
      <c r="AS514" s="63"/>
      <c r="AT514" s="63"/>
      <c r="AU514" s="63"/>
      <c r="AV514" s="64"/>
      <c r="AW514" s="64"/>
      <c r="AX514" s="64"/>
      <c r="AY514" s="64"/>
      <c r="AZ514" s="64"/>
      <c r="BA514" s="64"/>
      <c r="BB514" s="64"/>
      <c r="BC514" s="64"/>
      <c r="BD514" s="64"/>
      <c r="BE514" s="64"/>
    </row>
    <row r="515" spans="1:57" s="32" customFormat="1" ht="14" x14ac:dyDescent="0.2">
      <c r="A515" s="32">
        <v>516</v>
      </c>
      <c r="B515" s="156">
        <v>1941</v>
      </c>
      <c r="C515" s="157" t="s">
        <v>1467</v>
      </c>
      <c r="D515" s="158" t="s">
        <v>1278</v>
      </c>
      <c r="E515" s="158" t="s">
        <v>540</v>
      </c>
      <c r="F515" s="158" t="s">
        <v>3734</v>
      </c>
      <c r="G515" s="159" t="s">
        <v>855</v>
      </c>
      <c r="H515" s="160" t="s">
        <v>618</v>
      </c>
      <c r="I515" s="161">
        <v>0.25</v>
      </c>
      <c r="J515" s="160" t="s">
        <v>618</v>
      </c>
      <c r="K515" s="161">
        <v>0.25</v>
      </c>
      <c r="L515" s="162" t="s">
        <v>1454</v>
      </c>
      <c r="M515" s="163"/>
      <c r="N515" s="163"/>
      <c r="O515" s="158" t="s">
        <v>1278</v>
      </c>
      <c r="P515" s="158" t="s">
        <v>3170</v>
      </c>
      <c r="Q515" s="164" t="str">
        <f t="shared" si="51"/>
        <v>(Scott No. C25)</v>
      </c>
      <c r="R515" s="165" t="str">
        <f t="shared" si="52"/>
        <v>C25</v>
      </c>
      <c r="S515" s="166">
        <f t="shared" si="50"/>
        <v>1</v>
      </c>
      <c r="T515" s="63" t="s">
        <v>618</v>
      </c>
      <c r="U515" s="63"/>
      <c r="V515" s="63"/>
      <c r="W515" s="63"/>
      <c r="X515" s="63"/>
      <c r="Y515" s="63"/>
      <c r="Z515" s="63"/>
      <c r="AA515" s="63"/>
      <c r="AB515" s="63"/>
      <c r="AC515" s="63"/>
      <c r="AD515" s="63"/>
      <c r="AE515" s="63"/>
      <c r="AF515" s="63"/>
      <c r="AG515" s="63"/>
      <c r="AH515" s="63"/>
      <c r="AI515" s="63"/>
      <c r="AJ515" s="63"/>
      <c r="AK515" s="63"/>
      <c r="AL515" s="63"/>
      <c r="AM515" s="63"/>
      <c r="AN515" s="63"/>
      <c r="AO515" s="63"/>
      <c r="AP515" s="63"/>
      <c r="AQ515" s="63"/>
      <c r="AR515" s="63"/>
      <c r="AS515" s="63"/>
      <c r="AT515" s="63"/>
      <c r="AU515" s="63"/>
      <c r="AV515" s="64"/>
      <c r="AW515" s="64"/>
      <c r="AX515" s="64"/>
      <c r="AY515" s="64"/>
      <c r="AZ515" s="64"/>
      <c r="BA515" s="64"/>
      <c r="BB515" s="64"/>
      <c r="BC515" s="64"/>
      <c r="BD515" s="64"/>
      <c r="BE515" s="64"/>
    </row>
    <row r="516" spans="1:57" s="32" customFormat="1" ht="14" x14ac:dyDescent="0.2">
      <c r="A516" s="32">
        <v>517</v>
      </c>
      <c r="B516" s="156">
        <v>1941</v>
      </c>
      <c r="C516" s="157" t="s">
        <v>1467</v>
      </c>
      <c r="D516" s="158" t="s">
        <v>1284</v>
      </c>
      <c r="E516" s="158" t="s">
        <v>540</v>
      </c>
      <c r="F516" s="158" t="s">
        <v>3735</v>
      </c>
      <c r="G516" s="159" t="s">
        <v>858</v>
      </c>
      <c r="H516" s="160" t="s">
        <v>619</v>
      </c>
      <c r="I516" s="161">
        <v>0.25</v>
      </c>
      <c r="J516" s="160" t="s">
        <v>619</v>
      </c>
      <c r="K516" s="161">
        <v>0.25</v>
      </c>
      <c r="L516" s="162" t="s">
        <v>1454</v>
      </c>
      <c r="M516" s="163"/>
      <c r="N516" s="163"/>
      <c r="O516" s="158" t="s">
        <v>1284</v>
      </c>
      <c r="P516" s="158" t="s">
        <v>3171</v>
      </c>
      <c r="Q516" s="164" t="str">
        <f t="shared" si="51"/>
        <v>(Scott No. C26)</v>
      </c>
      <c r="R516" s="165" t="str">
        <f t="shared" si="52"/>
        <v>C26</v>
      </c>
      <c r="S516" s="166">
        <f t="shared" si="50"/>
        <v>1</v>
      </c>
      <c r="T516" s="63" t="s">
        <v>619</v>
      </c>
      <c r="U516" s="63"/>
      <c r="V516" s="63"/>
      <c r="W516" s="63"/>
      <c r="X516" s="63"/>
      <c r="Y516" s="63"/>
      <c r="Z516" s="63"/>
      <c r="AA516" s="63"/>
      <c r="AB516" s="63"/>
      <c r="AC516" s="63"/>
      <c r="AD516" s="63"/>
      <c r="AE516" s="63"/>
      <c r="AF516" s="63"/>
      <c r="AG516" s="63"/>
      <c r="AH516" s="63"/>
      <c r="AI516" s="63"/>
      <c r="AJ516" s="63"/>
      <c r="AK516" s="63"/>
      <c r="AL516" s="63"/>
      <c r="AM516" s="63"/>
      <c r="AN516" s="63"/>
      <c r="AO516" s="63"/>
      <c r="AP516" s="63"/>
      <c r="AQ516" s="63"/>
      <c r="AR516" s="63"/>
      <c r="AS516" s="63"/>
      <c r="AT516" s="63"/>
      <c r="AU516" s="63"/>
      <c r="AV516" s="64"/>
      <c r="AW516" s="64"/>
      <c r="AX516" s="64"/>
      <c r="AY516" s="64"/>
      <c r="AZ516" s="64"/>
      <c r="BA516" s="64"/>
      <c r="BB516" s="64"/>
      <c r="BC516" s="64"/>
      <c r="BD516" s="64"/>
      <c r="BE516" s="64"/>
    </row>
    <row r="517" spans="1:57" s="32" customFormat="1" ht="14" x14ac:dyDescent="0.2">
      <c r="A517" s="32">
        <v>518</v>
      </c>
      <c r="B517" s="156">
        <v>1941</v>
      </c>
      <c r="C517" s="157" t="s">
        <v>1467</v>
      </c>
      <c r="D517" s="158" t="s">
        <v>1279</v>
      </c>
      <c r="E517" s="158" t="s">
        <v>540</v>
      </c>
      <c r="F517" s="158" t="s">
        <v>3736</v>
      </c>
      <c r="G517" s="159" t="s">
        <v>859</v>
      </c>
      <c r="H517" s="160" t="s">
        <v>620</v>
      </c>
      <c r="I517" s="161">
        <v>0.25</v>
      </c>
      <c r="J517" s="160" t="s">
        <v>620</v>
      </c>
      <c r="K517" s="161">
        <v>1.25</v>
      </c>
      <c r="L517" s="162" t="s">
        <v>1454</v>
      </c>
      <c r="M517" s="163"/>
      <c r="N517" s="163"/>
      <c r="O517" s="158" t="s">
        <v>1279</v>
      </c>
      <c r="P517" s="158" t="s">
        <v>3172</v>
      </c>
      <c r="Q517" s="164" t="str">
        <f t="shared" si="51"/>
        <v>(Scott No. C27)</v>
      </c>
      <c r="R517" s="165" t="str">
        <f t="shared" si="52"/>
        <v>C27</v>
      </c>
      <c r="S517" s="166">
        <f t="shared" si="50"/>
        <v>1</v>
      </c>
      <c r="T517" s="63" t="s">
        <v>620</v>
      </c>
      <c r="U517" s="63"/>
      <c r="V517" s="63"/>
      <c r="W517" s="63"/>
      <c r="X517" s="63"/>
      <c r="Y517" s="63"/>
      <c r="Z517" s="63"/>
      <c r="AA517" s="63"/>
      <c r="AB517" s="63"/>
      <c r="AC517" s="63"/>
      <c r="AD517" s="63"/>
      <c r="AE517" s="63"/>
      <c r="AF517" s="63"/>
      <c r="AG517" s="63"/>
      <c r="AH517" s="63"/>
      <c r="AI517" s="63"/>
      <c r="AJ517" s="63"/>
      <c r="AK517" s="63"/>
      <c r="AL517" s="63"/>
      <c r="AM517" s="63"/>
      <c r="AN517" s="63"/>
      <c r="AO517" s="63"/>
      <c r="AP517" s="63"/>
      <c r="AQ517" s="63"/>
      <c r="AR517" s="63"/>
      <c r="AS517" s="63"/>
      <c r="AT517" s="63"/>
      <c r="AU517" s="63"/>
      <c r="AV517" s="64"/>
      <c r="AW517" s="64"/>
      <c r="AX517" s="64"/>
      <c r="AY517" s="64"/>
      <c r="AZ517" s="64"/>
      <c r="BA517" s="64"/>
      <c r="BB517" s="64"/>
      <c r="BC517" s="64"/>
      <c r="BD517" s="64"/>
      <c r="BE517" s="64"/>
    </row>
    <row r="518" spans="1:57" s="32" customFormat="1" ht="14" x14ac:dyDescent="0.2">
      <c r="A518" s="32">
        <v>519</v>
      </c>
      <c r="B518" s="156">
        <v>1941</v>
      </c>
      <c r="C518" s="157" t="s">
        <v>1467</v>
      </c>
      <c r="D518" s="158" t="s">
        <v>1280</v>
      </c>
      <c r="E518" s="158" t="s">
        <v>540</v>
      </c>
      <c r="F518" s="158" t="s">
        <v>3737</v>
      </c>
      <c r="G518" s="159" t="s">
        <v>1304</v>
      </c>
      <c r="H518" s="160" t="s">
        <v>621</v>
      </c>
      <c r="I518" s="161">
        <v>0.35</v>
      </c>
      <c r="J518" s="160" t="s">
        <v>621</v>
      </c>
      <c r="K518" s="161">
        <v>2.25</v>
      </c>
      <c r="L518" s="162" t="s">
        <v>1454</v>
      </c>
      <c r="M518" s="163"/>
      <c r="N518" s="163"/>
      <c r="O518" s="158" t="s">
        <v>1280</v>
      </c>
      <c r="P518" s="158" t="s">
        <v>3173</v>
      </c>
      <c r="Q518" s="164" t="str">
        <f t="shared" si="51"/>
        <v>(Scott No. C28)</v>
      </c>
      <c r="R518" s="165" t="str">
        <f t="shared" si="52"/>
        <v>C28</v>
      </c>
      <c r="S518" s="166">
        <f t="shared" si="50"/>
        <v>1</v>
      </c>
      <c r="T518" s="63" t="s">
        <v>621</v>
      </c>
      <c r="U518" s="63"/>
      <c r="V518" s="63"/>
      <c r="W518" s="63"/>
      <c r="X518" s="63"/>
      <c r="Y518" s="63"/>
      <c r="Z518" s="63"/>
      <c r="AA518" s="63"/>
      <c r="AB518" s="63"/>
      <c r="AC518" s="63"/>
      <c r="AD518" s="63"/>
      <c r="AE518" s="63"/>
      <c r="AF518" s="63"/>
      <c r="AG518" s="63"/>
      <c r="AH518" s="63"/>
      <c r="AI518" s="63"/>
      <c r="AJ518" s="63"/>
      <c r="AK518" s="63"/>
      <c r="AL518" s="63"/>
      <c r="AM518" s="63"/>
      <c r="AN518" s="63"/>
      <c r="AO518" s="63"/>
      <c r="AP518" s="63"/>
      <c r="AQ518" s="63"/>
      <c r="AR518" s="63"/>
      <c r="AS518" s="63"/>
      <c r="AT518" s="63"/>
      <c r="AU518" s="63"/>
      <c r="AV518" s="64"/>
      <c r="AW518" s="64"/>
      <c r="AX518" s="64"/>
      <c r="AY518" s="64"/>
      <c r="AZ518" s="64"/>
      <c r="BA518" s="64"/>
      <c r="BB518" s="64"/>
      <c r="BC518" s="64"/>
      <c r="BD518" s="64"/>
      <c r="BE518" s="64"/>
    </row>
    <row r="519" spans="1:57" s="32" customFormat="1" ht="14" x14ac:dyDescent="0.2">
      <c r="A519" s="32">
        <v>520</v>
      </c>
      <c r="B519" s="156">
        <v>1941</v>
      </c>
      <c r="C519" s="157" t="s">
        <v>1467</v>
      </c>
      <c r="D519" s="158" t="s">
        <v>1281</v>
      </c>
      <c r="E519" s="158" t="s">
        <v>540</v>
      </c>
      <c r="F519" s="158" t="s">
        <v>3738</v>
      </c>
      <c r="G519" s="159" t="s">
        <v>861</v>
      </c>
      <c r="H519" s="160" t="s">
        <v>622</v>
      </c>
      <c r="I519" s="161">
        <v>0.3</v>
      </c>
      <c r="J519" s="160" t="s">
        <v>622</v>
      </c>
      <c r="K519" s="161">
        <v>2.25</v>
      </c>
      <c r="L519" s="162" t="s">
        <v>1454</v>
      </c>
      <c r="M519" s="163"/>
      <c r="N519" s="163"/>
      <c r="O519" s="158" t="s">
        <v>1281</v>
      </c>
      <c r="P519" s="158" t="s">
        <v>3174</v>
      </c>
      <c r="Q519" s="164" t="str">
        <f t="shared" si="51"/>
        <v>(Scott No. C29)</v>
      </c>
      <c r="R519" s="165" t="str">
        <f t="shared" si="52"/>
        <v>C29</v>
      </c>
      <c r="S519" s="166">
        <f t="shared" si="50"/>
        <v>1</v>
      </c>
      <c r="T519" s="63" t="s">
        <v>622</v>
      </c>
      <c r="U519" s="63"/>
      <c r="V519" s="63"/>
      <c r="W519" s="63"/>
      <c r="X519" s="63"/>
      <c r="Y519" s="63"/>
      <c r="Z519" s="63"/>
      <c r="AA519" s="63"/>
      <c r="AB519" s="63"/>
      <c r="AC519" s="63"/>
      <c r="AD519" s="63"/>
      <c r="AE519" s="63"/>
      <c r="AF519" s="63"/>
      <c r="AG519" s="63"/>
      <c r="AH519" s="63"/>
      <c r="AI519" s="63"/>
      <c r="AJ519" s="63"/>
      <c r="AK519" s="63"/>
      <c r="AL519" s="63"/>
      <c r="AM519" s="63"/>
      <c r="AN519" s="63"/>
      <c r="AO519" s="63"/>
      <c r="AP519" s="63"/>
      <c r="AQ519" s="63"/>
      <c r="AR519" s="63"/>
      <c r="AS519" s="63"/>
      <c r="AT519" s="63"/>
      <c r="AU519" s="63"/>
      <c r="AV519" s="64"/>
      <c r="AW519" s="64"/>
      <c r="AX519" s="64"/>
      <c r="AY519" s="64"/>
      <c r="AZ519" s="64"/>
      <c r="BA519" s="64"/>
      <c r="BB519" s="64"/>
      <c r="BC519" s="64"/>
      <c r="BD519" s="64"/>
      <c r="BE519" s="64"/>
    </row>
    <row r="520" spans="1:57" s="32" customFormat="1" ht="14" x14ac:dyDescent="0.2">
      <c r="A520" s="32">
        <v>521</v>
      </c>
      <c r="B520" s="156">
        <v>1941</v>
      </c>
      <c r="C520" s="157" t="s">
        <v>1467</v>
      </c>
      <c r="D520" s="158" t="s">
        <v>1282</v>
      </c>
      <c r="E520" s="158" t="s">
        <v>540</v>
      </c>
      <c r="F520" s="158" t="s">
        <v>3739</v>
      </c>
      <c r="G520" s="159" t="s">
        <v>862</v>
      </c>
      <c r="H520" s="160" t="s">
        <v>623</v>
      </c>
      <c r="I520" s="161">
        <v>0.35</v>
      </c>
      <c r="J520" s="160" t="s">
        <v>623</v>
      </c>
      <c r="K520" s="161">
        <v>2.25</v>
      </c>
      <c r="L520" s="162" t="s">
        <v>1454</v>
      </c>
      <c r="M520" s="163"/>
      <c r="N520" s="163"/>
      <c r="O520" s="158" t="s">
        <v>1282</v>
      </c>
      <c r="P520" s="158" t="s">
        <v>3175</v>
      </c>
      <c r="Q520" s="164" t="str">
        <f t="shared" si="51"/>
        <v>(Scott No. C30)</v>
      </c>
      <c r="R520" s="165" t="str">
        <f t="shared" si="52"/>
        <v>C30</v>
      </c>
      <c r="S520" s="166">
        <f t="shared" si="50"/>
        <v>1</v>
      </c>
      <c r="T520" s="63" t="s">
        <v>623</v>
      </c>
      <c r="U520" s="63"/>
      <c r="V520" s="63"/>
      <c r="W520" s="63"/>
      <c r="X520" s="63"/>
      <c r="Y520" s="63"/>
      <c r="Z520" s="63"/>
      <c r="AA520" s="63"/>
      <c r="AB520" s="63"/>
      <c r="AC520" s="63"/>
      <c r="AD520" s="63"/>
      <c r="AE520" s="63"/>
      <c r="AF520" s="63"/>
      <c r="AG520" s="63"/>
      <c r="AH520" s="63"/>
      <c r="AI520" s="63"/>
      <c r="AJ520" s="63"/>
      <c r="AK520" s="63"/>
      <c r="AL520" s="63"/>
      <c r="AM520" s="63"/>
      <c r="AN520" s="63"/>
      <c r="AO520" s="63"/>
      <c r="AP520" s="63"/>
      <c r="AQ520" s="63"/>
      <c r="AR520" s="63"/>
      <c r="AS520" s="63"/>
      <c r="AT520" s="63"/>
      <c r="AU520" s="63"/>
      <c r="AV520" s="64"/>
      <c r="AW520" s="64"/>
      <c r="AX520" s="64"/>
      <c r="AY520" s="64"/>
      <c r="AZ520" s="64"/>
      <c r="BA520" s="64"/>
      <c r="BB520" s="64"/>
      <c r="BC520" s="64"/>
      <c r="BD520" s="64"/>
      <c r="BE520" s="64"/>
    </row>
    <row r="521" spans="1:57" s="32" customFormat="1" ht="14" x14ac:dyDescent="0.2">
      <c r="A521" s="32">
        <v>522</v>
      </c>
      <c r="B521" s="156">
        <v>1944</v>
      </c>
      <c r="C521" s="157" t="s">
        <v>1467</v>
      </c>
      <c r="D521" s="158" t="s">
        <v>1283</v>
      </c>
      <c r="E521" s="158" t="s">
        <v>540</v>
      </c>
      <c r="F521" s="158" t="s">
        <v>3740</v>
      </c>
      <c r="G521" s="159" t="s">
        <v>863</v>
      </c>
      <c r="H521" s="160" t="s">
        <v>624</v>
      </c>
      <c r="I521" s="161">
        <v>3.25</v>
      </c>
      <c r="J521" s="160" t="s">
        <v>624</v>
      </c>
      <c r="K521" s="161">
        <v>11</v>
      </c>
      <c r="L521" s="162" t="s">
        <v>1454</v>
      </c>
      <c r="M521" s="163"/>
      <c r="N521" s="163"/>
      <c r="O521" s="158" t="s">
        <v>1283</v>
      </c>
      <c r="P521" s="158" t="s">
        <v>3176</v>
      </c>
      <c r="Q521" s="164" t="str">
        <f t="shared" si="51"/>
        <v>(Scott No. C31)</v>
      </c>
      <c r="R521" s="165" t="str">
        <f t="shared" si="52"/>
        <v>C31</v>
      </c>
      <c r="S521" s="166">
        <f t="shared" si="50"/>
        <v>1</v>
      </c>
      <c r="T521" s="63" t="s">
        <v>624</v>
      </c>
      <c r="U521" s="63"/>
      <c r="V521" s="63"/>
      <c r="W521" s="63"/>
      <c r="X521" s="63"/>
      <c r="Y521" s="63"/>
      <c r="Z521" s="63"/>
      <c r="AA521" s="63"/>
      <c r="AB521" s="63"/>
      <c r="AC521" s="63"/>
      <c r="AD521" s="63"/>
      <c r="AE521" s="63"/>
      <c r="AF521" s="63"/>
      <c r="AG521" s="63"/>
      <c r="AH521" s="63"/>
      <c r="AI521" s="63"/>
      <c r="AJ521" s="63"/>
      <c r="AK521" s="63"/>
      <c r="AL521" s="63"/>
      <c r="AM521" s="63"/>
      <c r="AN521" s="63"/>
      <c r="AO521" s="63"/>
      <c r="AP521" s="63"/>
      <c r="AQ521" s="63"/>
      <c r="AR521" s="63"/>
      <c r="AS521" s="63"/>
      <c r="AT521" s="63"/>
      <c r="AU521" s="63"/>
      <c r="AV521" s="64"/>
      <c r="AW521" s="64"/>
      <c r="AX521" s="64"/>
      <c r="AY521" s="64"/>
      <c r="AZ521" s="64"/>
      <c r="BA521" s="64"/>
      <c r="BB521" s="64"/>
      <c r="BC521" s="64"/>
      <c r="BD521" s="64"/>
      <c r="BE521" s="64"/>
    </row>
    <row r="522" spans="1:57" s="32" customFormat="1" ht="14" x14ac:dyDescent="0.2">
      <c r="A522" s="32">
        <v>523</v>
      </c>
      <c r="B522" s="156" t="s">
        <v>489</v>
      </c>
      <c r="C522" s="157" t="s">
        <v>490</v>
      </c>
      <c r="D522" s="158" t="s">
        <v>491</v>
      </c>
      <c r="E522" s="158" t="s">
        <v>591</v>
      </c>
      <c r="F522" s="158" t="s">
        <v>3741</v>
      </c>
      <c r="G522" s="159" t="s">
        <v>802</v>
      </c>
      <c r="H522" s="160">
        <v>909</v>
      </c>
      <c r="I522" s="161">
        <v>0.25</v>
      </c>
      <c r="J522" s="160">
        <v>909</v>
      </c>
      <c r="K522" s="161">
        <v>0.25</v>
      </c>
      <c r="L522" s="162" t="s">
        <v>1064</v>
      </c>
      <c r="M522" s="163"/>
      <c r="N522" s="163"/>
      <c r="O522" s="158" t="s">
        <v>491</v>
      </c>
      <c r="P522" s="158" t="s">
        <v>3177</v>
      </c>
      <c r="Q522" s="164" t="str">
        <f t="shared" si="51"/>
        <v>(Scott No. 909)</v>
      </c>
      <c r="R522" s="165">
        <f t="shared" si="52"/>
        <v>909</v>
      </c>
      <c r="S522" s="166">
        <f t="shared" si="50"/>
        <v>1</v>
      </c>
      <c r="T522" s="63">
        <v>909</v>
      </c>
      <c r="U522" s="63"/>
      <c r="V522" s="63"/>
      <c r="W522" s="63"/>
      <c r="X522" s="63"/>
      <c r="Y522" s="63"/>
      <c r="Z522" s="63"/>
      <c r="AA522" s="63"/>
      <c r="AB522" s="63"/>
      <c r="AC522" s="63"/>
      <c r="AD522" s="63"/>
      <c r="AE522" s="63"/>
      <c r="AF522" s="63"/>
      <c r="AG522" s="63"/>
      <c r="AH522" s="63"/>
      <c r="AI522" s="63"/>
      <c r="AJ522" s="63"/>
      <c r="AK522" s="63"/>
      <c r="AL522" s="63"/>
      <c r="AM522" s="63"/>
      <c r="AN522" s="63"/>
      <c r="AO522" s="63"/>
      <c r="AP522" s="63"/>
      <c r="AQ522" s="63"/>
      <c r="AR522" s="63"/>
      <c r="AS522" s="63"/>
      <c r="AT522" s="63"/>
      <c r="AU522" s="63"/>
      <c r="AV522" s="64"/>
      <c r="AW522" s="64"/>
      <c r="AX522" s="64"/>
      <c r="AY522" s="64"/>
      <c r="AZ522" s="64"/>
      <c r="BA522" s="64"/>
      <c r="BB522" s="64"/>
      <c r="BC522" s="64"/>
      <c r="BD522" s="64"/>
      <c r="BE522" s="64"/>
    </row>
    <row r="523" spans="1:57" s="32" customFormat="1" ht="14" x14ac:dyDescent="0.2">
      <c r="A523" s="32">
        <v>524</v>
      </c>
      <c r="B523" s="156" t="s">
        <v>489</v>
      </c>
      <c r="C523" s="157" t="s">
        <v>490</v>
      </c>
      <c r="D523" s="158" t="s">
        <v>492</v>
      </c>
      <c r="E523" s="158" t="s">
        <v>591</v>
      </c>
      <c r="F523" s="158" t="s">
        <v>3742</v>
      </c>
      <c r="G523" s="159" t="s">
        <v>803</v>
      </c>
      <c r="H523" s="160">
        <v>910</v>
      </c>
      <c r="I523" s="161">
        <v>0.25</v>
      </c>
      <c r="J523" s="160">
        <v>910</v>
      </c>
      <c r="K523" s="161">
        <v>0.25</v>
      </c>
      <c r="L523" s="158" t="s">
        <v>1065</v>
      </c>
      <c r="M523" s="163"/>
      <c r="N523" s="163"/>
      <c r="O523" s="158" t="s">
        <v>492</v>
      </c>
      <c r="P523" s="158" t="s">
        <v>3178</v>
      </c>
      <c r="Q523" s="164" t="str">
        <f t="shared" si="51"/>
        <v>(Scott No. 910)</v>
      </c>
      <c r="R523" s="165">
        <f t="shared" si="52"/>
        <v>910</v>
      </c>
      <c r="S523" s="166">
        <f t="shared" si="50"/>
        <v>1</v>
      </c>
      <c r="T523" s="63">
        <v>910</v>
      </c>
      <c r="U523" s="63"/>
      <c r="V523" s="63"/>
      <c r="W523" s="63"/>
      <c r="X523" s="63"/>
      <c r="Y523" s="63"/>
      <c r="Z523" s="63"/>
      <c r="AA523" s="63"/>
      <c r="AB523" s="63"/>
      <c r="AC523" s="63"/>
      <c r="AD523" s="63"/>
      <c r="AE523" s="63"/>
      <c r="AF523" s="63"/>
      <c r="AG523" s="63"/>
      <c r="AH523" s="63"/>
      <c r="AI523" s="63"/>
      <c r="AJ523" s="63"/>
      <c r="AK523" s="63"/>
      <c r="AL523" s="63"/>
      <c r="AM523" s="63"/>
      <c r="AN523" s="63"/>
      <c r="AO523" s="63"/>
      <c r="AP523" s="63"/>
      <c r="AQ523" s="63"/>
      <c r="AR523" s="63"/>
      <c r="AS523" s="63"/>
      <c r="AT523" s="63"/>
      <c r="AU523" s="63"/>
      <c r="AV523" s="64"/>
      <c r="AW523" s="64"/>
      <c r="AX523" s="64"/>
      <c r="AY523" s="64"/>
      <c r="AZ523" s="64"/>
      <c r="BA523" s="64"/>
      <c r="BB523" s="64"/>
      <c r="BC523" s="64"/>
      <c r="BD523" s="64"/>
      <c r="BE523" s="64"/>
    </row>
    <row r="524" spans="1:57" s="32" customFormat="1" ht="14" x14ac:dyDescent="0.2">
      <c r="A524" s="32">
        <v>525</v>
      </c>
      <c r="B524" s="156" t="s">
        <v>489</v>
      </c>
      <c r="C524" s="157" t="s">
        <v>490</v>
      </c>
      <c r="D524" s="158" t="s">
        <v>493</v>
      </c>
      <c r="E524" s="158" t="s">
        <v>591</v>
      </c>
      <c r="F524" s="158" t="s">
        <v>3743</v>
      </c>
      <c r="G524" s="159" t="s">
        <v>804</v>
      </c>
      <c r="H524" s="160">
        <v>911</v>
      </c>
      <c r="I524" s="161">
        <v>0.25</v>
      </c>
      <c r="J524" s="160">
        <v>911</v>
      </c>
      <c r="K524" s="161">
        <v>0.25</v>
      </c>
      <c r="L524" s="158" t="s">
        <v>1066</v>
      </c>
      <c r="M524" s="163"/>
      <c r="N524" s="163"/>
      <c r="O524" s="158" t="s">
        <v>493</v>
      </c>
      <c r="P524" s="158" t="s">
        <v>3179</v>
      </c>
      <c r="Q524" s="164" t="str">
        <f t="shared" si="51"/>
        <v>(Scott No. 911)</v>
      </c>
      <c r="R524" s="165">
        <f t="shared" si="52"/>
        <v>911</v>
      </c>
      <c r="S524" s="166">
        <f t="shared" si="50"/>
        <v>1</v>
      </c>
      <c r="T524" s="63">
        <v>911</v>
      </c>
      <c r="U524" s="63"/>
      <c r="V524" s="63"/>
      <c r="W524" s="63"/>
      <c r="X524" s="63"/>
      <c r="Y524" s="63"/>
      <c r="Z524" s="63"/>
      <c r="AA524" s="63"/>
      <c r="AB524" s="63"/>
      <c r="AC524" s="63"/>
      <c r="AD524" s="63"/>
      <c r="AE524" s="63"/>
      <c r="AF524" s="63"/>
      <c r="AG524" s="63"/>
      <c r="AH524" s="63"/>
      <c r="AI524" s="63"/>
      <c r="AJ524" s="63"/>
      <c r="AK524" s="63"/>
      <c r="AL524" s="63"/>
      <c r="AM524" s="63"/>
      <c r="AN524" s="63"/>
      <c r="AO524" s="63"/>
      <c r="AP524" s="63"/>
      <c r="AQ524" s="63"/>
      <c r="AR524" s="63"/>
      <c r="AS524" s="63"/>
      <c r="AT524" s="63"/>
      <c r="AU524" s="63"/>
      <c r="AV524" s="64"/>
      <c r="AW524" s="64"/>
      <c r="AX524" s="64"/>
      <c r="AY524" s="64"/>
      <c r="AZ524" s="64"/>
      <c r="BA524" s="64"/>
      <c r="BB524" s="64"/>
      <c r="BC524" s="64"/>
      <c r="BD524" s="64"/>
      <c r="BE524" s="64"/>
    </row>
    <row r="525" spans="1:57" s="32" customFormat="1" ht="14" x14ac:dyDescent="0.2">
      <c r="A525" s="32">
        <v>526</v>
      </c>
      <c r="B525" s="156" t="s">
        <v>489</v>
      </c>
      <c r="C525" s="157" t="s">
        <v>490</v>
      </c>
      <c r="D525" s="158" t="s">
        <v>494</v>
      </c>
      <c r="E525" s="158" t="s">
        <v>591</v>
      </c>
      <c r="F525" s="158" t="s">
        <v>3744</v>
      </c>
      <c r="G525" s="159" t="s">
        <v>805</v>
      </c>
      <c r="H525" s="160">
        <v>912</v>
      </c>
      <c r="I525" s="161">
        <v>0.25</v>
      </c>
      <c r="J525" s="160">
        <v>912</v>
      </c>
      <c r="K525" s="161">
        <v>0.25</v>
      </c>
      <c r="L525" s="158" t="s">
        <v>1067</v>
      </c>
      <c r="M525" s="163"/>
      <c r="N525" s="163"/>
      <c r="O525" s="158" t="s">
        <v>494</v>
      </c>
      <c r="P525" s="158" t="s">
        <v>3180</v>
      </c>
      <c r="Q525" s="164" t="str">
        <f t="shared" si="51"/>
        <v>(Scott No. 912)</v>
      </c>
      <c r="R525" s="165">
        <f t="shared" si="52"/>
        <v>912</v>
      </c>
      <c r="S525" s="166">
        <f t="shared" ref="S525:S566" si="53">COUNTA(T525:BE525)</f>
        <v>1</v>
      </c>
      <c r="T525" s="63">
        <v>912</v>
      </c>
      <c r="U525" s="63"/>
      <c r="V525" s="63"/>
      <c r="W525" s="63"/>
      <c r="X525" s="63"/>
      <c r="Y525" s="63"/>
      <c r="Z525" s="63"/>
      <c r="AA525" s="63"/>
      <c r="AB525" s="63"/>
      <c r="AC525" s="63"/>
      <c r="AD525" s="63"/>
      <c r="AE525" s="63"/>
      <c r="AF525" s="63"/>
      <c r="AG525" s="63"/>
      <c r="AH525" s="63"/>
      <c r="AI525" s="63"/>
      <c r="AJ525" s="63"/>
      <c r="AK525" s="63"/>
      <c r="AL525" s="63"/>
      <c r="AM525" s="63"/>
      <c r="AN525" s="63"/>
      <c r="AO525" s="63"/>
      <c r="AP525" s="63"/>
      <c r="AQ525" s="63"/>
      <c r="AR525" s="63"/>
      <c r="AS525" s="63"/>
      <c r="AT525" s="63"/>
      <c r="AU525" s="63"/>
      <c r="AV525" s="64"/>
      <c r="AW525" s="64"/>
      <c r="AX525" s="64"/>
      <c r="AY525" s="64"/>
      <c r="AZ525" s="64"/>
      <c r="BA525" s="64"/>
      <c r="BB525" s="64"/>
      <c r="BC525" s="64"/>
      <c r="BD525" s="64"/>
      <c r="BE525" s="64"/>
    </row>
    <row r="526" spans="1:57" s="32" customFormat="1" ht="14" x14ac:dyDescent="0.2">
      <c r="A526" s="32">
        <v>527</v>
      </c>
      <c r="B526" s="156" t="s">
        <v>489</v>
      </c>
      <c r="C526" s="157" t="s">
        <v>490</v>
      </c>
      <c r="D526" s="158" t="s">
        <v>495</v>
      </c>
      <c r="E526" s="158" t="s">
        <v>591</v>
      </c>
      <c r="F526" s="158" t="s">
        <v>3745</v>
      </c>
      <c r="G526" s="159" t="s">
        <v>806</v>
      </c>
      <c r="H526" s="160">
        <v>913</v>
      </c>
      <c r="I526" s="161">
        <v>0.25</v>
      </c>
      <c r="J526" s="160">
        <v>913</v>
      </c>
      <c r="K526" s="161">
        <v>0.25</v>
      </c>
      <c r="L526" s="158" t="s">
        <v>1068</v>
      </c>
      <c r="M526" s="163"/>
      <c r="N526" s="163"/>
      <c r="O526" s="158" t="s">
        <v>495</v>
      </c>
      <c r="P526" s="158" t="s">
        <v>3181</v>
      </c>
      <c r="Q526" s="164" t="str">
        <f t="shared" si="51"/>
        <v>(Scott No. 913)</v>
      </c>
      <c r="R526" s="165">
        <f t="shared" si="52"/>
        <v>913</v>
      </c>
      <c r="S526" s="166">
        <f t="shared" si="53"/>
        <v>1</v>
      </c>
      <c r="T526" s="63">
        <v>913</v>
      </c>
      <c r="U526" s="63"/>
      <c r="V526" s="63"/>
      <c r="W526" s="63"/>
      <c r="X526" s="63"/>
      <c r="Y526" s="63"/>
      <c r="Z526" s="63"/>
      <c r="AA526" s="63"/>
      <c r="AB526" s="63"/>
      <c r="AC526" s="63"/>
      <c r="AD526" s="63"/>
      <c r="AE526" s="63"/>
      <c r="AF526" s="63"/>
      <c r="AG526" s="63"/>
      <c r="AH526" s="63"/>
      <c r="AI526" s="63"/>
      <c r="AJ526" s="63"/>
      <c r="AK526" s="63"/>
      <c r="AL526" s="63"/>
      <c r="AM526" s="63"/>
      <c r="AN526" s="63"/>
      <c r="AO526" s="63"/>
      <c r="AP526" s="63"/>
      <c r="AQ526" s="63"/>
      <c r="AR526" s="63"/>
      <c r="AS526" s="63"/>
      <c r="AT526" s="63"/>
      <c r="AU526" s="63"/>
      <c r="AV526" s="64"/>
      <c r="AW526" s="64"/>
      <c r="AX526" s="64"/>
      <c r="AY526" s="64"/>
      <c r="AZ526" s="64"/>
      <c r="BA526" s="64"/>
      <c r="BB526" s="64"/>
      <c r="BC526" s="64"/>
      <c r="BD526" s="64"/>
      <c r="BE526" s="64"/>
    </row>
    <row r="527" spans="1:57" s="32" customFormat="1" ht="14" x14ac:dyDescent="0.2">
      <c r="A527" s="32">
        <v>528</v>
      </c>
      <c r="B527" s="156" t="s">
        <v>489</v>
      </c>
      <c r="C527" s="157" t="s">
        <v>490</v>
      </c>
      <c r="D527" s="158" t="s">
        <v>496</v>
      </c>
      <c r="E527" s="158" t="s">
        <v>591</v>
      </c>
      <c r="F527" s="158" t="s">
        <v>3746</v>
      </c>
      <c r="G527" s="159" t="s">
        <v>807</v>
      </c>
      <c r="H527" s="160">
        <v>914</v>
      </c>
      <c r="I527" s="161">
        <v>0.25</v>
      </c>
      <c r="J527" s="160">
        <v>914</v>
      </c>
      <c r="K527" s="161">
        <v>0.25</v>
      </c>
      <c r="L527" s="158" t="s">
        <v>1069</v>
      </c>
      <c r="M527" s="163"/>
      <c r="N527" s="163"/>
      <c r="O527" s="158" t="s">
        <v>496</v>
      </c>
      <c r="P527" s="158" t="s">
        <v>3182</v>
      </c>
      <c r="Q527" s="164" t="str">
        <f t="shared" si="51"/>
        <v>(Scott No. 914)</v>
      </c>
      <c r="R527" s="165">
        <f t="shared" si="52"/>
        <v>914</v>
      </c>
      <c r="S527" s="166">
        <f t="shared" si="53"/>
        <v>1</v>
      </c>
      <c r="T527" s="63">
        <v>914</v>
      </c>
      <c r="U527" s="63"/>
      <c r="V527" s="63"/>
      <c r="W527" s="63"/>
      <c r="X527" s="63"/>
      <c r="Y527" s="63"/>
      <c r="Z527" s="63"/>
      <c r="AA527" s="63"/>
      <c r="AB527" s="63"/>
      <c r="AC527" s="63"/>
      <c r="AD527" s="63"/>
      <c r="AE527" s="63"/>
      <c r="AF527" s="63"/>
      <c r="AG527" s="63"/>
      <c r="AH527" s="63"/>
      <c r="AI527" s="63"/>
      <c r="AJ527" s="63"/>
      <c r="AK527" s="63"/>
      <c r="AL527" s="63"/>
      <c r="AM527" s="63"/>
      <c r="AN527" s="63"/>
      <c r="AO527" s="63"/>
      <c r="AP527" s="63"/>
      <c r="AQ527" s="63"/>
      <c r="AR527" s="63"/>
      <c r="AS527" s="63"/>
      <c r="AT527" s="63"/>
      <c r="AU527" s="63"/>
      <c r="AV527" s="64"/>
      <c r="AW527" s="64"/>
      <c r="AX527" s="64"/>
      <c r="AY527" s="64"/>
      <c r="AZ527" s="64"/>
      <c r="BA527" s="64"/>
      <c r="BB527" s="64"/>
      <c r="BC527" s="64"/>
      <c r="BD527" s="64"/>
      <c r="BE527" s="64"/>
    </row>
    <row r="528" spans="1:57" s="32" customFormat="1" ht="14" x14ac:dyDescent="0.2">
      <c r="A528" s="32">
        <v>529</v>
      </c>
      <c r="B528" s="156" t="s">
        <v>489</v>
      </c>
      <c r="C528" s="157" t="s">
        <v>490</v>
      </c>
      <c r="D528" s="158" t="s">
        <v>497</v>
      </c>
      <c r="E528" s="158" t="s">
        <v>591</v>
      </c>
      <c r="F528" s="158" t="s">
        <v>3747</v>
      </c>
      <c r="G528" s="159" t="s">
        <v>808</v>
      </c>
      <c r="H528" s="160">
        <v>915</v>
      </c>
      <c r="I528" s="161">
        <v>0.25</v>
      </c>
      <c r="J528" s="160">
        <v>915</v>
      </c>
      <c r="K528" s="161">
        <v>0.25</v>
      </c>
      <c r="L528" s="158" t="s">
        <v>1070</v>
      </c>
      <c r="M528" s="163"/>
      <c r="N528" s="163"/>
      <c r="O528" s="158" t="s">
        <v>497</v>
      </c>
      <c r="P528" s="158" t="s">
        <v>3183</v>
      </c>
      <c r="Q528" s="164" t="str">
        <f t="shared" si="51"/>
        <v>(Scott No. 915)</v>
      </c>
      <c r="R528" s="165">
        <f t="shared" si="52"/>
        <v>915</v>
      </c>
      <c r="S528" s="166">
        <f t="shared" si="53"/>
        <v>1</v>
      </c>
      <c r="T528" s="63">
        <v>915</v>
      </c>
      <c r="U528" s="63"/>
      <c r="V528" s="63"/>
      <c r="W528" s="63"/>
      <c r="X528" s="63"/>
      <c r="Y528" s="63"/>
      <c r="Z528" s="63"/>
      <c r="AA528" s="63"/>
      <c r="AB528" s="63"/>
      <c r="AC528" s="63"/>
      <c r="AD528" s="63"/>
      <c r="AE528" s="63"/>
      <c r="AF528" s="63"/>
      <c r="AG528" s="63"/>
      <c r="AH528" s="63"/>
      <c r="AI528" s="63"/>
      <c r="AJ528" s="63"/>
      <c r="AK528" s="63"/>
      <c r="AL528" s="63"/>
      <c r="AM528" s="63"/>
      <c r="AN528" s="63"/>
      <c r="AO528" s="63"/>
      <c r="AP528" s="63"/>
      <c r="AQ528" s="63"/>
      <c r="AR528" s="63"/>
      <c r="AS528" s="63"/>
      <c r="AT528" s="63"/>
      <c r="AU528" s="63"/>
      <c r="AV528" s="64"/>
      <c r="AW528" s="64"/>
      <c r="AX528" s="64"/>
      <c r="AY528" s="64"/>
      <c r="AZ528" s="64"/>
      <c r="BA528" s="64"/>
      <c r="BB528" s="64"/>
      <c r="BC528" s="64"/>
      <c r="BD528" s="64"/>
      <c r="BE528" s="64"/>
    </row>
    <row r="529" spans="1:57" s="32" customFormat="1" ht="14" x14ac:dyDescent="0.2">
      <c r="A529" s="32">
        <v>530</v>
      </c>
      <c r="B529" s="156" t="s">
        <v>489</v>
      </c>
      <c r="C529" s="157" t="s">
        <v>490</v>
      </c>
      <c r="D529" s="158" t="s">
        <v>498</v>
      </c>
      <c r="E529" s="158" t="s">
        <v>591</v>
      </c>
      <c r="F529" s="158" t="s">
        <v>3748</v>
      </c>
      <c r="G529" s="159" t="s">
        <v>809</v>
      </c>
      <c r="H529" s="160">
        <v>916</v>
      </c>
      <c r="I529" s="161">
        <v>0.25</v>
      </c>
      <c r="J529" s="160">
        <v>916</v>
      </c>
      <c r="K529" s="161">
        <v>0.5</v>
      </c>
      <c r="L529" s="158" t="s">
        <v>1071</v>
      </c>
      <c r="M529" s="163"/>
      <c r="N529" s="163"/>
      <c r="O529" s="158" t="s">
        <v>498</v>
      </c>
      <c r="P529" s="158" t="s">
        <v>3184</v>
      </c>
      <c r="Q529" s="164" t="str">
        <f t="shared" si="51"/>
        <v>(Scott No. 916)</v>
      </c>
      <c r="R529" s="165">
        <f t="shared" si="52"/>
        <v>916</v>
      </c>
      <c r="S529" s="166">
        <f t="shared" si="53"/>
        <v>1</v>
      </c>
      <c r="T529" s="63">
        <v>916</v>
      </c>
      <c r="U529" s="63"/>
      <c r="V529" s="63"/>
      <c r="W529" s="63"/>
      <c r="X529" s="63"/>
      <c r="Y529" s="63"/>
      <c r="Z529" s="63"/>
      <c r="AA529" s="63"/>
      <c r="AB529" s="63"/>
      <c r="AC529" s="63"/>
      <c r="AD529" s="63"/>
      <c r="AE529" s="63"/>
      <c r="AF529" s="63"/>
      <c r="AG529" s="63"/>
      <c r="AH529" s="63"/>
      <c r="AI529" s="63"/>
      <c r="AJ529" s="63"/>
      <c r="AK529" s="63"/>
      <c r="AL529" s="63"/>
      <c r="AM529" s="63"/>
      <c r="AN529" s="63"/>
      <c r="AO529" s="63"/>
      <c r="AP529" s="63"/>
      <c r="AQ529" s="63"/>
      <c r="AR529" s="63"/>
      <c r="AS529" s="63"/>
      <c r="AT529" s="63"/>
      <c r="AU529" s="63"/>
      <c r="AV529" s="64"/>
      <c r="AW529" s="64"/>
      <c r="AX529" s="64"/>
      <c r="AY529" s="64"/>
      <c r="AZ529" s="64"/>
      <c r="BA529" s="64"/>
      <c r="BB529" s="64"/>
      <c r="BC529" s="64"/>
      <c r="BD529" s="64"/>
      <c r="BE529" s="64"/>
    </row>
    <row r="530" spans="1:57" s="32" customFormat="1" ht="14" x14ac:dyDescent="0.2">
      <c r="A530" s="32">
        <v>531</v>
      </c>
      <c r="B530" s="156" t="s">
        <v>489</v>
      </c>
      <c r="C530" s="157" t="s">
        <v>490</v>
      </c>
      <c r="D530" s="158" t="s">
        <v>499</v>
      </c>
      <c r="E530" s="158" t="s">
        <v>591</v>
      </c>
      <c r="F530" s="158" t="s">
        <v>3749</v>
      </c>
      <c r="G530" s="159" t="s">
        <v>810</v>
      </c>
      <c r="H530" s="160">
        <v>917</v>
      </c>
      <c r="I530" s="161">
        <v>0.25</v>
      </c>
      <c r="J530" s="160">
        <v>917</v>
      </c>
      <c r="K530" s="161">
        <v>0.4</v>
      </c>
      <c r="L530" s="158" t="s">
        <v>1072</v>
      </c>
      <c r="M530" s="163"/>
      <c r="N530" s="163"/>
      <c r="O530" s="158" t="s">
        <v>499</v>
      </c>
      <c r="P530" s="158" t="s">
        <v>3185</v>
      </c>
      <c r="Q530" s="164" t="str">
        <f t="shared" si="51"/>
        <v>(Scott No. 917)</v>
      </c>
      <c r="R530" s="165">
        <f t="shared" si="52"/>
        <v>917</v>
      </c>
      <c r="S530" s="166">
        <f t="shared" si="53"/>
        <v>1</v>
      </c>
      <c r="T530" s="63">
        <v>917</v>
      </c>
      <c r="U530" s="63"/>
      <c r="V530" s="63"/>
      <c r="W530" s="63"/>
      <c r="X530" s="63"/>
      <c r="Y530" s="63"/>
      <c r="Z530" s="63"/>
      <c r="AA530" s="63"/>
      <c r="AB530" s="63"/>
      <c r="AC530" s="63"/>
      <c r="AD530" s="63"/>
      <c r="AE530" s="63"/>
      <c r="AF530" s="63"/>
      <c r="AG530" s="63"/>
      <c r="AH530" s="63"/>
      <c r="AI530" s="63"/>
      <c r="AJ530" s="63"/>
      <c r="AK530" s="63"/>
      <c r="AL530" s="63"/>
      <c r="AM530" s="63"/>
      <c r="AN530" s="63"/>
      <c r="AO530" s="63"/>
      <c r="AP530" s="63"/>
      <c r="AQ530" s="63"/>
      <c r="AR530" s="63"/>
      <c r="AS530" s="63"/>
      <c r="AT530" s="63"/>
      <c r="AU530" s="63"/>
      <c r="AV530" s="64"/>
      <c r="AW530" s="64"/>
      <c r="AX530" s="64"/>
      <c r="AY530" s="64"/>
      <c r="AZ530" s="64"/>
      <c r="BA530" s="64"/>
      <c r="BB530" s="64"/>
      <c r="BC530" s="64"/>
      <c r="BD530" s="64"/>
      <c r="BE530" s="64"/>
    </row>
    <row r="531" spans="1:57" s="32" customFormat="1" ht="14" x14ac:dyDescent="0.2">
      <c r="A531" s="32">
        <v>532</v>
      </c>
      <c r="B531" s="156" t="s">
        <v>489</v>
      </c>
      <c r="C531" s="157" t="s">
        <v>490</v>
      </c>
      <c r="D531" s="158" t="s">
        <v>500</v>
      </c>
      <c r="E531" s="158" t="s">
        <v>591</v>
      </c>
      <c r="F531" s="158" t="s">
        <v>3750</v>
      </c>
      <c r="G531" s="159" t="s">
        <v>811</v>
      </c>
      <c r="H531" s="160">
        <v>918</v>
      </c>
      <c r="I531" s="161">
        <v>0.25</v>
      </c>
      <c r="J531" s="160">
        <v>918</v>
      </c>
      <c r="K531" s="161">
        <v>0.25</v>
      </c>
      <c r="L531" s="158" t="s">
        <v>1073</v>
      </c>
      <c r="M531" s="163"/>
      <c r="N531" s="163"/>
      <c r="O531" s="158" t="s">
        <v>500</v>
      </c>
      <c r="P531" s="158" t="s">
        <v>3186</v>
      </c>
      <c r="Q531" s="164" t="str">
        <f t="shared" si="51"/>
        <v>(Scott No. 918)</v>
      </c>
      <c r="R531" s="165">
        <f t="shared" si="52"/>
        <v>918</v>
      </c>
      <c r="S531" s="166">
        <f t="shared" si="53"/>
        <v>1</v>
      </c>
      <c r="T531" s="63">
        <v>918</v>
      </c>
      <c r="U531" s="63"/>
      <c r="V531" s="63"/>
      <c r="W531" s="63"/>
      <c r="X531" s="63"/>
      <c r="Y531" s="63"/>
      <c r="Z531" s="63"/>
      <c r="AA531" s="63"/>
      <c r="AB531" s="63"/>
      <c r="AC531" s="63"/>
      <c r="AD531" s="63"/>
      <c r="AE531" s="63"/>
      <c r="AF531" s="63"/>
      <c r="AG531" s="63"/>
      <c r="AH531" s="63"/>
      <c r="AI531" s="63"/>
      <c r="AJ531" s="63"/>
      <c r="AK531" s="63"/>
      <c r="AL531" s="63"/>
      <c r="AM531" s="63"/>
      <c r="AN531" s="63"/>
      <c r="AO531" s="63"/>
      <c r="AP531" s="63"/>
      <c r="AQ531" s="63"/>
      <c r="AR531" s="63"/>
      <c r="AS531" s="63"/>
      <c r="AT531" s="63"/>
      <c r="AU531" s="63"/>
      <c r="AV531" s="64"/>
      <c r="AW531" s="64"/>
      <c r="AX531" s="64"/>
      <c r="AY531" s="64"/>
      <c r="AZ531" s="64"/>
      <c r="BA531" s="64"/>
      <c r="BB531" s="64"/>
      <c r="BC531" s="64"/>
      <c r="BD531" s="64"/>
      <c r="BE531" s="64"/>
    </row>
    <row r="532" spans="1:57" s="32" customFormat="1" ht="14" x14ac:dyDescent="0.2">
      <c r="A532" s="32">
        <v>533</v>
      </c>
      <c r="B532" s="156" t="s">
        <v>489</v>
      </c>
      <c r="C532" s="157" t="s">
        <v>490</v>
      </c>
      <c r="D532" s="158" t="s">
        <v>501</v>
      </c>
      <c r="E532" s="158" t="s">
        <v>591</v>
      </c>
      <c r="F532" s="158" t="s">
        <v>3751</v>
      </c>
      <c r="G532" s="159" t="s">
        <v>812</v>
      </c>
      <c r="H532" s="160">
        <v>919</v>
      </c>
      <c r="I532" s="161">
        <v>0.25</v>
      </c>
      <c r="J532" s="160">
        <v>919</v>
      </c>
      <c r="K532" s="161">
        <v>0.3</v>
      </c>
      <c r="L532" s="158" t="s">
        <v>1074</v>
      </c>
      <c r="M532" s="163"/>
      <c r="N532" s="163"/>
      <c r="O532" s="158" t="s">
        <v>501</v>
      </c>
      <c r="P532" s="158" t="s">
        <v>3187</v>
      </c>
      <c r="Q532" s="164" t="str">
        <f t="shared" si="51"/>
        <v>(Scott No. 919)</v>
      </c>
      <c r="R532" s="165">
        <f t="shared" si="52"/>
        <v>919</v>
      </c>
      <c r="S532" s="166">
        <f t="shared" si="53"/>
        <v>1</v>
      </c>
      <c r="T532" s="63">
        <v>919</v>
      </c>
      <c r="U532" s="63"/>
      <c r="V532" s="63"/>
      <c r="W532" s="63"/>
      <c r="X532" s="63"/>
      <c r="Y532" s="63"/>
      <c r="Z532" s="63"/>
      <c r="AA532" s="63"/>
      <c r="AB532" s="63"/>
      <c r="AC532" s="63"/>
      <c r="AD532" s="63"/>
      <c r="AE532" s="63"/>
      <c r="AF532" s="63"/>
      <c r="AG532" s="63"/>
      <c r="AH532" s="63"/>
      <c r="AI532" s="63"/>
      <c r="AJ532" s="63"/>
      <c r="AK532" s="63"/>
      <c r="AL532" s="63"/>
      <c r="AM532" s="63"/>
      <c r="AN532" s="63"/>
      <c r="AO532" s="63"/>
      <c r="AP532" s="63"/>
      <c r="AQ532" s="63"/>
      <c r="AR532" s="63"/>
      <c r="AS532" s="63"/>
      <c r="AT532" s="63"/>
      <c r="AU532" s="63"/>
      <c r="AV532" s="64"/>
      <c r="AW532" s="64"/>
      <c r="AX532" s="64"/>
      <c r="AY532" s="64"/>
      <c r="AZ532" s="64"/>
      <c r="BA532" s="64"/>
      <c r="BB532" s="64"/>
      <c r="BC532" s="64"/>
      <c r="BD532" s="64"/>
      <c r="BE532" s="64"/>
    </row>
    <row r="533" spans="1:57" s="32" customFormat="1" ht="14" x14ac:dyDescent="0.2">
      <c r="A533" s="32">
        <v>534</v>
      </c>
      <c r="B533" s="156" t="s">
        <v>489</v>
      </c>
      <c r="C533" s="157" t="s">
        <v>490</v>
      </c>
      <c r="D533" s="158" t="s">
        <v>502</v>
      </c>
      <c r="E533" s="158" t="s">
        <v>591</v>
      </c>
      <c r="F533" s="158" t="s">
        <v>3752</v>
      </c>
      <c r="G533" s="159" t="s">
        <v>813</v>
      </c>
      <c r="H533" s="160">
        <v>920</v>
      </c>
      <c r="I533" s="161">
        <v>0.25</v>
      </c>
      <c r="J533" s="160">
        <v>920</v>
      </c>
      <c r="K533" s="161">
        <v>0.3</v>
      </c>
      <c r="L533" s="158" t="s">
        <v>1075</v>
      </c>
      <c r="M533" s="163"/>
      <c r="N533" s="163"/>
      <c r="O533" s="158" t="s">
        <v>502</v>
      </c>
      <c r="P533" s="158" t="s">
        <v>3188</v>
      </c>
      <c r="Q533" s="164" t="str">
        <f t="shared" si="51"/>
        <v>(Scott No. 920)</v>
      </c>
      <c r="R533" s="165">
        <f t="shared" si="52"/>
        <v>920</v>
      </c>
      <c r="S533" s="166">
        <f t="shared" si="53"/>
        <v>1</v>
      </c>
      <c r="T533" s="63">
        <v>920</v>
      </c>
      <c r="U533" s="63"/>
      <c r="V533" s="63"/>
      <c r="W533" s="63"/>
      <c r="X533" s="63"/>
      <c r="Y533" s="63"/>
      <c r="Z533" s="63"/>
      <c r="AA533" s="63"/>
      <c r="AB533" s="63"/>
      <c r="AC533" s="63"/>
      <c r="AD533" s="63"/>
      <c r="AE533" s="63"/>
      <c r="AF533" s="63"/>
      <c r="AG533" s="63"/>
      <c r="AH533" s="63"/>
      <c r="AI533" s="63"/>
      <c r="AJ533" s="63"/>
      <c r="AK533" s="63"/>
      <c r="AL533" s="63"/>
      <c r="AM533" s="63"/>
      <c r="AN533" s="63"/>
      <c r="AO533" s="63"/>
      <c r="AP533" s="63"/>
      <c r="AQ533" s="63"/>
      <c r="AR533" s="63"/>
      <c r="AS533" s="63"/>
      <c r="AT533" s="63"/>
      <c r="AU533" s="63"/>
      <c r="AV533" s="64"/>
      <c r="AW533" s="64"/>
      <c r="AX533" s="64"/>
      <c r="AY533" s="64"/>
      <c r="AZ533" s="64"/>
      <c r="BA533" s="64"/>
      <c r="BB533" s="64"/>
      <c r="BC533" s="64"/>
      <c r="BD533" s="64"/>
      <c r="BE533" s="64"/>
    </row>
    <row r="534" spans="1:57" s="32" customFormat="1" ht="14" x14ac:dyDescent="0.2">
      <c r="A534" s="32">
        <v>535</v>
      </c>
      <c r="B534" s="156" t="s">
        <v>489</v>
      </c>
      <c r="C534" s="157" t="s">
        <v>490</v>
      </c>
      <c r="D534" s="158" t="s">
        <v>503</v>
      </c>
      <c r="E534" s="158" t="s">
        <v>591</v>
      </c>
      <c r="F534" s="158" t="s">
        <v>3753</v>
      </c>
      <c r="G534" s="159" t="s">
        <v>814</v>
      </c>
      <c r="H534" s="160">
        <v>921</v>
      </c>
      <c r="I534" s="161">
        <v>0.25</v>
      </c>
      <c r="J534" s="160">
        <v>921</v>
      </c>
      <c r="K534" s="161">
        <v>0.25</v>
      </c>
      <c r="L534" s="158" t="s">
        <v>1076</v>
      </c>
      <c r="M534" s="163"/>
      <c r="N534" s="163"/>
      <c r="O534" s="158" t="s">
        <v>503</v>
      </c>
      <c r="P534" s="158" t="s">
        <v>3189</v>
      </c>
      <c r="Q534" s="164" t="str">
        <f t="shared" si="51"/>
        <v>(Scott No. 921)</v>
      </c>
      <c r="R534" s="165">
        <f t="shared" si="52"/>
        <v>921</v>
      </c>
      <c r="S534" s="166">
        <f t="shared" si="53"/>
        <v>1</v>
      </c>
      <c r="T534" s="63">
        <v>921</v>
      </c>
      <c r="U534" s="63"/>
      <c r="V534" s="63"/>
      <c r="W534" s="63"/>
      <c r="X534" s="63"/>
      <c r="Y534" s="63"/>
      <c r="Z534" s="63"/>
      <c r="AA534" s="63"/>
      <c r="AB534" s="63"/>
      <c r="AC534" s="63"/>
      <c r="AD534" s="63"/>
      <c r="AE534" s="63"/>
      <c r="AF534" s="63"/>
      <c r="AG534" s="63"/>
      <c r="AH534" s="63"/>
      <c r="AI534" s="63"/>
      <c r="AJ534" s="63"/>
      <c r="AK534" s="63"/>
      <c r="AL534" s="63"/>
      <c r="AM534" s="63"/>
      <c r="AN534" s="63"/>
      <c r="AO534" s="63"/>
      <c r="AP534" s="63"/>
      <c r="AQ534" s="63"/>
      <c r="AR534" s="63"/>
      <c r="AS534" s="63"/>
      <c r="AT534" s="63"/>
      <c r="AU534" s="63"/>
      <c r="AV534" s="64"/>
      <c r="AW534" s="64"/>
      <c r="AX534" s="64"/>
      <c r="AY534" s="64"/>
      <c r="AZ534" s="64"/>
      <c r="BA534" s="64"/>
      <c r="BB534" s="64"/>
      <c r="BC534" s="64"/>
      <c r="BD534" s="64"/>
      <c r="BE534" s="64"/>
    </row>
    <row r="535" spans="1:57" s="32" customFormat="1" ht="14" x14ac:dyDescent="0.2">
      <c r="A535" s="32">
        <v>536</v>
      </c>
      <c r="B535" s="156">
        <v>1944</v>
      </c>
      <c r="C535" s="157" t="s">
        <v>504</v>
      </c>
      <c r="D535" s="158" t="s">
        <v>505</v>
      </c>
      <c r="E535" s="158" t="s">
        <v>591</v>
      </c>
      <c r="F535" s="158" t="s">
        <v>3754</v>
      </c>
      <c r="G535" s="159" t="s">
        <v>815</v>
      </c>
      <c r="H535" s="160">
        <v>922</v>
      </c>
      <c r="I535" s="161">
        <v>0.25</v>
      </c>
      <c r="J535" s="160">
        <v>922</v>
      </c>
      <c r="K535" s="161">
        <v>0.25</v>
      </c>
      <c r="L535" s="162" t="s">
        <v>1229</v>
      </c>
      <c r="M535" s="163"/>
      <c r="N535" s="163"/>
      <c r="O535" s="158" t="s">
        <v>505</v>
      </c>
      <c r="P535" s="158" t="s">
        <v>3190</v>
      </c>
      <c r="Q535" s="164" t="str">
        <f t="shared" si="51"/>
        <v>(Scott No. 922)</v>
      </c>
      <c r="R535" s="165">
        <f t="shared" si="52"/>
        <v>922</v>
      </c>
      <c r="S535" s="166">
        <f t="shared" si="53"/>
        <v>1</v>
      </c>
      <c r="T535" s="63">
        <v>922</v>
      </c>
      <c r="U535" s="63"/>
      <c r="V535" s="63"/>
      <c r="W535" s="63"/>
      <c r="X535" s="63"/>
      <c r="Y535" s="63"/>
      <c r="Z535" s="63"/>
      <c r="AA535" s="63"/>
      <c r="AB535" s="63"/>
      <c r="AC535" s="63"/>
      <c r="AD535" s="63"/>
      <c r="AE535" s="63"/>
      <c r="AF535" s="63"/>
      <c r="AG535" s="63"/>
      <c r="AH535" s="63"/>
      <c r="AI535" s="63"/>
      <c r="AJ535" s="63"/>
      <c r="AK535" s="63"/>
      <c r="AL535" s="63"/>
      <c r="AM535" s="63"/>
      <c r="AN535" s="63"/>
      <c r="AO535" s="63"/>
      <c r="AP535" s="63"/>
      <c r="AQ535" s="63"/>
      <c r="AR535" s="63"/>
      <c r="AS535" s="63"/>
      <c r="AT535" s="63"/>
      <c r="AU535" s="63"/>
      <c r="AV535" s="64"/>
      <c r="AW535" s="64"/>
      <c r="AX535" s="64"/>
      <c r="AY535" s="64"/>
      <c r="AZ535" s="64"/>
      <c r="BA535" s="64"/>
      <c r="BB535" s="64"/>
      <c r="BC535" s="64"/>
      <c r="BD535" s="64"/>
      <c r="BE535" s="64"/>
    </row>
    <row r="536" spans="1:57" s="32" customFormat="1" ht="14" x14ac:dyDescent="0.2">
      <c r="A536" s="32">
        <v>537</v>
      </c>
      <c r="B536" s="156">
        <v>1944</v>
      </c>
      <c r="C536" s="157" t="s">
        <v>504</v>
      </c>
      <c r="D536" s="158" t="s">
        <v>506</v>
      </c>
      <c r="E536" s="158" t="s">
        <v>591</v>
      </c>
      <c r="F536" s="158" t="s">
        <v>3755</v>
      </c>
      <c r="G536" s="159" t="s">
        <v>816</v>
      </c>
      <c r="H536" s="160">
        <v>923</v>
      </c>
      <c r="I536" s="161">
        <v>0.25</v>
      </c>
      <c r="J536" s="160">
        <v>923</v>
      </c>
      <c r="K536" s="161">
        <v>0.25</v>
      </c>
      <c r="L536" s="162" t="s">
        <v>1230</v>
      </c>
      <c r="M536" s="163"/>
      <c r="N536" s="163"/>
      <c r="O536" s="158" t="s">
        <v>506</v>
      </c>
      <c r="P536" s="158" t="s">
        <v>3191</v>
      </c>
      <c r="Q536" s="164" t="str">
        <f t="shared" si="51"/>
        <v>(Scott No. 923)</v>
      </c>
      <c r="R536" s="165">
        <f t="shared" si="52"/>
        <v>923</v>
      </c>
      <c r="S536" s="166">
        <f t="shared" si="53"/>
        <v>1</v>
      </c>
      <c r="T536" s="63">
        <v>923</v>
      </c>
      <c r="U536" s="63"/>
      <c r="V536" s="63"/>
      <c r="W536" s="63"/>
      <c r="X536" s="63"/>
      <c r="Y536" s="63"/>
      <c r="Z536" s="63"/>
      <c r="AA536" s="63"/>
      <c r="AB536" s="63"/>
      <c r="AC536" s="63"/>
      <c r="AD536" s="63"/>
      <c r="AE536" s="63"/>
      <c r="AF536" s="63"/>
      <c r="AG536" s="63"/>
      <c r="AH536" s="63"/>
      <c r="AI536" s="63"/>
      <c r="AJ536" s="63"/>
      <c r="AK536" s="63"/>
      <c r="AL536" s="63"/>
      <c r="AM536" s="63"/>
      <c r="AN536" s="63"/>
      <c r="AO536" s="63"/>
      <c r="AP536" s="63"/>
      <c r="AQ536" s="63"/>
      <c r="AR536" s="63"/>
      <c r="AS536" s="63"/>
      <c r="AT536" s="63"/>
      <c r="AU536" s="63"/>
      <c r="AV536" s="64"/>
      <c r="AW536" s="64"/>
      <c r="AX536" s="64"/>
      <c r="AY536" s="64"/>
      <c r="AZ536" s="64"/>
      <c r="BA536" s="64"/>
      <c r="BB536" s="64"/>
      <c r="BC536" s="64"/>
      <c r="BD536" s="64"/>
      <c r="BE536" s="64"/>
    </row>
    <row r="537" spans="1:57" s="32" customFormat="1" ht="14" x14ac:dyDescent="0.2">
      <c r="A537" s="32">
        <v>538</v>
      </c>
      <c r="B537" s="156">
        <v>1944</v>
      </c>
      <c r="C537" s="157" t="s">
        <v>504</v>
      </c>
      <c r="D537" s="158" t="s">
        <v>507</v>
      </c>
      <c r="E537" s="158" t="s">
        <v>591</v>
      </c>
      <c r="F537" s="158" t="s">
        <v>3756</v>
      </c>
      <c r="G537" s="159" t="s">
        <v>817</v>
      </c>
      <c r="H537" s="160">
        <v>924</v>
      </c>
      <c r="I537" s="161">
        <v>0.25</v>
      </c>
      <c r="J537" s="160">
        <v>924</v>
      </c>
      <c r="K537" s="161">
        <v>0.25</v>
      </c>
      <c r="L537" s="162" t="s">
        <v>1231</v>
      </c>
      <c r="M537" s="163"/>
      <c r="N537" s="163"/>
      <c r="O537" s="158" t="s">
        <v>507</v>
      </c>
      <c r="P537" s="158" t="s">
        <v>3192</v>
      </c>
      <c r="Q537" s="164" t="str">
        <f t="shared" si="51"/>
        <v>(Scott No. 924)</v>
      </c>
      <c r="R537" s="165">
        <f t="shared" si="52"/>
        <v>924</v>
      </c>
      <c r="S537" s="166">
        <f t="shared" si="53"/>
        <v>1</v>
      </c>
      <c r="T537" s="63">
        <v>924</v>
      </c>
      <c r="U537" s="63"/>
      <c r="V537" s="63"/>
      <c r="W537" s="63"/>
      <c r="X537" s="63"/>
      <c r="Y537" s="63"/>
      <c r="Z537" s="63"/>
      <c r="AA537" s="63"/>
      <c r="AB537" s="63"/>
      <c r="AC537" s="63"/>
      <c r="AD537" s="63"/>
      <c r="AE537" s="63"/>
      <c r="AF537" s="63"/>
      <c r="AG537" s="63"/>
      <c r="AH537" s="63"/>
      <c r="AI537" s="63"/>
      <c r="AJ537" s="63"/>
      <c r="AK537" s="63"/>
      <c r="AL537" s="63"/>
      <c r="AM537" s="63"/>
      <c r="AN537" s="63"/>
      <c r="AO537" s="63"/>
      <c r="AP537" s="63"/>
      <c r="AQ537" s="63"/>
      <c r="AR537" s="63"/>
      <c r="AS537" s="63"/>
      <c r="AT537" s="63"/>
      <c r="AU537" s="63"/>
      <c r="AV537" s="64"/>
      <c r="AW537" s="64"/>
      <c r="AX537" s="64"/>
      <c r="AY537" s="64"/>
      <c r="AZ537" s="64"/>
      <c r="BA537" s="64"/>
      <c r="BB537" s="64"/>
      <c r="BC537" s="64"/>
      <c r="BD537" s="64"/>
      <c r="BE537" s="64"/>
    </row>
    <row r="538" spans="1:57" s="32" customFormat="1" ht="14" x14ac:dyDescent="0.2">
      <c r="A538" s="32">
        <v>539</v>
      </c>
      <c r="B538" s="156">
        <v>1944</v>
      </c>
      <c r="C538" s="157" t="s">
        <v>504</v>
      </c>
      <c r="D538" s="158" t="s">
        <v>508</v>
      </c>
      <c r="E538" s="158" t="s">
        <v>591</v>
      </c>
      <c r="F538" s="158" t="s">
        <v>3757</v>
      </c>
      <c r="G538" s="159" t="s">
        <v>818</v>
      </c>
      <c r="H538" s="160">
        <v>925</v>
      </c>
      <c r="I538" s="161">
        <v>0.25</v>
      </c>
      <c r="J538" s="160">
        <v>925</v>
      </c>
      <c r="K538" s="161">
        <v>0.25</v>
      </c>
      <c r="L538" s="162" t="s">
        <v>1232</v>
      </c>
      <c r="M538" s="163"/>
      <c r="N538" s="163"/>
      <c r="O538" s="158" t="s">
        <v>508</v>
      </c>
      <c r="P538" s="158" t="s">
        <v>3193</v>
      </c>
      <c r="Q538" s="164" t="str">
        <f t="shared" si="51"/>
        <v>(Scott No. 925)</v>
      </c>
      <c r="R538" s="165">
        <f t="shared" si="52"/>
        <v>925</v>
      </c>
      <c r="S538" s="166">
        <f t="shared" si="53"/>
        <v>1</v>
      </c>
      <c r="T538" s="63">
        <v>925</v>
      </c>
      <c r="U538" s="63"/>
      <c r="V538" s="63"/>
      <c r="W538" s="63"/>
      <c r="X538" s="63"/>
      <c r="Y538" s="63"/>
      <c r="Z538" s="63"/>
      <c r="AA538" s="63"/>
      <c r="AB538" s="63"/>
      <c r="AC538" s="63"/>
      <c r="AD538" s="63"/>
      <c r="AE538" s="63"/>
      <c r="AF538" s="63"/>
      <c r="AG538" s="63"/>
      <c r="AH538" s="63"/>
      <c r="AI538" s="63"/>
      <c r="AJ538" s="63"/>
      <c r="AK538" s="63"/>
      <c r="AL538" s="63"/>
      <c r="AM538" s="63"/>
      <c r="AN538" s="63"/>
      <c r="AO538" s="63"/>
      <c r="AP538" s="63"/>
      <c r="AQ538" s="63"/>
      <c r="AR538" s="63"/>
      <c r="AS538" s="63"/>
      <c r="AT538" s="63"/>
      <c r="AU538" s="63"/>
      <c r="AV538" s="64"/>
      <c r="AW538" s="64"/>
      <c r="AX538" s="64"/>
      <c r="AY538" s="64"/>
      <c r="AZ538" s="64"/>
      <c r="BA538" s="64"/>
      <c r="BB538" s="64"/>
      <c r="BC538" s="64"/>
      <c r="BD538" s="64"/>
      <c r="BE538" s="64"/>
    </row>
    <row r="539" spans="1:57" s="32" customFormat="1" ht="14" x14ac:dyDescent="0.2">
      <c r="A539" s="32">
        <v>540</v>
      </c>
      <c r="B539" s="156">
        <v>1945</v>
      </c>
      <c r="C539" s="157" t="s">
        <v>510</v>
      </c>
      <c r="D539" s="158" t="s">
        <v>509</v>
      </c>
      <c r="E539" s="158" t="s">
        <v>591</v>
      </c>
      <c r="F539" s="158" t="s">
        <v>3758</v>
      </c>
      <c r="G539" s="159" t="s">
        <v>819</v>
      </c>
      <c r="H539" s="160">
        <v>926</v>
      </c>
      <c r="I539" s="161">
        <v>0.25</v>
      </c>
      <c r="J539" s="160">
        <v>926</v>
      </c>
      <c r="K539" s="161">
        <v>0.25</v>
      </c>
      <c r="L539" s="162" t="s">
        <v>1233</v>
      </c>
      <c r="M539" s="163"/>
      <c r="N539" s="163"/>
      <c r="O539" s="158" t="s">
        <v>509</v>
      </c>
      <c r="P539" s="158" t="s">
        <v>3194</v>
      </c>
      <c r="Q539" s="164" t="str">
        <f t="shared" si="51"/>
        <v>(Scott No. 926)</v>
      </c>
      <c r="R539" s="165">
        <f t="shared" si="52"/>
        <v>926</v>
      </c>
      <c r="S539" s="166">
        <f t="shared" si="53"/>
        <v>1</v>
      </c>
      <c r="T539" s="63">
        <v>926</v>
      </c>
      <c r="U539" s="63"/>
      <c r="V539" s="63"/>
      <c r="W539" s="63"/>
      <c r="X539" s="63"/>
      <c r="Y539" s="63"/>
      <c r="Z539" s="63"/>
      <c r="AA539" s="63"/>
      <c r="AB539" s="63"/>
      <c r="AC539" s="63"/>
      <c r="AD539" s="63"/>
      <c r="AE539" s="63"/>
      <c r="AF539" s="63"/>
      <c r="AG539" s="63"/>
      <c r="AH539" s="63"/>
      <c r="AI539" s="63"/>
      <c r="AJ539" s="63"/>
      <c r="AK539" s="63"/>
      <c r="AL539" s="63"/>
      <c r="AM539" s="63"/>
      <c r="AN539" s="63"/>
      <c r="AO539" s="63"/>
      <c r="AP539" s="63"/>
      <c r="AQ539" s="63"/>
      <c r="AR539" s="63"/>
      <c r="AS539" s="63"/>
      <c r="AT539" s="63"/>
      <c r="AU539" s="63"/>
      <c r="AV539" s="64"/>
      <c r="AW539" s="64"/>
      <c r="AX539" s="64"/>
      <c r="AY539" s="64"/>
      <c r="AZ539" s="64"/>
      <c r="BA539" s="64"/>
      <c r="BB539" s="64"/>
      <c r="BC539" s="64"/>
      <c r="BD539" s="64"/>
      <c r="BE539" s="64"/>
    </row>
    <row r="540" spans="1:57" s="32" customFormat="1" ht="14" x14ac:dyDescent="0.2">
      <c r="A540" s="32">
        <v>541</v>
      </c>
      <c r="B540" s="156">
        <v>1945</v>
      </c>
      <c r="C540" s="157" t="s">
        <v>510</v>
      </c>
      <c r="D540" s="158" t="s">
        <v>511</v>
      </c>
      <c r="E540" s="158" t="s">
        <v>591</v>
      </c>
      <c r="F540" s="158" t="s">
        <v>3759</v>
      </c>
      <c r="G540" s="159" t="s">
        <v>820</v>
      </c>
      <c r="H540" s="160">
        <v>927</v>
      </c>
      <c r="I540" s="161">
        <v>0.25</v>
      </c>
      <c r="J540" s="160">
        <v>927</v>
      </c>
      <c r="K540" s="161">
        <v>0.25</v>
      </c>
      <c r="L540" s="162" t="s">
        <v>1234</v>
      </c>
      <c r="M540" s="163"/>
      <c r="N540" s="163"/>
      <c r="O540" s="158" t="s">
        <v>511</v>
      </c>
      <c r="P540" s="158" t="s">
        <v>3195</v>
      </c>
      <c r="Q540" s="164" t="str">
        <f t="shared" si="51"/>
        <v>(Scott No. 927)</v>
      </c>
      <c r="R540" s="165">
        <f t="shared" si="52"/>
        <v>927</v>
      </c>
      <c r="S540" s="166">
        <f t="shared" si="53"/>
        <v>1</v>
      </c>
      <c r="T540" s="63">
        <v>927</v>
      </c>
      <c r="U540" s="63"/>
      <c r="V540" s="63"/>
      <c r="W540" s="63"/>
      <c r="X540" s="63"/>
      <c r="Y540" s="63"/>
      <c r="Z540" s="63"/>
      <c r="AA540" s="63"/>
      <c r="AB540" s="63"/>
      <c r="AC540" s="63"/>
      <c r="AD540" s="63"/>
      <c r="AE540" s="63"/>
      <c r="AF540" s="63"/>
      <c r="AG540" s="63"/>
      <c r="AH540" s="63"/>
      <c r="AI540" s="63"/>
      <c r="AJ540" s="63"/>
      <c r="AK540" s="63"/>
      <c r="AL540" s="63"/>
      <c r="AM540" s="63"/>
      <c r="AN540" s="63"/>
      <c r="AO540" s="63"/>
      <c r="AP540" s="63"/>
      <c r="AQ540" s="63"/>
      <c r="AR540" s="63"/>
      <c r="AS540" s="63"/>
      <c r="AT540" s="63"/>
      <c r="AU540" s="63"/>
      <c r="AV540" s="64"/>
      <c r="AW540" s="64"/>
      <c r="AX540" s="64"/>
      <c r="AY540" s="64"/>
      <c r="AZ540" s="64"/>
      <c r="BA540" s="64"/>
      <c r="BB540" s="64"/>
      <c r="BC540" s="64"/>
      <c r="BD540" s="64"/>
      <c r="BE540" s="64"/>
    </row>
    <row r="541" spans="1:57" s="32" customFormat="1" ht="14" x14ac:dyDescent="0.2">
      <c r="A541" s="32">
        <v>542</v>
      </c>
      <c r="B541" s="156">
        <v>1945</v>
      </c>
      <c r="C541" s="157" t="s">
        <v>510</v>
      </c>
      <c r="D541" s="158" t="s">
        <v>512</v>
      </c>
      <c r="E541" s="158" t="s">
        <v>591</v>
      </c>
      <c r="F541" s="158" t="s">
        <v>3760</v>
      </c>
      <c r="G541" s="159" t="s">
        <v>821</v>
      </c>
      <c r="H541" s="160">
        <v>928</v>
      </c>
      <c r="I541" s="161">
        <v>0.25</v>
      </c>
      <c r="J541" s="160">
        <v>928</v>
      </c>
      <c r="K541" s="161">
        <v>0.25</v>
      </c>
      <c r="L541" s="162" t="s">
        <v>1235</v>
      </c>
      <c r="M541" s="163"/>
      <c r="N541" s="163"/>
      <c r="O541" s="158" t="s">
        <v>512</v>
      </c>
      <c r="P541" s="158" t="s">
        <v>3196</v>
      </c>
      <c r="Q541" s="164" t="str">
        <f t="shared" si="51"/>
        <v>(Scott No. 928)</v>
      </c>
      <c r="R541" s="165">
        <f t="shared" si="52"/>
        <v>928</v>
      </c>
      <c r="S541" s="166">
        <f t="shared" si="53"/>
        <v>1</v>
      </c>
      <c r="T541" s="63">
        <v>928</v>
      </c>
      <c r="U541" s="63"/>
      <c r="V541" s="63"/>
      <c r="W541" s="63"/>
      <c r="X541" s="63"/>
      <c r="Y541" s="63"/>
      <c r="Z541" s="63"/>
      <c r="AA541" s="63"/>
      <c r="AB541" s="63"/>
      <c r="AC541" s="63"/>
      <c r="AD541" s="63"/>
      <c r="AE541" s="63"/>
      <c r="AF541" s="63"/>
      <c r="AG541" s="63"/>
      <c r="AH541" s="63"/>
      <c r="AI541" s="63"/>
      <c r="AJ541" s="63"/>
      <c r="AK541" s="63"/>
      <c r="AL541" s="63"/>
      <c r="AM541" s="63"/>
      <c r="AN541" s="63"/>
      <c r="AO541" s="63"/>
      <c r="AP541" s="63"/>
      <c r="AQ541" s="63"/>
      <c r="AR541" s="63"/>
      <c r="AS541" s="63"/>
      <c r="AT541" s="63"/>
      <c r="AU541" s="63"/>
      <c r="AV541" s="64"/>
      <c r="AW541" s="64"/>
      <c r="AX541" s="64"/>
      <c r="AY541" s="64"/>
      <c r="AZ541" s="64"/>
      <c r="BA541" s="64"/>
      <c r="BB541" s="64"/>
      <c r="BC541" s="64"/>
      <c r="BD541" s="64"/>
      <c r="BE541" s="64"/>
    </row>
    <row r="542" spans="1:57" s="32" customFormat="1" ht="14" x14ac:dyDescent="0.2">
      <c r="A542" s="32">
        <v>543</v>
      </c>
      <c r="B542" s="156">
        <v>1945</v>
      </c>
      <c r="C542" s="157" t="s">
        <v>510</v>
      </c>
      <c r="D542" s="158" t="s">
        <v>513</v>
      </c>
      <c r="E542" s="158" t="s">
        <v>591</v>
      </c>
      <c r="F542" s="158" t="s">
        <v>3761</v>
      </c>
      <c r="G542" s="159" t="s">
        <v>822</v>
      </c>
      <c r="H542" s="160">
        <v>937</v>
      </c>
      <c r="I542" s="161">
        <v>0.25</v>
      </c>
      <c r="J542" s="160">
        <v>937</v>
      </c>
      <c r="K542" s="161">
        <v>0.3</v>
      </c>
      <c r="L542" s="162" t="s">
        <v>1236</v>
      </c>
      <c r="M542" s="163"/>
      <c r="N542" s="163"/>
      <c r="O542" s="158" t="s">
        <v>513</v>
      </c>
      <c r="P542" s="158" t="s">
        <v>3197</v>
      </c>
      <c r="Q542" s="164" t="str">
        <f t="shared" si="51"/>
        <v>(Scott No. 937)</v>
      </c>
      <c r="R542" s="165">
        <f t="shared" si="52"/>
        <v>937</v>
      </c>
      <c r="S542" s="166">
        <f t="shared" si="53"/>
        <v>1</v>
      </c>
      <c r="T542" s="63">
        <v>937</v>
      </c>
      <c r="U542" s="63"/>
      <c r="V542" s="63"/>
      <c r="W542" s="63"/>
      <c r="X542" s="63"/>
      <c r="Y542" s="63"/>
      <c r="Z542" s="63"/>
      <c r="AA542" s="63"/>
      <c r="AB542" s="63"/>
      <c r="AC542" s="63"/>
      <c r="AD542" s="63"/>
      <c r="AE542" s="63"/>
      <c r="AF542" s="63"/>
      <c r="AG542" s="63"/>
      <c r="AH542" s="63"/>
      <c r="AI542" s="63"/>
      <c r="AJ542" s="63"/>
      <c r="AK542" s="63"/>
      <c r="AL542" s="63"/>
      <c r="AM542" s="63"/>
      <c r="AN542" s="63"/>
      <c r="AO542" s="63"/>
      <c r="AP542" s="63"/>
      <c r="AQ542" s="63"/>
      <c r="AR542" s="63"/>
      <c r="AS542" s="63"/>
      <c r="AT542" s="63"/>
      <c r="AU542" s="63"/>
      <c r="AV542" s="64"/>
      <c r="AW542" s="64"/>
      <c r="AX542" s="64"/>
      <c r="AY542" s="64"/>
      <c r="AZ542" s="64"/>
      <c r="BA542" s="64"/>
      <c r="BB542" s="64"/>
      <c r="BC542" s="64"/>
      <c r="BD542" s="64"/>
      <c r="BE542" s="64"/>
    </row>
    <row r="543" spans="1:57" s="32" customFormat="1" ht="14" x14ac:dyDescent="0.2">
      <c r="A543" s="32">
        <v>544</v>
      </c>
      <c r="B543" s="156">
        <v>1945</v>
      </c>
      <c r="C543" s="157" t="s">
        <v>510</v>
      </c>
      <c r="D543" s="158" t="s">
        <v>514</v>
      </c>
      <c r="E543" s="158" t="s">
        <v>591</v>
      </c>
      <c r="F543" s="158" t="s">
        <v>3762</v>
      </c>
      <c r="G543" s="159" t="s">
        <v>823</v>
      </c>
      <c r="H543" s="160">
        <v>938</v>
      </c>
      <c r="I543" s="161">
        <v>0.25</v>
      </c>
      <c r="J543" s="160">
        <v>938</v>
      </c>
      <c r="K543" s="161">
        <v>0.25</v>
      </c>
      <c r="L543" s="162" t="s">
        <v>1237</v>
      </c>
      <c r="M543" s="163"/>
      <c r="N543" s="163"/>
      <c r="O543" s="158" t="s">
        <v>3198</v>
      </c>
      <c r="P543" s="158" t="s">
        <v>3199</v>
      </c>
      <c r="Q543" s="164" t="str">
        <f t="shared" si="51"/>
        <v>(Scott No. 938)</v>
      </c>
      <c r="R543" s="165">
        <f t="shared" si="52"/>
        <v>938</v>
      </c>
      <c r="S543" s="166">
        <f t="shared" si="53"/>
        <v>1</v>
      </c>
      <c r="T543" s="63">
        <v>938</v>
      </c>
      <c r="U543" s="63"/>
      <c r="V543" s="63"/>
      <c r="W543" s="63"/>
      <c r="X543" s="63"/>
      <c r="Y543" s="63"/>
      <c r="Z543" s="63"/>
      <c r="AA543" s="63"/>
      <c r="AB543" s="63"/>
      <c r="AC543" s="63"/>
      <c r="AD543" s="63"/>
      <c r="AE543" s="63"/>
      <c r="AF543" s="63"/>
      <c r="AG543" s="63"/>
      <c r="AH543" s="63"/>
      <c r="AI543" s="63"/>
      <c r="AJ543" s="63"/>
      <c r="AK543" s="63"/>
      <c r="AL543" s="63"/>
      <c r="AM543" s="63"/>
      <c r="AN543" s="63"/>
      <c r="AO543" s="63"/>
      <c r="AP543" s="63"/>
      <c r="AQ543" s="63"/>
      <c r="AR543" s="63"/>
      <c r="AS543" s="63"/>
      <c r="AT543" s="63"/>
      <c r="AU543" s="63"/>
      <c r="AV543" s="64"/>
      <c r="AW543" s="64"/>
      <c r="AX543" s="64"/>
      <c r="AY543" s="64"/>
      <c r="AZ543" s="64"/>
      <c r="BA543" s="64"/>
      <c r="BB543" s="64"/>
      <c r="BC543" s="64"/>
      <c r="BD543" s="64"/>
      <c r="BE543" s="64"/>
    </row>
    <row r="544" spans="1:57" s="32" customFormat="1" ht="14" x14ac:dyDescent="0.2">
      <c r="A544" s="32">
        <v>545</v>
      </c>
      <c r="B544" s="156">
        <v>1945</v>
      </c>
      <c r="C544" s="157" t="s">
        <v>515</v>
      </c>
      <c r="D544" s="158" t="s">
        <v>516</v>
      </c>
      <c r="E544" s="158" t="s">
        <v>591</v>
      </c>
      <c r="F544" s="158" t="s">
        <v>3763</v>
      </c>
      <c r="G544" s="159" t="s">
        <v>824</v>
      </c>
      <c r="H544" s="160">
        <v>930</v>
      </c>
      <c r="I544" s="161">
        <v>0.25</v>
      </c>
      <c r="J544" s="160">
        <v>930</v>
      </c>
      <c r="K544" s="161">
        <v>0.25</v>
      </c>
      <c r="L544" s="162" t="s">
        <v>1238</v>
      </c>
      <c r="M544" s="163"/>
      <c r="N544" s="163"/>
      <c r="O544" s="158" t="s">
        <v>516</v>
      </c>
      <c r="P544" s="158" t="s">
        <v>3200</v>
      </c>
      <c r="Q544" s="164" t="str">
        <f t="shared" si="51"/>
        <v>(Scott No. 930)</v>
      </c>
      <c r="R544" s="165">
        <f t="shared" si="52"/>
        <v>930</v>
      </c>
      <c r="S544" s="166">
        <f t="shared" si="53"/>
        <v>1</v>
      </c>
      <c r="T544" s="63">
        <v>930</v>
      </c>
      <c r="U544" s="63"/>
      <c r="V544" s="63"/>
      <c r="W544" s="63"/>
      <c r="X544" s="63"/>
      <c r="Y544" s="63"/>
      <c r="Z544" s="63"/>
      <c r="AA544" s="63"/>
      <c r="AB544" s="63"/>
      <c r="AC544" s="63"/>
      <c r="AD544" s="63"/>
      <c r="AE544" s="63"/>
      <c r="AF544" s="63"/>
      <c r="AG544" s="63"/>
      <c r="AH544" s="63"/>
      <c r="AI544" s="63"/>
      <c r="AJ544" s="63"/>
      <c r="AK544" s="63"/>
      <c r="AL544" s="63"/>
      <c r="AM544" s="63"/>
      <c r="AN544" s="63"/>
      <c r="AO544" s="63"/>
      <c r="AP544" s="63"/>
      <c r="AQ544" s="63"/>
      <c r="AR544" s="63"/>
      <c r="AS544" s="63"/>
      <c r="AT544" s="63"/>
      <c r="AU544" s="63"/>
      <c r="AV544" s="64"/>
      <c r="AW544" s="64"/>
      <c r="AX544" s="64"/>
      <c r="AY544" s="64"/>
      <c r="AZ544" s="64"/>
      <c r="BA544" s="64"/>
      <c r="BB544" s="64"/>
      <c r="BC544" s="64"/>
      <c r="BD544" s="64"/>
      <c r="BE544" s="64"/>
    </row>
    <row r="545" spans="1:57" s="32" customFormat="1" ht="14" x14ac:dyDescent="0.2">
      <c r="A545" s="32">
        <v>546</v>
      </c>
      <c r="B545" s="156">
        <v>1945</v>
      </c>
      <c r="C545" s="157" t="s">
        <v>515</v>
      </c>
      <c r="D545" s="158" t="s">
        <v>517</v>
      </c>
      <c r="E545" s="158" t="s">
        <v>591</v>
      </c>
      <c r="F545" s="158" t="s">
        <v>3764</v>
      </c>
      <c r="G545" s="159" t="s">
        <v>825</v>
      </c>
      <c r="H545" s="160">
        <v>931</v>
      </c>
      <c r="I545" s="161">
        <v>0.25</v>
      </c>
      <c r="J545" s="160">
        <v>931</v>
      </c>
      <c r="K545" s="161">
        <v>0.25</v>
      </c>
      <c r="L545" s="162" t="s">
        <v>1239</v>
      </c>
      <c r="M545" s="163"/>
      <c r="N545" s="163"/>
      <c r="O545" s="158" t="s">
        <v>517</v>
      </c>
      <c r="P545" s="158" t="s">
        <v>3201</v>
      </c>
      <c r="Q545" s="164" t="str">
        <f t="shared" si="51"/>
        <v>(Scott No. 931)</v>
      </c>
      <c r="R545" s="165">
        <f t="shared" si="52"/>
        <v>931</v>
      </c>
      <c r="S545" s="166">
        <f t="shared" si="53"/>
        <v>1</v>
      </c>
      <c r="T545" s="63">
        <v>931</v>
      </c>
      <c r="U545" s="63"/>
      <c r="V545" s="63"/>
      <c r="W545" s="63"/>
      <c r="X545" s="63"/>
      <c r="Y545" s="63"/>
      <c r="Z545" s="63"/>
      <c r="AA545" s="63"/>
      <c r="AB545" s="63"/>
      <c r="AC545" s="63"/>
      <c r="AD545" s="63"/>
      <c r="AE545" s="63"/>
      <c r="AF545" s="63"/>
      <c r="AG545" s="63"/>
      <c r="AH545" s="63"/>
      <c r="AI545" s="63"/>
      <c r="AJ545" s="63"/>
      <c r="AK545" s="63"/>
      <c r="AL545" s="63"/>
      <c r="AM545" s="63"/>
      <c r="AN545" s="63"/>
      <c r="AO545" s="63"/>
      <c r="AP545" s="63"/>
      <c r="AQ545" s="63"/>
      <c r="AR545" s="63"/>
      <c r="AS545" s="63"/>
      <c r="AT545" s="63"/>
      <c r="AU545" s="63"/>
      <c r="AV545" s="64"/>
      <c r="AW545" s="64"/>
      <c r="AX545" s="64"/>
      <c r="AY545" s="64"/>
      <c r="AZ545" s="64"/>
      <c r="BA545" s="64"/>
      <c r="BB545" s="64"/>
      <c r="BC545" s="64"/>
      <c r="BD545" s="64"/>
      <c r="BE545" s="64"/>
    </row>
    <row r="546" spans="1:57" s="32" customFormat="1" ht="14" x14ac:dyDescent="0.2">
      <c r="A546" s="32">
        <v>547</v>
      </c>
      <c r="B546" s="156">
        <v>1945</v>
      </c>
      <c r="C546" s="157" t="s">
        <v>515</v>
      </c>
      <c r="D546" s="158" t="s">
        <v>518</v>
      </c>
      <c r="E546" s="158" t="s">
        <v>591</v>
      </c>
      <c r="F546" s="158" t="s">
        <v>3765</v>
      </c>
      <c r="G546" s="159" t="s">
        <v>826</v>
      </c>
      <c r="H546" s="160">
        <v>932</v>
      </c>
      <c r="I546" s="161">
        <v>0.25</v>
      </c>
      <c r="J546" s="160">
        <v>932</v>
      </c>
      <c r="K546" s="161">
        <v>0.25</v>
      </c>
      <c r="L546" s="162" t="s">
        <v>1240</v>
      </c>
      <c r="M546" s="163"/>
      <c r="N546" s="163"/>
      <c r="O546" s="158" t="s">
        <v>518</v>
      </c>
      <c r="P546" s="158" t="s">
        <v>3202</v>
      </c>
      <c r="Q546" s="164" t="str">
        <f t="shared" si="51"/>
        <v>(Scott No. 932)</v>
      </c>
      <c r="R546" s="165">
        <f t="shared" si="52"/>
        <v>932</v>
      </c>
      <c r="S546" s="166">
        <f t="shared" si="53"/>
        <v>1</v>
      </c>
      <c r="T546" s="63">
        <v>932</v>
      </c>
      <c r="U546" s="63"/>
      <c r="V546" s="63"/>
      <c r="W546" s="63"/>
      <c r="X546" s="63"/>
      <c r="Y546" s="63"/>
      <c r="Z546" s="63"/>
      <c r="AA546" s="63"/>
      <c r="AB546" s="63"/>
      <c r="AC546" s="63"/>
      <c r="AD546" s="63"/>
      <c r="AE546" s="63"/>
      <c r="AF546" s="63"/>
      <c r="AG546" s="63"/>
      <c r="AH546" s="63"/>
      <c r="AI546" s="63"/>
      <c r="AJ546" s="63"/>
      <c r="AK546" s="63"/>
      <c r="AL546" s="63"/>
      <c r="AM546" s="63"/>
      <c r="AN546" s="63"/>
      <c r="AO546" s="63"/>
      <c r="AP546" s="63"/>
      <c r="AQ546" s="63"/>
      <c r="AR546" s="63"/>
      <c r="AS546" s="63"/>
      <c r="AT546" s="63"/>
      <c r="AU546" s="63"/>
      <c r="AV546" s="64"/>
      <c r="AW546" s="64"/>
      <c r="AX546" s="64"/>
      <c r="AY546" s="64"/>
      <c r="AZ546" s="64"/>
      <c r="BA546" s="64"/>
      <c r="BB546" s="64"/>
      <c r="BC546" s="64"/>
      <c r="BD546" s="64"/>
      <c r="BE546" s="64"/>
    </row>
    <row r="547" spans="1:57" s="32" customFormat="1" ht="14" x14ac:dyDescent="0.2">
      <c r="A547" s="32">
        <v>548</v>
      </c>
      <c r="B547" s="156">
        <v>1945</v>
      </c>
      <c r="C547" s="157" t="s">
        <v>515</v>
      </c>
      <c r="D547" s="158" t="s">
        <v>519</v>
      </c>
      <c r="E547" s="158" t="s">
        <v>591</v>
      </c>
      <c r="F547" s="158" t="s">
        <v>3766</v>
      </c>
      <c r="G547" s="159" t="s">
        <v>827</v>
      </c>
      <c r="H547" s="160">
        <v>933</v>
      </c>
      <c r="I547" s="161">
        <v>0.25</v>
      </c>
      <c r="J547" s="160">
        <v>933</v>
      </c>
      <c r="K547" s="161">
        <v>0.25</v>
      </c>
      <c r="L547" s="162" t="s">
        <v>1241</v>
      </c>
      <c r="M547" s="163"/>
      <c r="N547" s="163"/>
      <c r="O547" s="158" t="s">
        <v>519</v>
      </c>
      <c r="P547" s="158" t="s">
        <v>3203</v>
      </c>
      <c r="Q547" s="164" t="str">
        <f t="shared" si="51"/>
        <v>(Scott No. 933)</v>
      </c>
      <c r="R547" s="165">
        <f t="shared" si="52"/>
        <v>933</v>
      </c>
      <c r="S547" s="166">
        <f t="shared" si="53"/>
        <v>1</v>
      </c>
      <c r="T547" s="63">
        <v>933</v>
      </c>
      <c r="U547" s="63"/>
      <c r="V547" s="63"/>
      <c r="W547" s="63"/>
      <c r="X547" s="63"/>
      <c r="Y547" s="63"/>
      <c r="Z547" s="63"/>
      <c r="AA547" s="63"/>
      <c r="AB547" s="63"/>
      <c r="AC547" s="63"/>
      <c r="AD547" s="63"/>
      <c r="AE547" s="63"/>
      <c r="AF547" s="63"/>
      <c r="AG547" s="63"/>
      <c r="AH547" s="63"/>
      <c r="AI547" s="63"/>
      <c r="AJ547" s="63"/>
      <c r="AK547" s="63"/>
      <c r="AL547" s="63"/>
      <c r="AM547" s="63"/>
      <c r="AN547" s="63"/>
      <c r="AO547" s="63"/>
      <c r="AP547" s="63"/>
      <c r="AQ547" s="63"/>
      <c r="AR547" s="63"/>
      <c r="AS547" s="63"/>
      <c r="AT547" s="63"/>
      <c r="AU547" s="63"/>
      <c r="AV547" s="64"/>
      <c r="AW547" s="64"/>
      <c r="AX547" s="64"/>
      <c r="AY547" s="64"/>
      <c r="AZ547" s="64"/>
      <c r="BA547" s="64"/>
      <c r="BB547" s="64"/>
      <c r="BC547" s="64"/>
      <c r="BD547" s="64"/>
      <c r="BE547" s="64"/>
    </row>
    <row r="548" spans="1:57" s="32" customFormat="1" ht="14" x14ac:dyDescent="0.2">
      <c r="A548" s="32">
        <v>549</v>
      </c>
      <c r="B548" s="156">
        <v>1945</v>
      </c>
      <c r="C548" s="157" t="s">
        <v>515</v>
      </c>
      <c r="D548" s="158" t="s">
        <v>520</v>
      </c>
      <c r="E548" s="158" t="s">
        <v>591</v>
      </c>
      <c r="F548" s="158" t="s">
        <v>3767</v>
      </c>
      <c r="G548" s="159" t="s">
        <v>828</v>
      </c>
      <c r="H548" s="160">
        <v>929</v>
      </c>
      <c r="I548" s="161">
        <v>0.25</v>
      </c>
      <c r="J548" s="160">
        <v>929</v>
      </c>
      <c r="K548" s="161">
        <v>0.3</v>
      </c>
      <c r="L548" s="162" t="s">
        <v>1242</v>
      </c>
      <c r="M548" s="163"/>
      <c r="N548" s="163"/>
      <c r="O548" s="158" t="s">
        <v>520</v>
      </c>
      <c r="P548" s="158" t="s">
        <v>3204</v>
      </c>
      <c r="Q548" s="164" t="str">
        <f t="shared" si="51"/>
        <v>(Scott No. 929)</v>
      </c>
      <c r="R548" s="165">
        <f t="shared" si="52"/>
        <v>929</v>
      </c>
      <c r="S548" s="166">
        <f t="shared" si="53"/>
        <v>1</v>
      </c>
      <c r="T548" s="63">
        <v>929</v>
      </c>
      <c r="U548" s="63"/>
      <c r="V548" s="63"/>
      <c r="W548" s="63"/>
      <c r="X548" s="63"/>
      <c r="Y548" s="63"/>
      <c r="Z548" s="63"/>
      <c r="AA548" s="63"/>
      <c r="AB548" s="63"/>
      <c r="AC548" s="63"/>
      <c r="AD548" s="63"/>
      <c r="AE548" s="63"/>
      <c r="AF548" s="63"/>
      <c r="AG548" s="63"/>
      <c r="AH548" s="63"/>
      <c r="AI548" s="63"/>
      <c r="AJ548" s="63"/>
      <c r="AK548" s="63"/>
      <c r="AL548" s="63"/>
      <c r="AM548" s="63"/>
      <c r="AN548" s="63"/>
      <c r="AO548" s="63"/>
      <c r="AP548" s="63"/>
      <c r="AQ548" s="63"/>
      <c r="AR548" s="63"/>
      <c r="AS548" s="63"/>
      <c r="AT548" s="63"/>
      <c r="AU548" s="63"/>
      <c r="AV548" s="64"/>
      <c r="AW548" s="64"/>
      <c r="AX548" s="64"/>
      <c r="AY548" s="64"/>
      <c r="AZ548" s="64"/>
      <c r="BA548" s="64"/>
      <c r="BB548" s="64"/>
      <c r="BC548" s="64"/>
      <c r="BD548" s="64"/>
      <c r="BE548" s="64"/>
    </row>
    <row r="549" spans="1:57" s="32" customFormat="1" ht="14" x14ac:dyDescent="0.2">
      <c r="A549" s="32">
        <v>550</v>
      </c>
      <c r="B549" s="156" t="s">
        <v>521</v>
      </c>
      <c r="C549" s="157" t="s">
        <v>522</v>
      </c>
      <c r="D549" s="158" t="s">
        <v>523</v>
      </c>
      <c r="E549" s="158" t="s">
        <v>591</v>
      </c>
      <c r="F549" s="158" t="s">
        <v>3768</v>
      </c>
      <c r="G549" s="159" t="s">
        <v>829</v>
      </c>
      <c r="H549" s="160">
        <v>934</v>
      </c>
      <c r="I549" s="161">
        <v>0.25</v>
      </c>
      <c r="J549" s="160">
        <v>934</v>
      </c>
      <c r="K549" s="161">
        <v>0.25</v>
      </c>
      <c r="L549" s="162" t="s">
        <v>1243</v>
      </c>
      <c r="M549" s="163"/>
      <c r="N549" s="163"/>
      <c r="O549" s="158" t="s">
        <v>523</v>
      </c>
      <c r="P549" s="158" t="s">
        <v>3205</v>
      </c>
      <c r="Q549" s="164" t="str">
        <f t="shared" si="51"/>
        <v>(Scott No. 934)</v>
      </c>
      <c r="R549" s="165">
        <f t="shared" si="52"/>
        <v>934</v>
      </c>
      <c r="S549" s="166">
        <f t="shared" si="53"/>
        <v>1</v>
      </c>
      <c r="T549" s="63">
        <v>934</v>
      </c>
      <c r="U549" s="63"/>
      <c r="V549" s="63"/>
      <c r="W549" s="63"/>
      <c r="X549" s="63"/>
      <c r="Y549" s="63"/>
      <c r="Z549" s="63"/>
      <c r="AA549" s="63"/>
      <c r="AB549" s="63"/>
      <c r="AC549" s="63"/>
      <c r="AD549" s="63"/>
      <c r="AE549" s="63"/>
      <c r="AF549" s="63"/>
      <c r="AG549" s="63"/>
      <c r="AH549" s="63"/>
      <c r="AI549" s="63"/>
      <c r="AJ549" s="63"/>
      <c r="AK549" s="63"/>
      <c r="AL549" s="63"/>
      <c r="AM549" s="63"/>
      <c r="AN549" s="63"/>
      <c r="AO549" s="63"/>
      <c r="AP549" s="63"/>
      <c r="AQ549" s="63"/>
      <c r="AR549" s="63"/>
      <c r="AS549" s="63"/>
      <c r="AT549" s="63"/>
      <c r="AU549" s="63"/>
      <c r="AV549" s="64"/>
      <c r="AW549" s="64"/>
      <c r="AX549" s="64"/>
      <c r="AY549" s="64"/>
      <c r="AZ549" s="64"/>
      <c r="BA549" s="64"/>
      <c r="BB549" s="64"/>
      <c r="BC549" s="64"/>
      <c r="BD549" s="64"/>
      <c r="BE549" s="64"/>
    </row>
    <row r="550" spans="1:57" s="32" customFormat="1" ht="14" x14ac:dyDescent="0.2">
      <c r="A550" s="32">
        <v>551</v>
      </c>
      <c r="B550" s="156" t="s">
        <v>521</v>
      </c>
      <c r="C550" s="157" t="s">
        <v>522</v>
      </c>
      <c r="D550" s="158" t="s">
        <v>524</v>
      </c>
      <c r="E550" s="158" t="s">
        <v>591</v>
      </c>
      <c r="F550" s="158" t="s">
        <v>3769</v>
      </c>
      <c r="G550" s="159" t="s">
        <v>830</v>
      </c>
      <c r="H550" s="160">
        <v>935</v>
      </c>
      <c r="I550" s="161">
        <v>0.25</v>
      </c>
      <c r="J550" s="160">
        <v>935</v>
      </c>
      <c r="K550" s="161">
        <v>0.25</v>
      </c>
      <c r="L550" s="162" t="s">
        <v>1244</v>
      </c>
      <c r="M550" s="163"/>
      <c r="N550" s="163"/>
      <c r="O550" s="158" t="s">
        <v>524</v>
      </c>
      <c r="P550" s="158" t="s">
        <v>3206</v>
      </c>
      <c r="Q550" s="164" t="str">
        <f t="shared" si="51"/>
        <v>(Scott No. 935)</v>
      </c>
      <c r="R550" s="165">
        <f t="shared" si="52"/>
        <v>935</v>
      </c>
      <c r="S550" s="166">
        <f t="shared" si="53"/>
        <v>1</v>
      </c>
      <c r="T550" s="63">
        <v>935</v>
      </c>
      <c r="U550" s="63"/>
      <c r="V550" s="63"/>
      <c r="W550" s="63"/>
      <c r="X550" s="63"/>
      <c r="Y550" s="63"/>
      <c r="Z550" s="63"/>
      <c r="AA550" s="63"/>
      <c r="AB550" s="63"/>
      <c r="AC550" s="63"/>
      <c r="AD550" s="63"/>
      <c r="AE550" s="63"/>
      <c r="AF550" s="63"/>
      <c r="AG550" s="63"/>
      <c r="AH550" s="63"/>
      <c r="AI550" s="63"/>
      <c r="AJ550" s="63"/>
      <c r="AK550" s="63"/>
      <c r="AL550" s="63"/>
      <c r="AM550" s="63"/>
      <c r="AN550" s="63"/>
      <c r="AO550" s="63"/>
      <c r="AP550" s="63"/>
      <c r="AQ550" s="63"/>
      <c r="AR550" s="63"/>
      <c r="AS550" s="63"/>
      <c r="AT550" s="63"/>
      <c r="AU550" s="63"/>
      <c r="AV550" s="64"/>
      <c r="AW550" s="64"/>
      <c r="AX550" s="64"/>
      <c r="AY550" s="64"/>
      <c r="AZ550" s="64"/>
      <c r="BA550" s="64"/>
      <c r="BB550" s="64"/>
      <c r="BC550" s="64"/>
      <c r="BD550" s="64"/>
      <c r="BE550" s="64"/>
    </row>
    <row r="551" spans="1:57" s="32" customFormat="1" ht="14" x14ac:dyDescent="0.2">
      <c r="A551" s="32">
        <v>552</v>
      </c>
      <c r="B551" s="156" t="s">
        <v>521</v>
      </c>
      <c r="C551" s="157" t="s">
        <v>522</v>
      </c>
      <c r="D551" s="158" t="s">
        <v>525</v>
      </c>
      <c r="E551" s="158" t="s">
        <v>591</v>
      </c>
      <c r="F551" s="158" t="s">
        <v>3770</v>
      </c>
      <c r="G551" s="159" t="s">
        <v>831</v>
      </c>
      <c r="H551" s="160">
        <v>936</v>
      </c>
      <c r="I551" s="161">
        <v>0.25</v>
      </c>
      <c r="J551" s="160">
        <v>936</v>
      </c>
      <c r="K551" s="161">
        <v>0.25</v>
      </c>
      <c r="L551" s="162" t="s">
        <v>1245</v>
      </c>
      <c r="M551" s="163"/>
      <c r="N551" s="163"/>
      <c r="O551" s="158" t="s">
        <v>525</v>
      </c>
      <c r="P551" s="158" t="s">
        <v>3207</v>
      </c>
      <c r="Q551" s="164" t="str">
        <f t="shared" si="51"/>
        <v>(Scott No. 936)</v>
      </c>
      <c r="R551" s="165">
        <f t="shared" si="52"/>
        <v>936</v>
      </c>
      <c r="S551" s="166">
        <f t="shared" si="53"/>
        <v>1</v>
      </c>
      <c r="T551" s="63">
        <v>936</v>
      </c>
      <c r="U551" s="63"/>
      <c r="V551" s="63"/>
      <c r="W551" s="63"/>
      <c r="X551" s="63"/>
      <c r="Y551" s="63"/>
      <c r="Z551" s="63"/>
      <c r="AA551" s="63"/>
      <c r="AB551" s="63"/>
      <c r="AC551" s="63"/>
      <c r="AD551" s="63"/>
      <c r="AE551" s="63"/>
      <c r="AF551" s="63"/>
      <c r="AG551" s="63"/>
      <c r="AH551" s="63"/>
      <c r="AI551" s="63"/>
      <c r="AJ551" s="63"/>
      <c r="AK551" s="63"/>
      <c r="AL551" s="63"/>
      <c r="AM551" s="63"/>
      <c r="AN551" s="63"/>
      <c r="AO551" s="63"/>
      <c r="AP551" s="63"/>
      <c r="AQ551" s="63"/>
      <c r="AR551" s="63"/>
      <c r="AS551" s="63"/>
      <c r="AT551" s="63"/>
      <c r="AU551" s="63"/>
      <c r="AV551" s="64"/>
      <c r="AW551" s="64"/>
      <c r="AX551" s="64"/>
      <c r="AY551" s="64"/>
      <c r="AZ551" s="64"/>
      <c r="BA551" s="64"/>
      <c r="BB551" s="64"/>
      <c r="BC551" s="64"/>
      <c r="BD551" s="64"/>
      <c r="BE551" s="64"/>
    </row>
    <row r="552" spans="1:57" s="32" customFormat="1" ht="14" x14ac:dyDescent="0.2">
      <c r="A552" s="32">
        <v>553</v>
      </c>
      <c r="B552" s="156" t="s">
        <v>521</v>
      </c>
      <c r="C552" s="157" t="s">
        <v>522</v>
      </c>
      <c r="D552" s="158" t="s">
        <v>526</v>
      </c>
      <c r="E552" s="158" t="s">
        <v>591</v>
      </c>
      <c r="F552" s="158" t="s">
        <v>3771</v>
      </c>
      <c r="G552" s="159" t="s">
        <v>832</v>
      </c>
      <c r="H552" s="160">
        <v>939</v>
      </c>
      <c r="I552" s="161">
        <v>0.25</v>
      </c>
      <c r="J552" s="160">
        <v>939</v>
      </c>
      <c r="K552" s="161">
        <v>0.25</v>
      </c>
      <c r="L552" s="162" t="s">
        <v>1246</v>
      </c>
      <c r="M552" s="163"/>
      <c r="N552" s="163"/>
      <c r="O552" s="158" t="s">
        <v>526</v>
      </c>
      <c r="P552" s="158" t="s">
        <v>3208</v>
      </c>
      <c r="Q552" s="164" t="str">
        <f t="shared" si="51"/>
        <v>(Scott No. 939)</v>
      </c>
      <c r="R552" s="165">
        <f t="shared" si="52"/>
        <v>939</v>
      </c>
      <c r="S552" s="166">
        <f t="shared" si="53"/>
        <v>1</v>
      </c>
      <c r="T552" s="63">
        <v>939</v>
      </c>
      <c r="U552" s="63"/>
      <c r="V552" s="63"/>
      <c r="W552" s="63"/>
      <c r="X552" s="63"/>
      <c r="Y552" s="63"/>
      <c r="Z552" s="63"/>
      <c r="AA552" s="63"/>
      <c r="AB552" s="63"/>
      <c r="AC552" s="63"/>
      <c r="AD552" s="63"/>
      <c r="AE552" s="63"/>
      <c r="AF552" s="63"/>
      <c r="AG552" s="63"/>
      <c r="AH552" s="63"/>
      <c r="AI552" s="63"/>
      <c r="AJ552" s="63"/>
      <c r="AK552" s="63"/>
      <c r="AL552" s="63"/>
      <c r="AM552" s="63"/>
      <c r="AN552" s="63"/>
      <c r="AO552" s="63"/>
      <c r="AP552" s="63"/>
      <c r="AQ552" s="63"/>
      <c r="AR552" s="63"/>
      <c r="AS552" s="63"/>
      <c r="AT552" s="63"/>
      <c r="AU552" s="63"/>
      <c r="AV552" s="64"/>
      <c r="AW552" s="64"/>
      <c r="AX552" s="64"/>
      <c r="AY552" s="64"/>
      <c r="AZ552" s="64"/>
      <c r="BA552" s="64"/>
      <c r="BB552" s="64"/>
      <c r="BC552" s="64"/>
      <c r="BD552" s="64"/>
      <c r="BE552" s="64"/>
    </row>
    <row r="553" spans="1:57" s="32" customFormat="1" ht="14" x14ac:dyDescent="0.2">
      <c r="A553" s="32">
        <v>554</v>
      </c>
      <c r="B553" s="156">
        <v>1946</v>
      </c>
      <c r="C553" s="157" t="s">
        <v>527</v>
      </c>
      <c r="D553" s="158" t="s">
        <v>528</v>
      </c>
      <c r="E553" s="158" t="s">
        <v>591</v>
      </c>
      <c r="F553" s="158" t="s">
        <v>3772</v>
      </c>
      <c r="G553" s="159" t="s">
        <v>833</v>
      </c>
      <c r="H553" s="160">
        <v>940</v>
      </c>
      <c r="I553" s="161">
        <v>0.25</v>
      </c>
      <c r="J553" s="160">
        <v>940</v>
      </c>
      <c r="K553" s="161">
        <v>0.25</v>
      </c>
      <c r="L553" s="162" t="s">
        <v>1247</v>
      </c>
      <c r="M553" s="163"/>
      <c r="N553" s="163"/>
      <c r="O553" s="158" t="s">
        <v>528</v>
      </c>
      <c r="P553" s="158" t="s">
        <v>3209</v>
      </c>
      <c r="Q553" s="164" t="str">
        <f t="shared" si="51"/>
        <v>(Scott No. 940)</v>
      </c>
      <c r="R553" s="165">
        <f t="shared" si="52"/>
        <v>940</v>
      </c>
      <c r="S553" s="166">
        <f t="shared" si="53"/>
        <v>1</v>
      </c>
      <c r="T553" s="63">
        <v>940</v>
      </c>
      <c r="U553" s="63"/>
      <c r="V553" s="63"/>
      <c r="W553" s="63"/>
      <c r="X553" s="63"/>
      <c r="Y553" s="63"/>
      <c r="Z553" s="63"/>
      <c r="AA553" s="63"/>
      <c r="AB553" s="63"/>
      <c r="AC553" s="63"/>
      <c r="AD553" s="63"/>
      <c r="AE553" s="63"/>
      <c r="AF553" s="63"/>
      <c r="AG553" s="63"/>
      <c r="AH553" s="63"/>
      <c r="AI553" s="63"/>
      <c r="AJ553" s="63"/>
      <c r="AK553" s="63"/>
      <c r="AL553" s="63"/>
      <c r="AM553" s="63"/>
      <c r="AN553" s="63"/>
      <c r="AO553" s="63"/>
      <c r="AP553" s="63"/>
      <c r="AQ553" s="63"/>
      <c r="AR553" s="63"/>
      <c r="AS553" s="63"/>
      <c r="AT553" s="63"/>
      <c r="AU553" s="63"/>
      <c r="AV553" s="64"/>
      <c r="AW553" s="64"/>
      <c r="AX553" s="64"/>
      <c r="AY553" s="64"/>
      <c r="AZ553" s="64"/>
      <c r="BA553" s="64"/>
      <c r="BB553" s="64"/>
      <c r="BC553" s="64"/>
      <c r="BD553" s="64"/>
      <c r="BE553" s="64"/>
    </row>
    <row r="554" spans="1:57" s="32" customFormat="1" ht="14" x14ac:dyDescent="0.2">
      <c r="A554" s="32">
        <v>555</v>
      </c>
      <c r="B554" s="156">
        <v>1946</v>
      </c>
      <c r="C554" s="157" t="s">
        <v>527</v>
      </c>
      <c r="D554" s="158" t="s">
        <v>529</v>
      </c>
      <c r="E554" s="158" t="s">
        <v>591</v>
      </c>
      <c r="F554" s="158" t="s">
        <v>3773</v>
      </c>
      <c r="G554" s="159" t="s">
        <v>834</v>
      </c>
      <c r="H554" s="160">
        <v>941</v>
      </c>
      <c r="I554" s="161">
        <v>0.25</v>
      </c>
      <c r="J554" s="160">
        <v>941</v>
      </c>
      <c r="K554" s="161">
        <v>0.25</v>
      </c>
      <c r="L554" s="162" t="s">
        <v>1248</v>
      </c>
      <c r="M554" s="163"/>
      <c r="N554" s="163"/>
      <c r="O554" s="158" t="s">
        <v>529</v>
      </c>
      <c r="P554" s="158" t="s">
        <v>3210</v>
      </c>
      <c r="Q554" s="164" t="str">
        <f t="shared" si="51"/>
        <v>(Scott No. 941)</v>
      </c>
      <c r="R554" s="165">
        <f t="shared" si="52"/>
        <v>941</v>
      </c>
      <c r="S554" s="166">
        <f t="shared" si="53"/>
        <v>1</v>
      </c>
      <c r="T554" s="63">
        <v>941</v>
      </c>
      <c r="U554" s="63"/>
      <c r="V554" s="63"/>
      <c r="W554" s="63"/>
      <c r="X554" s="63"/>
      <c r="Y554" s="63"/>
      <c r="Z554" s="63"/>
      <c r="AA554" s="63"/>
      <c r="AB554" s="63"/>
      <c r="AC554" s="63"/>
      <c r="AD554" s="63"/>
      <c r="AE554" s="63"/>
      <c r="AF554" s="63"/>
      <c r="AG554" s="63"/>
      <c r="AH554" s="63"/>
      <c r="AI554" s="63"/>
      <c r="AJ554" s="63"/>
      <c r="AK554" s="63"/>
      <c r="AL554" s="63"/>
      <c r="AM554" s="63"/>
      <c r="AN554" s="63"/>
      <c r="AO554" s="63"/>
      <c r="AP554" s="63"/>
      <c r="AQ554" s="63"/>
      <c r="AR554" s="63"/>
      <c r="AS554" s="63"/>
      <c r="AT554" s="63"/>
      <c r="AU554" s="63"/>
      <c r="AV554" s="64"/>
      <c r="AW554" s="64"/>
      <c r="AX554" s="64"/>
      <c r="AY554" s="64"/>
      <c r="AZ554" s="64"/>
      <c r="BA554" s="64"/>
      <c r="BB554" s="64"/>
      <c r="BC554" s="64"/>
      <c r="BD554" s="64"/>
      <c r="BE554" s="64"/>
    </row>
    <row r="555" spans="1:57" x14ac:dyDescent="0.2">
      <c r="A555" s="32">
        <v>556</v>
      </c>
      <c r="B555" s="156">
        <v>1946</v>
      </c>
      <c r="C555" s="157" t="s">
        <v>527</v>
      </c>
      <c r="D555" s="158" t="s">
        <v>530</v>
      </c>
      <c r="E555" s="158" t="s">
        <v>591</v>
      </c>
      <c r="F555" s="158" t="s">
        <v>3774</v>
      </c>
      <c r="G555" s="159" t="s">
        <v>835</v>
      </c>
      <c r="H555" s="160">
        <v>942</v>
      </c>
      <c r="I555" s="161">
        <v>0.25</v>
      </c>
      <c r="J555" s="160">
        <v>942</v>
      </c>
      <c r="K555" s="161">
        <v>0.25</v>
      </c>
      <c r="L555" s="162" t="s">
        <v>1249</v>
      </c>
      <c r="M555" s="163"/>
      <c r="N555" s="163"/>
      <c r="O555" s="158" t="s">
        <v>530</v>
      </c>
      <c r="P555" s="158" t="s">
        <v>3211</v>
      </c>
      <c r="Q555" s="164" t="str">
        <f t="shared" si="51"/>
        <v>(Scott No. 942)</v>
      </c>
      <c r="R555" s="165">
        <f t="shared" si="52"/>
        <v>942</v>
      </c>
      <c r="S555" s="166">
        <f t="shared" si="53"/>
        <v>1</v>
      </c>
      <c r="T555" s="63">
        <v>942</v>
      </c>
    </row>
    <row r="556" spans="1:57" x14ac:dyDescent="0.2">
      <c r="A556" s="32">
        <v>557</v>
      </c>
      <c r="B556" s="156">
        <v>1946</v>
      </c>
      <c r="C556" s="157" t="s">
        <v>527</v>
      </c>
      <c r="D556" s="158" t="s">
        <v>531</v>
      </c>
      <c r="E556" s="158" t="s">
        <v>591</v>
      </c>
      <c r="F556" s="158" t="s">
        <v>3775</v>
      </c>
      <c r="G556" s="159" t="s">
        <v>836</v>
      </c>
      <c r="H556" s="160">
        <v>943</v>
      </c>
      <c r="I556" s="161">
        <v>0.25</v>
      </c>
      <c r="J556" s="160">
        <v>943</v>
      </c>
      <c r="K556" s="161">
        <v>0.25</v>
      </c>
      <c r="L556" s="162" t="s">
        <v>1250</v>
      </c>
      <c r="M556" s="163"/>
      <c r="N556" s="163"/>
      <c r="O556" s="158" t="s">
        <v>531</v>
      </c>
      <c r="P556" s="158" t="s">
        <v>3212</v>
      </c>
      <c r="Q556" s="164" t="str">
        <f t="shared" si="51"/>
        <v>(Scott No. 943)</v>
      </c>
      <c r="R556" s="165">
        <f t="shared" si="52"/>
        <v>943</v>
      </c>
      <c r="S556" s="166">
        <f t="shared" si="53"/>
        <v>1</v>
      </c>
      <c r="T556" s="63">
        <v>943</v>
      </c>
    </row>
    <row r="557" spans="1:57" x14ac:dyDescent="0.2">
      <c r="A557" s="32">
        <v>558</v>
      </c>
      <c r="B557" s="156">
        <v>1946</v>
      </c>
      <c r="C557" s="157" t="s">
        <v>527</v>
      </c>
      <c r="D557" s="158" t="s">
        <v>532</v>
      </c>
      <c r="E557" s="158" t="s">
        <v>591</v>
      </c>
      <c r="F557" s="158" t="s">
        <v>3776</v>
      </c>
      <c r="G557" s="159" t="s">
        <v>837</v>
      </c>
      <c r="H557" s="160">
        <v>944</v>
      </c>
      <c r="I557" s="161">
        <v>0.25</v>
      </c>
      <c r="J557" s="160">
        <v>944</v>
      </c>
      <c r="K557" s="161">
        <v>0.25</v>
      </c>
      <c r="L557" s="162" t="s">
        <v>1251</v>
      </c>
      <c r="M557" s="163"/>
      <c r="N557" s="163"/>
      <c r="O557" s="158" t="s">
        <v>532</v>
      </c>
      <c r="P557" s="158" t="s">
        <v>3213</v>
      </c>
      <c r="Q557" s="164" t="str">
        <f t="shared" si="51"/>
        <v>(Scott No. 944)</v>
      </c>
      <c r="R557" s="165">
        <f t="shared" si="52"/>
        <v>944</v>
      </c>
      <c r="S557" s="166">
        <f t="shared" si="53"/>
        <v>1</v>
      </c>
      <c r="T557" s="63">
        <v>944</v>
      </c>
    </row>
    <row r="558" spans="1:57" s="32" customFormat="1" ht="14" x14ac:dyDescent="0.2">
      <c r="A558" s="32">
        <v>559</v>
      </c>
      <c r="B558" s="156">
        <v>1946</v>
      </c>
      <c r="C558" s="157" t="s">
        <v>1468</v>
      </c>
      <c r="D558" s="158" t="s">
        <v>1285</v>
      </c>
      <c r="E558" s="158" t="s">
        <v>540</v>
      </c>
      <c r="F558" s="158" t="s">
        <v>3777</v>
      </c>
      <c r="G558" s="159" t="s">
        <v>864</v>
      </c>
      <c r="H558" s="160" t="s">
        <v>625</v>
      </c>
      <c r="I558" s="161">
        <v>0.25</v>
      </c>
      <c r="J558" s="160" t="s">
        <v>625</v>
      </c>
      <c r="K558" s="161">
        <v>0.25</v>
      </c>
      <c r="L558" s="162" t="s">
        <v>1455</v>
      </c>
      <c r="M558" s="163"/>
      <c r="N558" s="163"/>
      <c r="O558" s="158" t="s">
        <v>1285</v>
      </c>
      <c r="P558" s="158" t="s">
        <v>3214</v>
      </c>
      <c r="Q558" s="164" t="str">
        <f t="shared" si="51"/>
        <v>(Scott No. C32)</v>
      </c>
      <c r="R558" s="165" t="str">
        <f t="shared" si="52"/>
        <v>C32</v>
      </c>
      <c r="S558" s="166">
        <f t="shared" si="53"/>
        <v>1</v>
      </c>
      <c r="T558" s="63" t="s">
        <v>625</v>
      </c>
      <c r="U558" s="63"/>
      <c r="V558" s="63"/>
      <c r="W558" s="63"/>
      <c r="X558" s="63"/>
      <c r="Y558" s="63"/>
      <c r="Z558" s="63"/>
      <c r="AA558" s="63"/>
      <c r="AB558" s="63"/>
      <c r="AC558" s="63"/>
      <c r="AD558" s="63"/>
      <c r="AE558" s="63"/>
      <c r="AF558" s="63"/>
      <c r="AG558" s="63"/>
      <c r="AH558" s="63"/>
      <c r="AI558" s="63"/>
      <c r="AJ558" s="63"/>
      <c r="AK558" s="63"/>
      <c r="AL558" s="63"/>
      <c r="AM558" s="63"/>
      <c r="AN558" s="63"/>
      <c r="AO558" s="63"/>
      <c r="AP558" s="63"/>
      <c r="AQ558" s="63"/>
      <c r="AR558" s="63"/>
      <c r="AS558" s="63"/>
      <c r="AT558" s="63"/>
      <c r="AU558" s="63"/>
      <c r="AV558" s="64"/>
      <c r="AW558" s="64"/>
      <c r="AX558" s="64"/>
      <c r="AY558" s="64"/>
      <c r="AZ558" s="64"/>
      <c r="BA558" s="64"/>
      <c r="BB558" s="64"/>
      <c r="BC558" s="64"/>
      <c r="BD558" s="64"/>
      <c r="BE558" s="64"/>
    </row>
    <row r="559" spans="1:57" s="32" customFormat="1" ht="14" x14ac:dyDescent="0.2">
      <c r="A559" s="32">
        <v>560</v>
      </c>
      <c r="B559" s="156">
        <v>1946</v>
      </c>
      <c r="C559" s="157" t="s">
        <v>1468</v>
      </c>
      <c r="D559" s="158" t="s">
        <v>1285</v>
      </c>
      <c r="E559" s="158" t="s">
        <v>540</v>
      </c>
      <c r="F559" s="158" t="s">
        <v>3778</v>
      </c>
      <c r="G559" s="159" t="s">
        <v>865</v>
      </c>
      <c r="H559" s="160" t="s">
        <v>626</v>
      </c>
      <c r="I559" s="161">
        <v>0.25</v>
      </c>
      <c r="J559" s="160" t="s">
        <v>626</v>
      </c>
      <c r="K559" s="161">
        <v>0.25</v>
      </c>
      <c r="L559" s="162" t="s">
        <v>1456</v>
      </c>
      <c r="M559" s="163"/>
      <c r="N559" s="163"/>
      <c r="O559" s="158" t="s">
        <v>1285</v>
      </c>
      <c r="P559" s="158" t="s">
        <v>3215</v>
      </c>
      <c r="Q559" s="164" t="str">
        <f t="shared" si="51"/>
        <v>(Scott No. C33)</v>
      </c>
      <c r="R559" s="165" t="str">
        <f t="shared" si="52"/>
        <v>C33</v>
      </c>
      <c r="S559" s="166">
        <f t="shared" si="53"/>
        <v>1</v>
      </c>
      <c r="T559" s="63" t="s">
        <v>626</v>
      </c>
      <c r="U559" s="63"/>
      <c r="V559" s="63"/>
      <c r="W559" s="63"/>
      <c r="X559" s="63"/>
      <c r="Y559" s="63"/>
      <c r="Z559" s="63"/>
      <c r="AA559" s="63"/>
      <c r="AB559" s="63"/>
      <c r="AC559" s="63"/>
      <c r="AD559" s="63"/>
      <c r="AE559" s="63"/>
      <c r="AF559" s="63"/>
      <c r="AG559" s="63"/>
      <c r="AH559" s="63"/>
      <c r="AI559" s="63"/>
      <c r="AJ559" s="63"/>
      <c r="AK559" s="63"/>
      <c r="AL559" s="63"/>
      <c r="AM559" s="63"/>
      <c r="AN559" s="63"/>
      <c r="AO559" s="63"/>
      <c r="AP559" s="63"/>
      <c r="AQ559" s="63"/>
      <c r="AR559" s="63"/>
      <c r="AS559" s="63"/>
      <c r="AT559" s="63"/>
      <c r="AU559" s="63"/>
      <c r="AV559" s="64"/>
      <c r="AW559" s="64"/>
      <c r="AX559" s="64"/>
      <c r="AY559" s="64"/>
      <c r="AZ559" s="64"/>
      <c r="BA559" s="64"/>
      <c r="BB559" s="64"/>
      <c r="BC559" s="64"/>
      <c r="BD559" s="64"/>
      <c r="BE559" s="64"/>
    </row>
    <row r="560" spans="1:57" s="32" customFormat="1" ht="14" x14ac:dyDescent="0.2">
      <c r="A560" s="32">
        <v>561</v>
      </c>
      <c r="B560" s="156">
        <v>1946</v>
      </c>
      <c r="C560" s="157" t="s">
        <v>540</v>
      </c>
      <c r="D560" s="158" t="s">
        <v>1286</v>
      </c>
      <c r="E560" s="158" t="s">
        <v>540</v>
      </c>
      <c r="F560" s="158" t="s">
        <v>3779</v>
      </c>
      <c r="G560" s="159" t="s">
        <v>866</v>
      </c>
      <c r="H560" s="160" t="s">
        <v>627</v>
      </c>
      <c r="I560" s="161">
        <v>0.25</v>
      </c>
      <c r="J560" s="160" t="s">
        <v>627</v>
      </c>
      <c r="K560" s="161">
        <v>0.25</v>
      </c>
      <c r="L560" s="162" t="s">
        <v>1469</v>
      </c>
      <c r="M560" s="163"/>
      <c r="N560" s="163"/>
      <c r="O560" s="158" t="s">
        <v>1286</v>
      </c>
      <c r="P560" s="158" t="s">
        <v>3216</v>
      </c>
      <c r="Q560" s="164" t="str">
        <f t="shared" si="51"/>
        <v>(Scott No. C34)</v>
      </c>
      <c r="R560" s="165" t="str">
        <f t="shared" si="52"/>
        <v>C34</v>
      </c>
      <c r="S560" s="166">
        <f t="shared" si="53"/>
        <v>1</v>
      </c>
      <c r="T560" s="63" t="s">
        <v>627</v>
      </c>
      <c r="U560" s="63"/>
      <c r="V560" s="63"/>
      <c r="W560" s="63"/>
      <c r="X560" s="63"/>
      <c r="Y560" s="63"/>
      <c r="Z560" s="63"/>
      <c r="AA560" s="63"/>
      <c r="AB560" s="63"/>
      <c r="AC560" s="63"/>
      <c r="AD560" s="63"/>
      <c r="AE560" s="63"/>
      <c r="AF560" s="63"/>
      <c r="AG560" s="63"/>
      <c r="AH560" s="63"/>
      <c r="AI560" s="63"/>
      <c r="AJ560" s="63"/>
      <c r="AK560" s="63"/>
      <c r="AL560" s="63"/>
      <c r="AM560" s="63"/>
      <c r="AN560" s="63"/>
      <c r="AO560" s="63"/>
      <c r="AP560" s="63"/>
      <c r="AQ560" s="63"/>
      <c r="AR560" s="63"/>
      <c r="AS560" s="63"/>
      <c r="AT560" s="63"/>
      <c r="AU560" s="63"/>
      <c r="AV560" s="64"/>
      <c r="AW560" s="64"/>
      <c r="AX560" s="64"/>
      <c r="AY560" s="64"/>
      <c r="AZ560" s="64"/>
      <c r="BA560" s="64"/>
      <c r="BB560" s="64"/>
      <c r="BC560" s="64"/>
      <c r="BD560" s="64"/>
      <c r="BE560" s="64"/>
    </row>
    <row r="561" spans="1:57" s="32" customFormat="1" ht="14" x14ac:dyDescent="0.2">
      <c r="A561" s="32">
        <v>562</v>
      </c>
      <c r="B561" s="156">
        <v>1946</v>
      </c>
      <c r="C561" s="157" t="s">
        <v>540</v>
      </c>
      <c r="D561" s="158" t="s">
        <v>1287</v>
      </c>
      <c r="E561" s="158" t="s">
        <v>540</v>
      </c>
      <c r="F561" s="158" t="s">
        <v>3780</v>
      </c>
      <c r="G561" s="159" t="s">
        <v>867</v>
      </c>
      <c r="H561" s="160" t="s">
        <v>628</v>
      </c>
      <c r="I561" s="161">
        <v>0.25</v>
      </c>
      <c r="J561" s="160" t="s">
        <v>628</v>
      </c>
      <c r="K561" s="161">
        <v>0.35</v>
      </c>
      <c r="L561" s="162" t="s">
        <v>1470</v>
      </c>
      <c r="M561" s="163"/>
      <c r="N561" s="163"/>
      <c r="O561" s="158" t="s">
        <v>1287</v>
      </c>
      <c r="P561" s="158" t="s">
        <v>3217</v>
      </c>
      <c r="Q561" s="164" t="str">
        <f t="shared" ref="Q561:Q566" si="54">CONCATENATE("(Scott No. ",R561,")")</f>
        <v>(Scott No. C35)</v>
      </c>
      <c r="R561" s="165" t="str">
        <f t="shared" ref="R561:R566" si="55">+T561</f>
        <v>C35</v>
      </c>
      <c r="S561" s="166">
        <f t="shared" si="53"/>
        <v>1</v>
      </c>
      <c r="T561" s="63" t="s">
        <v>628</v>
      </c>
      <c r="U561" s="63"/>
      <c r="V561" s="63"/>
      <c r="W561" s="63"/>
      <c r="X561" s="63"/>
      <c r="Y561" s="63"/>
      <c r="Z561" s="63"/>
      <c r="AA561" s="63"/>
      <c r="AB561" s="63"/>
      <c r="AC561" s="63"/>
      <c r="AD561" s="63"/>
      <c r="AE561" s="63"/>
      <c r="AF561" s="63"/>
      <c r="AG561" s="63"/>
      <c r="AH561" s="63"/>
      <c r="AI561" s="63"/>
      <c r="AJ561" s="63"/>
      <c r="AK561" s="63"/>
      <c r="AL561" s="63"/>
      <c r="AM561" s="63"/>
      <c r="AN561" s="63"/>
      <c r="AO561" s="63"/>
      <c r="AP561" s="63"/>
      <c r="AQ561" s="63"/>
      <c r="AR561" s="63"/>
      <c r="AS561" s="63"/>
      <c r="AT561" s="63"/>
      <c r="AU561" s="63"/>
      <c r="AV561" s="64"/>
      <c r="AW561" s="64"/>
      <c r="AX561" s="64"/>
      <c r="AY561" s="64"/>
      <c r="AZ561" s="64"/>
      <c r="BA561" s="64"/>
      <c r="BB561" s="64"/>
      <c r="BC561" s="64"/>
      <c r="BD561" s="64"/>
      <c r="BE561" s="64"/>
    </row>
    <row r="562" spans="1:57" s="32" customFormat="1" ht="14" x14ac:dyDescent="0.2">
      <c r="A562" s="32">
        <v>563</v>
      </c>
      <c r="B562" s="156">
        <v>1946</v>
      </c>
      <c r="C562" s="157" t="s">
        <v>540</v>
      </c>
      <c r="D562" s="158" t="s">
        <v>1288</v>
      </c>
      <c r="E562" s="158" t="s">
        <v>540</v>
      </c>
      <c r="F562" s="158" t="s">
        <v>3781</v>
      </c>
      <c r="G562" s="159" t="s">
        <v>868</v>
      </c>
      <c r="H562" s="160" t="s">
        <v>629</v>
      </c>
      <c r="I562" s="161">
        <v>0.5</v>
      </c>
      <c r="J562" s="160" t="s">
        <v>629</v>
      </c>
      <c r="K562" s="161">
        <v>0.9</v>
      </c>
      <c r="L562" s="162" t="s">
        <v>1471</v>
      </c>
      <c r="M562" s="163"/>
      <c r="N562" s="163"/>
      <c r="O562" s="158" t="s">
        <v>1288</v>
      </c>
      <c r="P562" s="158" t="s">
        <v>3218</v>
      </c>
      <c r="Q562" s="164" t="str">
        <f t="shared" si="54"/>
        <v>(Scott No. C36)</v>
      </c>
      <c r="R562" s="165" t="str">
        <f t="shared" si="55"/>
        <v>C36</v>
      </c>
      <c r="S562" s="166">
        <f t="shared" si="53"/>
        <v>1</v>
      </c>
      <c r="T562" s="63" t="s">
        <v>629</v>
      </c>
      <c r="U562" s="63"/>
      <c r="V562" s="63"/>
      <c r="W562" s="63"/>
      <c r="X562" s="63"/>
      <c r="Y562" s="63"/>
      <c r="Z562" s="63"/>
      <c r="AA562" s="63"/>
      <c r="AB562" s="63"/>
      <c r="AC562" s="63"/>
      <c r="AD562" s="63"/>
      <c r="AE562" s="63"/>
      <c r="AF562" s="63"/>
      <c r="AG562" s="63"/>
      <c r="AH562" s="63"/>
      <c r="AI562" s="63"/>
      <c r="AJ562" s="63"/>
      <c r="AK562" s="63"/>
      <c r="AL562" s="63"/>
      <c r="AM562" s="63"/>
      <c r="AN562" s="63"/>
      <c r="AO562" s="63"/>
      <c r="AP562" s="63"/>
      <c r="AQ562" s="63"/>
      <c r="AR562" s="63"/>
      <c r="AS562" s="63"/>
      <c r="AT562" s="63"/>
      <c r="AU562" s="63"/>
      <c r="AV562" s="64"/>
      <c r="AW562" s="64"/>
      <c r="AX562" s="64"/>
      <c r="AY562" s="64"/>
      <c r="AZ562" s="64"/>
      <c r="BA562" s="64"/>
      <c r="BB562" s="64"/>
      <c r="BC562" s="64"/>
      <c r="BD562" s="64"/>
      <c r="BE562" s="64"/>
    </row>
    <row r="563" spans="1:57" x14ac:dyDescent="0.2">
      <c r="A563" s="32">
        <v>564</v>
      </c>
      <c r="B563" s="156">
        <v>1947</v>
      </c>
      <c r="C563" s="157" t="s">
        <v>533</v>
      </c>
      <c r="D563" s="158" t="s">
        <v>534</v>
      </c>
      <c r="E563" s="158" t="s">
        <v>591</v>
      </c>
      <c r="F563" s="158" t="s">
        <v>3782</v>
      </c>
      <c r="G563" s="159" t="s">
        <v>838</v>
      </c>
      <c r="H563" s="160">
        <v>945</v>
      </c>
      <c r="I563" s="161">
        <v>0.25</v>
      </c>
      <c r="J563" s="160">
        <v>945</v>
      </c>
      <c r="K563" s="161">
        <v>0.25</v>
      </c>
      <c r="L563" s="162" t="s">
        <v>1252</v>
      </c>
      <c r="M563" s="163"/>
      <c r="N563" s="163"/>
      <c r="O563" s="158" t="s">
        <v>534</v>
      </c>
      <c r="P563" s="158" t="s">
        <v>3219</v>
      </c>
      <c r="Q563" s="164" t="str">
        <f t="shared" si="54"/>
        <v>(Scott No. 945)</v>
      </c>
      <c r="R563" s="165">
        <f t="shared" si="55"/>
        <v>945</v>
      </c>
      <c r="S563" s="166">
        <f t="shared" si="53"/>
        <v>1</v>
      </c>
      <c r="T563" s="63">
        <v>945</v>
      </c>
    </row>
    <row r="564" spans="1:57" x14ac:dyDescent="0.2">
      <c r="A564" s="32">
        <v>565</v>
      </c>
      <c r="B564" s="156">
        <v>1947</v>
      </c>
      <c r="C564" s="157" t="s">
        <v>533</v>
      </c>
      <c r="D564" s="158" t="s">
        <v>535</v>
      </c>
      <c r="E564" s="158" t="s">
        <v>591</v>
      </c>
      <c r="F564" s="158" t="s">
        <v>3783</v>
      </c>
      <c r="G564" s="159" t="s">
        <v>839</v>
      </c>
      <c r="H564" s="160">
        <v>946</v>
      </c>
      <c r="I564" s="161">
        <v>0.25</v>
      </c>
      <c r="J564" s="160">
        <v>946</v>
      </c>
      <c r="K564" s="161">
        <v>0.25</v>
      </c>
      <c r="L564" s="162" t="s">
        <v>1253</v>
      </c>
      <c r="M564" s="163"/>
      <c r="N564" s="163"/>
      <c r="O564" s="158" t="s">
        <v>535</v>
      </c>
      <c r="P564" s="158" t="s">
        <v>3220</v>
      </c>
      <c r="Q564" s="164" t="str">
        <f t="shared" si="54"/>
        <v>(Scott No. 946)</v>
      </c>
      <c r="R564" s="165">
        <f t="shared" si="55"/>
        <v>946</v>
      </c>
      <c r="S564" s="166">
        <f t="shared" si="53"/>
        <v>1</v>
      </c>
      <c r="T564" s="63">
        <v>946</v>
      </c>
    </row>
    <row r="565" spans="1:57" x14ac:dyDescent="0.2">
      <c r="A565" s="32">
        <v>566</v>
      </c>
      <c r="B565" s="156">
        <v>1947</v>
      </c>
      <c r="C565" s="157" t="s">
        <v>533</v>
      </c>
      <c r="D565" s="158" t="s">
        <v>536</v>
      </c>
      <c r="E565" s="158" t="s">
        <v>591</v>
      </c>
      <c r="F565" s="158" t="s">
        <v>3784</v>
      </c>
      <c r="G565" s="159" t="s">
        <v>840</v>
      </c>
      <c r="H565" s="160">
        <v>947</v>
      </c>
      <c r="I565" s="161">
        <v>0.25</v>
      </c>
      <c r="J565" s="160">
        <v>947</v>
      </c>
      <c r="K565" s="161">
        <v>0.25</v>
      </c>
      <c r="L565" s="162" t="s">
        <v>1254</v>
      </c>
      <c r="M565" s="163"/>
      <c r="N565" s="163"/>
      <c r="O565" s="158" t="s">
        <v>536</v>
      </c>
      <c r="P565" s="158" t="s">
        <v>3221</v>
      </c>
      <c r="Q565" s="164" t="str">
        <f t="shared" si="54"/>
        <v>(Scott No. 947)</v>
      </c>
      <c r="R565" s="165">
        <f t="shared" si="55"/>
        <v>947</v>
      </c>
      <c r="S565" s="166">
        <f t="shared" si="53"/>
        <v>1</v>
      </c>
      <c r="T565" s="63">
        <v>947</v>
      </c>
    </row>
    <row r="566" spans="1:57" s="32" customFormat="1" ht="14" x14ac:dyDescent="0.2">
      <c r="A566" s="32">
        <v>567</v>
      </c>
      <c r="B566" s="156">
        <v>1947</v>
      </c>
      <c r="C566" s="168" t="s">
        <v>541</v>
      </c>
      <c r="D566" s="158" t="s">
        <v>542</v>
      </c>
      <c r="E566" s="158" t="s">
        <v>592</v>
      </c>
      <c r="F566" s="158" t="s">
        <v>3785</v>
      </c>
      <c r="G566" s="159" t="s">
        <v>562</v>
      </c>
      <c r="H566" s="160">
        <v>948</v>
      </c>
      <c r="I566" s="161">
        <v>0.45</v>
      </c>
      <c r="J566" s="160">
        <v>948</v>
      </c>
      <c r="K566" s="161">
        <v>0.55000000000000004</v>
      </c>
      <c r="L566" s="162" t="s">
        <v>1077</v>
      </c>
      <c r="M566" s="163"/>
      <c r="N566" s="163"/>
      <c r="O566" s="158" t="s">
        <v>542</v>
      </c>
      <c r="P566" s="158" t="s">
        <v>3222</v>
      </c>
      <c r="Q566" s="164" t="str">
        <f t="shared" si="54"/>
        <v>(Scott No. 948)</v>
      </c>
      <c r="R566" s="165">
        <f t="shared" si="55"/>
        <v>948</v>
      </c>
      <c r="S566" s="166">
        <f t="shared" si="53"/>
        <v>1</v>
      </c>
      <c r="T566" s="63">
        <v>948</v>
      </c>
      <c r="U566" s="63"/>
      <c r="V566" s="63"/>
      <c r="W566" s="63"/>
      <c r="X566" s="63"/>
      <c r="Y566" s="63"/>
      <c r="Z566" s="63"/>
      <c r="AA566" s="63"/>
      <c r="AB566" s="63"/>
      <c r="AC566" s="63"/>
      <c r="AD566" s="63"/>
      <c r="AE566" s="63"/>
      <c r="AF566" s="63"/>
      <c r="AG566" s="63"/>
      <c r="AH566" s="63"/>
      <c r="AI566" s="63"/>
      <c r="AJ566" s="63"/>
      <c r="AK566" s="63"/>
      <c r="AL566" s="63"/>
      <c r="AM566" s="63"/>
      <c r="AN566" s="63"/>
      <c r="AO566" s="63"/>
      <c r="AP566" s="63"/>
      <c r="AQ566" s="63"/>
      <c r="AR566" s="63"/>
      <c r="AS566" s="63"/>
      <c r="AT566" s="63"/>
      <c r="AU566" s="63"/>
      <c r="AV566" s="64"/>
      <c r="AW566" s="64"/>
      <c r="AX566" s="64"/>
      <c r="AY566" s="64"/>
      <c r="AZ566" s="64"/>
      <c r="BA566" s="64"/>
      <c r="BB566" s="64"/>
      <c r="BC566" s="64"/>
      <c r="BD566" s="64"/>
      <c r="BE566" s="64"/>
    </row>
    <row r="567" spans="1:57" s="37" customFormat="1" ht="14" x14ac:dyDescent="0.2">
      <c r="B567" s="37">
        <f t="shared" ref="B567:H567" si="56">COUNTA(B2:B566)</f>
        <v>565</v>
      </c>
      <c r="C567" s="37">
        <f t="shared" si="56"/>
        <v>565</v>
      </c>
      <c r="D567" s="171">
        <f t="shared" si="56"/>
        <v>565</v>
      </c>
      <c r="E567" s="171">
        <f t="shared" si="56"/>
        <v>565</v>
      </c>
      <c r="G567" s="159"/>
      <c r="H567" s="171">
        <f t="shared" si="56"/>
        <v>565</v>
      </c>
      <c r="I567" s="172">
        <f>SUM(I2:I566)</f>
        <v>27428.599999999984</v>
      </c>
      <c r="J567" s="171">
        <f>COUNTA(J2:J566)</f>
        <v>565</v>
      </c>
      <c r="K567" s="172">
        <f>SUM(K2:K566)</f>
        <v>51206.250000000029</v>
      </c>
      <c r="L567" s="171">
        <f>COUNTA(L2:L566)</f>
        <v>565</v>
      </c>
      <c r="M567" s="88">
        <f>SUM(M2:M566)</f>
        <v>0</v>
      </c>
      <c r="N567" s="88">
        <f>SUM(N2:N566)</f>
        <v>0</v>
      </c>
      <c r="O567" s="152"/>
      <c r="P567" s="152"/>
      <c r="Q567" s="173"/>
      <c r="R567" s="174">
        <f>COUNTA(R2:R566)</f>
        <v>565</v>
      </c>
      <c r="S567" s="108">
        <f>SUM(S2:S566)</f>
        <v>1116</v>
      </c>
      <c r="T567" s="63">
        <f t="shared" ref="T567:BE567" si="57">COUNTA(T2:T566)</f>
        <v>565</v>
      </c>
      <c r="U567" s="63">
        <f t="shared" si="57"/>
        <v>180</v>
      </c>
      <c r="V567" s="63">
        <f t="shared" si="57"/>
        <v>101</v>
      </c>
      <c r="W567" s="63">
        <f t="shared" si="57"/>
        <v>76</v>
      </c>
      <c r="X567" s="63">
        <f t="shared" si="57"/>
        <v>44</v>
      </c>
      <c r="Y567" s="63">
        <f t="shared" si="57"/>
        <v>29</v>
      </c>
      <c r="Z567" s="63">
        <f t="shared" si="57"/>
        <v>21</v>
      </c>
      <c r="AA567" s="63">
        <f t="shared" si="57"/>
        <v>14</v>
      </c>
      <c r="AB567" s="63">
        <f t="shared" si="57"/>
        <v>11</v>
      </c>
      <c r="AC567" s="63">
        <f t="shared" si="57"/>
        <v>9</v>
      </c>
      <c r="AD567" s="63">
        <f t="shared" si="57"/>
        <v>7</v>
      </c>
      <c r="AE567" s="63">
        <f t="shared" si="57"/>
        <v>6</v>
      </c>
      <c r="AF567" s="63">
        <f t="shared" si="57"/>
        <v>5</v>
      </c>
      <c r="AG567" s="63">
        <f t="shared" si="57"/>
        <v>4</v>
      </c>
      <c r="AH567" s="63">
        <f t="shared" si="57"/>
        <v>4</v>
      </c>
      <c r="AI567" s="63">
        <f t="shared" si="57"/>
        <v>4</v>
      </c>
      <c r="AJ567" s="63">
        <f t="shared" si="57"/>
        <v>4</v>
      </c>
      <c r="AK567" s="63">
        <f t="shared" si="57"/>
        <v>3</v>
      </c>
      <c r="AL567" s="63">
        <f t="shared" si="57"/>
        <v>3</v>
      </c>
      <c r="AM567" s="63">
        <f t="shared" si="57"/>
        <v>3</v>
      </c>
      <c r="AN567" s="63">
        <f t="shared" si="57"/>
        <v>3</v>
      </c>
      <c r="AO567" s="63">
        <f t="shared" si="57"/>
        <v>2</v>
      </c>
      <c r="AP567" s="63">
        <f t="shared" si="57"/>
        <v>2</v>
      </c>
      <c r="AQ567" s="63">
        <f t="shared" si="57"/>
        <v>2</v>
      </c>
      <c r="AR567" s="63">
        <f t="shared" si="57"/>
        <v>1</v>
      </c>
      <c r="AS567" s="63">
        <f t="shared" si="57"/>
        <v>1</v>
      </c>
      <c r="AT567" s="63">
        <f t="shared" si="57"/>
        <v>1</v>
      </c>
      <c r="AU567" s="63">
        <f t="shared" si="57"/>
        <v>1</v>
      </c>
      <c r="AV567" s="63">
        <f t="shared" si="57"/>
        <v>1</v>
      </c>
      <c r="AW567" s="63">
        <f t="shared" si="57"/>
        <v>1</v>
      </c>
      <c r="AX567" s="63">
        <f t="shared" si="57"/>
        <v>1</v>
      </c>
      <c r="AY567" s="63">
        <f t="shared" si="57"/>
        <v>1</v>
      </c>
      <c r="AZ567" s="63">
        <f t="shared" si="57"/>
        <v>1</v>
      </c>
      <c r="BA567" s="63">
        <f t="shared" si="57"/>
        <v>1</v>
      </c>
      <c r="BB567" s="63">
        <f t="shared" si="57"/>
        <v>1</v>
      </c>
      <c r="BC567" s="63">
        <f t="shared" si="57"/>
        <v>1</v>
      </c>
      <c r="BD567" s="63">
        <f t="shared" si="57"/>
        <v>1</v>
      </c>
      <c r="BE567" s="63">
        <f t="shared" si="57"/>
        <v>1</v>
      </c>
    </row>
    <row r="568" spans="1:57" s="37" customFormat="1" ht="14" x14ac:dyDescent="0.2">
      <c r="B568" s="36"/>
      <c r="C568" s="36"/>
      <c r="D568" s="170"/>
      <c r="E568" s="170"/>
      <c r="G568" s="159"/>
      <c r="H568" s="170"/>
      <c r="I568" s="172"/>
      <c r="J568" s="170"/>
      <c r="K568" s="172"/>
      <c r="L568" s="170"/>
      <c r="M568" s="88"/>
      <c r="N568" s="88"/>
      <c r="O568" s="152"/>
      <c r="P568" s="152"/>
      <c r="Q568" s="173"/>
      <c r="R568" s="174"/>
      <c r="S568" s="108"/>
      <c r="T568" s="63"/>
      <c r="U568" s="63"/>
      <c r="V568" s="63"/>
      <c r="W568" s="63"/>
      <c r="X568" s="63"/>
      <c r="Y568" s="63"/>
      <c r="Z568" s="63"/>
      <c r="AA568" s="63"/>
      <c r="AB568" s="63"/>
      <c r="AC568" s="63"/>
      <c r="AD568" s="63"/>
      <c r="AE568" s="63"/>
      <c r="AF568" s="63"/>
      <c r="AG568" s="63"/>
      <c r="AH568" s="63"/>
      <c r="AI568" s="63"/>
      <c r="AJ568" s="63"/>
      <c r="AK568" s="63"/>
      <c r="AL568" s="63"/>
      <c r="AM568" s="63"/>
      <c r="AN568" s="63"/>
      <c r="AO568" s="63"/>
      <c r="AP568" s="63"/>
      <c r="AQ568" s="63"/>
      <c r="AR568" s="63"/>
      <c r="AS568" s="63"/>
      <c r="AT568" s="63"/>
      <c r="AU568" s="63"/>
      <c r="AV568" s="63"/>
      <c r="AW568" s="63"/>
      <c r="AX568" s="63"/>
      <c r="AY568" s="63"/>
      <c r="AZ568" s="63"/>
      <c r="BA568" s="63"/>
      <c r="BB568" s="63"/>
      <c r="BC568" s="63"/>
      <c r="BD568" s="63"/>
      <c r="BE568" s="63"/>
    </row>
    <row r="569" spans="1:57" s="37" customFormat="1" ht="14" x14ac:dyDescent="0.2">
      <c r="B569" s="58"/>
      <c r="D569" s="152"/>
      <c r="E569" s="171"/>
      <c r="G569" s="159"/>
      <c r="H569" s="159" t="s">
        <v>537</v>
      </c>
      <c r="I569" s="159" t="s">
        <v>538</v>
      </c>
      <c r="J569" s="159" t="s">
        <v>539</v>
      </c>
      <c r="K569" s="172"/>
      <c r="L569" s="152"/>
      <c r="M569" s="159" t="s">
        <v>537</v>
      </c>
      <c r="N569" s="159" t="s">
        <v>538</v>
      </c>
      <c r="O569" s="152"/>
      <c r="P569" s="152"/>
      <c r="Q569" s="173"/>
      <c r="R569" s="174" t="s">
        <v>539</v>
      </c>
      <c r="S569" s="58"/>
      <c r="T569" s="63"/>
      <c r="U569" s="63"/>
      <c r="V569" s="63"/>
      <c r="W569" s="63"/>
      <c r="X569" s="63"/>
      <c r="Y569" s="63"/>
      <c r="Z569" s="63"/>
      <c r="AA569" s="63"/>
      <c r="AB569" s="63"/>
      <c r="AC569" s="63"/>
      <c r="AD569" s="63"/>
      <c r="AE569" s="63"/>
      <c r="AF569" s="63"/>
      <c r="AG569" s="63"/>
      <c r="AH569" s="63"/>
      <c r="AI569" s="63"/>
      <c r="AJ569" s="63"/>
      <c r="AK569" s="63"/>
      <c r="AL569" s="63"/>
      <c r="AM569" s="63"/>
      <c r="AN569" s="63"/>
      <c r="AO569" s="63"/>
      <c r="AP569" s="63"/>
      <c r="AQ569" s="63"/>
      <c r="AR569" s="63"/>
      <c r="AS569" s="63"/>
      <c r="AT569" s="63"/>
      <c r="AU569" s="63"/>
      <c r="AV569" s="64"/>
      <c r="AW569" s="64"/>
      <c r="AX569" s="64"/>
      <c r="AY569" s="64"/>
      <c r="AZ569" s="64"/>
      <c r="BA569" s="64"/>
      <c r="BB569" s="64"/>
      <c r="BC569" s="64"/>
      <c r="BD569" s="64"/>
      <c r="BE569" s="64"/>
    </row>
    <row r="570" spans="1:57" x14ac:dyDescent="0.2">
      <c r="B570" s="175"/>
      <c r="C570" s="175"/>
      <c r="D570" s="172"/>
      <c r="E570" s="170" t="s">
        <v>590</v>
      </c>
      <c r="G570" s="176"/>
      <c r="H570" s="170">
        <v>662</v>
      </c>
      <c r="I570" s="170">
        <v>215</v>
      </c>
      <c r="J570" s="170">
        <v>447</v>
      </c>
      <c r="K570" s="172"/>
      <c r="L570" s="177"/>
      <c r="M570" s="163">
        <f>+N570*S570</f>
        <v>385</v>
      </c>
      <c r="N570" s="163">
        <f t="shared" ref="N570:N586" si="58">COUNTIF(S$2:S$566,S570)</f>
        <v>385</v>
      </c>
      <c r="O570" s="158"/>
      <c r="P570" s="158"/>
      <c r="Q570" s="178"/>
      <c r="R570" s="165">
        <f>+M570-N570</f>
        <v>0</v>
      </c>
      <c r="S570" s="166">
        <v>1</v>
      </c>
      <c r="T570" s="63">
        <f t="shared" ref="T570:T580" si="59">+T571+N570</f>
        <v>560</v>
      </c>
      <c r="U570" s="63">
        <f t="shared" ref="U570:U579" si="60">+U571+R570</f>
        <v>443</v>
      </c>
      <c r="V570" s="179">
        <f t="shared" ref="V570:V585" si="61">+U570/R$587</f>
        <v>0.8039927404718693</v>
      </c>
    </row>
    <row r="571" spans="1:57" x14ac:dyDescent="0.2">
      <c r="E571" s="170" t="s">
        <v>591</v>
      </c>
      <c r="H571" s="170">
        <v>280</v>
      </c>
      <c r="I571" s="170">
        <v>247</v>
      </c>
      <c r="J571" s="170">
        <v>33</v>
      </c>
      <c r="M571" s="163">
        <f t="shared" ref="M571:M586" si="62">+N571*S571</f>
        <v>158</v>
      </c>
      <c r="N571" s="163">
        <f t="shared" si="58"/>
        <v>79</v>
      </c>
      <c r="O571" s="158"/>
      <c r="P571" s="158"/>
      <c r="Q571" s="178"/>
      <c r="R571" s="165">
        <f t="shared" ref="R571:R586" si="63">+M571-N571</f>
        <v>79</v>
      </c>
      <c r="S571" s="166">
        <v>2</v>
      </c>
      <c r="T571" s="63">
        <f t="shared" si="59"/>
        <v>175</v>
      </c>
      <c r="U571" s="63">
        <f t="shared" si="60"/>
        <v>443</v>
      </c>
      <c r="V571" s="179">
        <f t="shared" si="61"/>
        <v>0.8039927404718693</v>
      </c>
    </row>
    <row r="572" spans="1:57" x14ac:dyDescent="0.2">
      <c r="E572" s="170" t="s">
        <v>592</v>
      </c>
      <c r="H572" s="170">
        <v>9</v>
      </c>
      <c r="I572" s="170">
        <v>9</v>
      </c>
      <c r="J572" s="170">
        <v>0</v>
      </c>
      <c r="M572" s="163">
        <f t="shared" si="62"/>
        <v>75</v>
      </c>
      <c r="N572" s="163">
        <f t="shared" si="58"/>
        <v>25</v>
      </c>
      <c r="O572" s="158"/>
      <c r="P572" s="158"/>
      <c r="Q572" s="178"/>
      <c r="R572" s="165">
        <f t="shared" si="63"/>
        <v>50</v>
      </c>
      <c r="S572" s="166">
        <v>3</v>
      </c>
      <c r="T572" s="63">
        <f t="shared" si="59"/>
        <v>96</v>
      </c>
      <c r="U572" s="63">
        <f t="shared" si="60"/>
        <v>364</v>
      </c>
      <c r="V572" s="179">
        <f t="shared" si="61"/>
        <v>0.66061705989110708</v>
      </c>
    </row>
    <row r="573" spans="1:57" x14ac:dyDescent="0.2">
      <c r="E573" s="158" t="s">
        <v>540</v>
      </c>
      <c r="H573" s="170">
        <v>36</v>
      </c>
      <c r="I573" s="170">
        <v>35</v>
      </c>
      <c r="J573" s="170">
        <v>1</v>
      </c>
      <c r="M573" s="163">
        <f t="shared" si="62"/>
        <v>128</v>
      </c>
      <c r="N573" s="163">
        <f t="shared" si="58"/>
        <v>32</v>
      </c>
      <c r="O573" s="158"/>
      <c r="P573" s="158"/>
      <c r="Q573" s="178"/>
      <c r="R573" s="165">
        <f t="shared" si="63"/>
        <v>96</v>
      </c>
      <c r="S573" s="166">
        <v>4</v>
      </c>
      <c r="T573" s="63">
        <f t="shared" si="59"/>
        <v>71</v>
      </c>
      <c r="U573" s="63">
        <f t="shared" si="60"/>
        <v>314</v>
      </c>
      <c r="V573" s="179">
        <f t="shared" si="61"/>
        <v>0.56987295825771322</v>
      </c>
    </row>
    <row r="574" spans="1:57" x14ac:dyDescent="0.2">
      <c r="E574" s="158" t="s">
        <v>1305</v>
      </c>
      <c r="H574" s="170">
        <v>18</v>
      </c>
      <c r="I574" s="170">
        <v>10</v>
      </c>
      <c r="J574" s="170">
        <v>8</v>
      </c>
      <c r="M574" s="163">
        <f t="shared" si="62"/>
        <v>75</v>
      </c>
      <c r="N574" s="163">
        <f t="shared" si="58"/>
        <v>15</v>
      </c>
      <c r="O574" s="158"/>
      <c r="P574" s="158"/>
      <c r="Q574" s="178"/>
      <c r="R574" s="165">
        <f t="shared" si="63"/>
        <v>60</v>
      </c>
      <c r="S574" s="166">
        <v>5</v>
      </c>
      <c r="T574" s="63">
        <f t="shared" si="59"/>
        <v>39</v>
      </c>
      <c r="U574" s="63">
        <f t="shared" si="60"/>
        <v>218</v>
      </c>
      <c r="V574" s="179">
        <f t="shared" si="61"/>
        <v>0.39564428312159711</v>
      </c>
    </row>
    <row r="575" spans="1:57" x14ac:dyDescent="0.2">
      <c r="E575" s="158" t="s">
        <v>593</v>
      </c>
      <c r="H575" s="170">
        <v>3</v>
      </c>
      <c r="I575" s="170">
        <v>2</v>
      </c>
      <c r="J575" s="170">
        <v>1</v>
      </c>
      <c r="M575" s="163">
        <f t="shared" si="62"/>
        <v>48</v>
      </c>
      <c r="N575" s="163">
        <f t="shared" si="58"/>
        <v>8</v>
      </c>
      <c r="O575" s="158"/>
      <c r="P575" s="158"/>
      <c r="Q575" s="178"/>
      <c r="R575" s="165">
        <f t="shared" si="63"/>
        <v>40</v>
      </c>
      <c r="S575" s="166">
        <v>6</v>
      </c>
      <c r="T575" s="63">
        <f t="shared" si="59"/>
        <v>24</v>
      </c>
      <c r="U575" s="63">
        <f t="shared" si="60"/>
        <v>158</v>
      </c>
      <c r="V575" s="179">
        <f t="shared" si="61"/>
        <v>0.2867513611615245</v>
      </c>
    </row>
    <row r="576" spans="1:57" x14ac:dyDescent="0.2">
      <c r="E576" s="158" t="s">
        <v>1306</v>
      </c>
      <c r="H576" s="170">
        <v>1</v>
      </c>
      <c r="I576" s="170">
        <v>1</v>
      </c>
      <c r="J576" s="170">
        <v>0</v>
      </c>
      <c r="M576" s="163">
        <f t="shared" si="62"/>
        <v>49</v>
      </c>
      <c r="N576" s="163">
        <f t="shared" si="58"/>
        <v>7</v>
      </c>
      <c r="O576" s="158"/>
      <c r="P576" s="158"/>
      <c r="Q576" s="178"/>
      <c r="R576" s="165">
        <f t="shared" si="63"/>
        <v>42</v>
      </c>
      <c r="S576" s="166">
        <v>7</v>
      </c>
      <c r="T576" s="63">
        <f t="shared" si="59"/>
        <v>16</v>
      </c>
      <c r="U576" s="63">
        <f t="shared" si="60"/>
        <v>118</v>
      </c>
      <c r="V576" s="179">
        <f t="shared" si="61"/>
        <v>0.21415607985480944</v>
      </c>
    </row>
    <row r="577" spans="2:58" s="32" customFormat="1" ht="14" x14ac:dyDescent="0.2">
      <c r="B577" s="36"/>
      <c r="C577" s="36"/>
      <c r="D577" s="170"/>
      <c r="E577" s="158" t="s">
        <v>1309</v>
      </c>
      <c r="G577" s="159"/>
      <c r="H577" s="170">
        <v>12</v>
      </c>
      <c r="I577" s="170">
        <v>12</v>
      </c>
      <c r="J577" s="170">
        <v>0</v>
      </c>
      <c r="K577" s="170"/>
      <c r="L577" s="170"/>
      <c r="M577" s="163">
        <f t="shared" si="62"/>
        <v>24</v>
      </c>
      <c r="N577" s="163">
        <f t="shared" si="58"/>
        <v>3</v>
      </c>
      <c r="O577" s="158"/>
      <c r="P577" s="158"/>
      <c r="Q577" s="178"/>
      <c r="R577" s="165">
        <f t="shared" si="63"/>
        <v>21</v>
      </c>
      <c r="S577" s="166">
        <v>8</v>
      </c>
      <c r="T577" s="63">
        <f t="shared" si="59"/>
        <v>9</v>
      </c>
      <c r="U577" s="63">
        <f t="shared" si="60"/>
        <v>76</v>
      </c>
      <c r="V577" s="179">
        <f t="shared" si="61"/>
        <v>0.13793103448275862</v>
      </c>
      <c r="W577" s="63"/>
      <c r="X577" s="63"/>
      <c r="Y577" s="63"/>
      <c r="Z577" s="63"/>
      <c r="AA577" s="63"/>
      <c r="AB577" s="63"/>
      <c r="AC577" s="63"/>
      <c r="AD577" s="63"/>
      <c r="AE577" s="63"/>
      <c r="AF577" s="63"/>
      <c r="AG577" s="63"/>
      <c r="AH577" s="63"/>
      <c r="AI577" s="63"/>
      <c r="AJ577" s="63"/>
      <c r="AK577" s="63"/>
      <c r="AL577" s="63"/>
      <c r="AM577" s="63"/>
      <c r="AN577" s="63"/>
      <c r="AO577" s="63"/>
      <c r="AP577" s="63"/>
      <c r="AQ577" s="63"/>
      <c r="AR577" s="63"/>
      <c r="AS577" s="63"/>
      <c r="AT577" s="63"/>
      <c r="AU577" s="63"/>
      <c r="AV577" s="64"/>
      <c r="AW577" s="64"/>
      <c r="AX577" s="64"/>
      <c r="AY577" s="64"/>
      <c r="AZ577" s="64"/>
      <c r="BA577" s="64"/>
      <c r="BB577" s="64"/>
      <c r="BC577" s="64"/>
      <c r="BD577" s="64"/>
      <c r="BE577" s="64"/>
    </row>
    <row r="578" spans="2:58" s="32" customFormat="1" ht="14" x14ac:dyDescent="0.2">
      <c r="B578" s="36"/>
      <c r="C578" s="36"/>
      <c r="D578" s="170"/>
      <c r="E578" s="158" t="s">
        <v>1334</v>
      </c>
      <c r="G578" s="159"/>
      <c r="H578" s="170">
        <v>4</v>
      </c>
      <c r="I578" s="170">
        <v>4</v>
      </c>
      <c r="J578" s="170">
        <v>0</v>
      </c>
      <c r="K578" s="170"/>
      <c r="L578" s="170"/>
      <c r="M578" s="163">
        <f t="shared" si="62"/>
        <v>18</v>
      </c>
      <c r="N578" s="163">
        <f t="shared" si="58"/>
        <v>2</v>
      </c>
      <c r="O578" s="158"/>
      <c r="P578" s="158"/>
      <c r="Q578" s="178"/>
      <c r="R578" s="165">
        <f t="shared" si="63"/>
        <v>16</v>
      </c>
      <c r="S578" s="166">
        <v>9</v>
      </c>
      <c r="T578" s="63">
        <f t="shared" si="59"/>
        <v>6</v>
      </c>
      <c r="U578" s="63">
        <f t="shared" si="60"/>
        <v>55</v>
      </c>
      <c r="V578" s="179">
        <f t="shared" si="61"/>
        <v>9.9818511796733206E-2</v>
      </c>
      <c r="W578" s="63"/>
      <c r="X578" s="63"/>
      <c r="Y578" s="63"/>
      <c r="Z578" s="63"/>
      <c r="AA578" s="63"/>
      <c r="AB578" s="63"/>
      <c r="AC578" s="63"/>
      <c r="AD578" s="63"/>
      <c r="AE578" s="63"/>
      <c r="AF578" s="63"/>
      <c r="AG578" s="63"/>
      <c r="AH578" s="63"/>
      <c r="AI578" s="63"/>
      <c r="AJ578" s="63"/>
      <c r="AK578" s="63"/>
      <c r="AL578" s="63"/>
      <c r="AM578" s="63"/>
      <c r="AN578" s="63"/>
      <c r="AO578" s="63"/>
      <c r="AP578" s="63"/>
      <c r="AQ578" s="63"/>
      <c r="AR578" s="63"/>
      <c r="AS578" s="63"/>
      <c r="AT578" s="63"/>
      <c r="AU578" s="63"/>
      <c r="AV578" s="64"/>
      <c r="AW578" s="64"/>
      <c r="AX578" s="64"/>
      <c r="AY578" s="64"/>
      <c r="AZ578" s="64"/>
      <c r="BA578" s="64"/>
      <c r="BB578" s="64"/>
      <c r="BC578" s="64"/>
      <c r="BD578" s="64"/>
      <c r="BE578" s="64"/>
    </row>
    <row r="579" spans="2:58" s="32" customFormat="1" ht="14" x14ac:dyDescent="0.2">
      <c r="B579" s="36"/>
      <c r="C579" s="36"/>
      <c r="D579" s="170"/>
      <c r="E579" s="158" t="s">
        <v>1395</v>
      </c>
      <c r="G579" s="159"/>
      <c r="H579" s="170">
        <v>86</v>
      </c>
      <c r="I579" s="170">
        <v>25</v>
      </c>
      <c r="J579" s="170">
        <v>61</v>
      </c>
      <c r="K579" s="170"/>
      <c r="L579" s="170"/>
      <c r="M579" s="163">
        <f t="shared" si="62"/>
        <v>20</v>
      </c>
      <c r="N579" s="163">
        <f t="shared" si="58"/>
        <v>2</v>
      </c>
      <c r="O579" s="158"/>
      <c r="P579" s="158"/>
      <c r="Q579" s="178"/>
      <c r="R579" s="165">
        <f t="shared" si="63"/>
        <v>18</v>
      </c>
      <c r="S579" s="166">
        <v>10</v>
      </c>
      <c r="T579" s="63">
        <f t="shared" si="59"/>
        <v>4</v>
      </c>
      <c r="U579" s="63">
        <f t="shared" si="60"/>
        <v>39</v>
      </c>
      <c r="V579" s="179">
        <f t="shared" si="61"/>
        <v>7.0780399274047182E-2</v>
      </c>
      <c r="W579" s="63"/>
      <c r="X579" s="63"/>
      <c r="Y579" s="63"/>
      <c r="Z579" s="63"/>
      <c r="AA579" s="63"/>
      <c r="AB579" s="63"/>
      <c r="AC579" s="63"/>
      <c r="AD579" s="63"/>
      <c r="AE579" s="63"/>
      <c r="AF579" s="63"/>
      <c r="AG579" s="63"/>
      <c r="AH579" s="63"/>
      <c r="AI579" s="63"/>
      <c r="AJ579" s="63"/>
      <c r="AK579" s="63"/>
      <c r="AL579" s="63"/>
      <c r="AM579" s="63"/>
      <c r="AN579" s="63"/>
      <c r="AO579" s="63"/>
      <c r="AP579" s="63"/>
      <c r="AQ579" s="63"/>
      <c r="AR579" s="63"/>
      <c r="AS579" s="63"/>
      <c r="AT579" s="63"/>
      <c r="AU579" s="63"/>
      <c r="AV579" s="64"/>
      <c r="AW579" s="64"/>
      <c r="AX579" s="64"/>
      <c r="AY579" s="64"/>
      <c r="AZ579" s="64"/>
      <c r="BA579" s="64"/>
      <c r="BB579" s="64"/>
      <c r="BC579" s="64"/>
      <c r="BD579" s="64"/>
      <c r="BE579" s="64"/>
    </row>
    <row r="580" spans="2:58" s="32" customFormat="1" ht="14" x14ac:dyDescent="0.2">
      <c r="B580" s="36"/>
      <c r="C580" s="36"/>
      <c r="D580" s="170"/>
      <c r="E580" s="158" t="s">
        <v>1339</v>
      </c>
      <c r="G580" s="159"/>
      <c r="H580" s="170">
        <v>5</v>
      </c>
      <c r="I580" s="170">
        <v>5</v>
      </c>
      <c r="J580" s="170">
        <v>0</v>
      </c>
      <c r="K580" s="170"/>
      <c r="L580" s="170"/>
      <c r="M580" s="163">
        <f t="shared" si="62"/>
        <v>11</v>
      </c>
      <c r="N580" s="163">
        <f t="shared" si="58"/>
        <v>1</v>
      </c>
      <c r="O580" s="158"/>
      <c r="P580" s="158"/>
      <c r="Q580" s="178"/>
      <c r="R580" s="165">
        <f t="shared" si="63"/>
        <v>10</v>
      </c>
      <c r="S580" s="166">
        <v>11</v>
      </c>
      <c r="T580" s="63">
        <f t="shared" si="59"/>
        <v>2</v>
      </c>
      <c r="U580" s="63">
        <f>+U581+R580</f>
        <v>21</v>
      </c>
      <c r="V580" s="179">
        <f t="shared" si="61"/>
        <v>3.8112522686025406E-2</v>
      </c>
      <c r="W580" s="63"/>
      <c r="X580" s="63"/>
      <c r="Y580" s="63"/>
      <c r="Z580" s="63"/>
      <c r="AA580" s="63"/>
      <c r="AB580" s="63"/>
      <c r="AC580" s="63"/>
      <c r="AD580" s="63"/>
      <c r="AE580" s="63"/>
      <c r="AF580" s="63"/>
      <c r="AG580" s="63"/>
      <c r="AH580" s="63"/>
      <c r="AI580" s="63"/>
      <c r="AJ580" s="63"/>
      <c r="AK580" s="63"/>
      <c r="AL580" s="63"/>
      <c r="AM580" s="63"/>
      <c r="AN580" s="63"/>
      <c r="AO580" s="63"/>
      <c r="AP580" s="63"/>
      <c r="AQ580" s="63"/>
      <c r="AR580" s="63"/>
      <c r="AS580" s="63"/>
      <c r="AT580" s="63"/>
      <c r="AU580" s="63"/>
      <c r="AV580" s="64"/>
      <c r="AW580" s="64"/>
      <c r="AX580" s="64"/>
      <c r="AY580" s="64"/>
      <c r="AZ580" s="64"/>
      <c r="BA580" s="64"/>
      <c r="BB580" s="64"/>
      <c r="BC580" s="64"/>
      <c r="BD580" s="64"/>
      <c r="BE580" s="64"/>
    </row>
    <row r="581" spans="2:58" s="32" customFormat="1" ht="14" x14ac:dyDescent="0.2">
      <c r="B581" s="36"/>
      <c r="C581" s="36"/>
      <c r="D581" s="170"/>
      <c r="E581" s="158"/>
      <c r="G581" s="159"/>
      <c r="H581" s="171">
        <v>1116</v>
      </c>
      <c r="I581" s="171">
        <v>565</v>
      </c>
      <c r="J581" s="171">
        <v>551</v>
      </c>
      <c r="K581" s="170"/>
      <c r="L581" s="170"/>
      <c r="M581" s="163">
        <f t="shared" si="62"/>
        <v>12</v>
      </c>
      <c r="N581" s="163">
        <f t="shared" si="58"/>
        <v>1</v>
      </c>
      <c r="O581" s="158"/>
      <c r="P581" s="158"/>
      <c r="Q581" s="178"/>
      <c r="R581" s="165">
        <f t="shared" si="63"/>
        <v>11</v>
      </c>
      <c r="S581" s="166">
        <v>12</v>
      </c>
      <c r="T581" s="63">
        <f>+N581</f>
        <v>1</v>
      </c>
      <c r="U581" s="63">
        <f>+R581</f>
        <v>11</v>
      </c>
      <c r="V581" s="179">
        <f t="shared" si="61"/>
        <v>1.9963702359346643E-2</v>
      </c>
      <c r="W581" s="63"/>
      <c r="X581" s="63"/>
      <c r="Y581" s="63"/>
      <c r="Z581" s="63"/>
      <c r="AA581" s="63"/>
      <c r="AB581" s="63"/>
      <c r="AC581" s="63"/>
      <c r="AD581" s="63"/>
      <c r="AE581" s="63"/>
      <c r="AF581" s="63"/>
      <c r="AG581" s="63"/>
      <c r="AH581" s="63"/>
      <c r="AI581" s="63"/>
      <c r="AJ581" s="63"/>
      <c r="AK581" s="63"/>
      <c r="AL581" s="63"/>
      <c r="AM581" s="63"/>
      <c r="AN581" s="63"/>
      <c r="AO581" s="63"/>
      <c r="AP581" s="63"/>
      <c r="AQ581" s="63"/>
      <c r="AR581" s="63"/>
      <c r="AS581" s="63"/>
      <c r="AT581" s="63"/>
      <c r="AU581" s="63"/>
      <c r="AV581" s="64"/>
      <c r="AW581" s="64"/>
      <c r="AX581" s="64"/>
      <c r="AY581" s="64"/>
      <c r="AZ581" s="64"/>
      <c r="BA581" s="64"/>
      <c r="BB581" s="64"/>
      <c r="BC581" s="64"/>
      <c r="BD581" s="64"/>
      <c r="BE581" s="64"/>
    </row>
    <row r="582" spans="2:58" s="32" customFormat="1" ht="14" x14ac:dyDescent="0.2">
      <c r="B582" s="36"/>
      <c r="C582" s="36"/>
      <c r="D582" s="170"/>
      <c r="E582" s="171"/>
      <c r="G582" s="159"/>
      <c r="H582" s="170"/>
      <c r="I582" s="170"/>
      <c r="J582" s="170"/>
      <c r="K582" s="170"/>
      <c r="L582" s="171"/>
      <c r="M582" s="163">
        <f t="shared" si="62"/>
        <v>13</v>
      </c>
      <c r="N582" s="163">
        <f t="shared" si="58"/>
        <v>1</v>
      </c>
      <c r="O582" s="158"/>
      <c r="P582" s="158"/>
      <c r="Q582" s="178"/>
      <c r="R582" s="165">
        <f t="shared" si="63"/>
        <v>12</v>
      </c>
      <c r="S582" s="166">
        <v>13</v>
      </c>
      <c r="T582" s="63">
        <f>+T583+N582</f>
        <v>5</v>
      </c>
      <c r="U582" s="63">
        <f t="shared" ref="U582:U585" si="64">+U583+R582</f>
        <v>108</v>
      </c>
      <c r="V582" s="179">
        <f t="shared" si="61"/>
        <v>0.19600725952813067</v>
      </c>
      <c r="W582" s="63"/>
      <c r="X582" s="63"/>
      <c r="Y582" s="63"/>
      <c r="Z582" s="63"/>
      <c r="AA582" s="63"/>
      <c r="AB582" s="63"/>
      <c r="AC582" s="63"/>
      <c r="AD582" s="63"/>
      <c r="AE582" s="63"/>
      <c r="AF582" s="63"/>
      <c r="AG582" s="63"/>
      <c r="AH582" s="63"/>
      <c r="AI582" s="63"/>
      <c r="AJ582" s="63"/>
      <c r="AK582" s="63"/>
      <c r="AL582" s="63"/>
      <c r="AM582" s="63"/>
      <c r="AN582" s="63"/>
      <c r="AO582" s="63"/>
      <c r="AP582" s="63"/>
      <c r="AQ582" s="63"/>
      <c r="AR582" s="63"/>
      <c r="AS582" s="63"/>
      <c r="AT582" s="63"/>
      <c r="AU582" s="63"/>
      <c r="AV582" s="64"/>
      <c r="AW582" s="64"/>
      <c r="AX582" s="64"/>
      <c r="AY582" s="64"/>
      <c r="AZ582" s="64"/>
      <c r="BA582" s="64"/>
      <c r="BB582" s="64"/>
      <c r="BC582" s="64"/>
      <c r="BD582" s="64"/>
      <c r="BE582" s="64"/>
    </row>
    <row r="583" spans="2:58" s="32" customFormat="1" ht="14" x14ac:dyDescent="0.2">
      <c r="B583" s="36"/>
      <c r="C583" s="36"/>
      <c r="D583" s="170"/>
      <c r="E583" s="170"/>
      <c r="G583" s="159"/>
      <c r="H583" s="170"/>
      <c r="I583" s="170"/>
      <c r="J583" s="170"/>
      <c r="K583" s="170"/>
      <c r="L583" s="170"/>
      <c r="M583" s="163">
        <f t="shared" si="62"/>
        <v>17</v>
      </c>
      <c r="N583" s="163">
        <f t="shared" si="58"/>
        <v>1</v>
      </c>
      <c r="O583" s="158"/>
      <c r="P583" s="158"/>
      <c r="Q583" s="178"/>
      <c r="R583" s="165">
        <f t="shared" si="63"/>
        <v>16</v>
      </c>
      <c r="S583" s="166">
        <v>17</v>
      </c>
      <c r="T583" s="63">
        <f>+T584+N583</f>
        <v>4</v>
      </c>
      <c r="U583" s="63">
        <f t="shared" si="64"/>
        <v>96</v>
      </c>
      <c r="V583" s="179">
        <f t="shared" si="61"/>
        <v>0.17422867513611615</v>
      </c>
      <c r="W583" s="63"/>
      <c r="X583" s="63"/>
      <c r="Y583" s="63"/>
      <c r="Z583" s="63"/>
      <c r="AA583" s="63"/>
      <c r="AB583" s="63"/>
      <c r="AC583" s="63"/>
      <c r="AD583" s="63"/>
      <c r="AE583" s="63"/>
      <c r="AF583" s="63"/>
      <c r="AG583" s="63"/>
      <c r="AH583" s="63"/>
      <c r="AI583" s="63"/>
      <c r="AJ583" s="63"/>
      <c r="AK583" s="63"/>
      <c r="AL583" s="63"/>
      <c r="AM583" s="63"/>
      <c r="AN583" s="63"/>
      <c r="AO583" s="63"/>
      <c r="AP583" s="63"/>
      <c r="AQ583" s="63"/>
      <c r="AR583" s="63"/>
      <c r="AS583" s="63"/>
      <c r="AT583" s="63"/>
      <c r="AU583" s="63"/>
      <c r="AV583" s="64"/>
      <c r="AW583" s="64"/>
      <c r="AX583" s="64"/>
      <c r="AY583" s="64"/>
      <c r="AZ583" s="64"/>
      <c r="BA583" s="64"/>
      <c r="BB583" s="64"/>
      <c r="BC583" s="64"/>
      <c r="BD583" s="64"/>
      <c r="BE583" s="64"/>
    </row>
    <row r="584" spans="2:58" s="32" customFormat="1" ht="14" x14ac:dyDescent="0.2">
      <c r="B584" s="36"/>
      <c r="C584" s="36"/>
      <c r="D584" s="170"/>
      <c r="E584" s="170"/>
      <c r="G584" s="159"/>
      <c r="H584" s="170"/>
      <c r="I584" s="170"/>
      <c r="J584" s="170"/>
      <c r="K584" s="170"/>
      <c r="L584" s="170"/>
      <c r="M584" s="163">
        <f t="shared" si="62"/>
        <v>21</v>
      </c>
      <c r="N584" s="163">
        <f t="shared" si="58"/>
        <v>1</v>
      </c>
      <c r="O584" s="158"/>
      <c r="P584" s="158"/>
      <c r="Q584" s="178"/>
      <c r="R584" s="165">
        <f t="shared" si="63"/>
        <v>20</v>
      </c>
      <c r="S584" s="166">
        <v>21</v>
      </c>
      <c r="T584" s="63">
        <f>+T585+N584</f>
        <v>3</v>
      </c>
      <c r="U584" s="63">
        <f t="shared" si="64"/>
        <v>80</v>
      </c>
      <c r="V584" s="179">
        <f t="shared" si="61"/>
        <v>0.14519056261343014</v>
      </c>
      <c r="W584" s="63"/>
      <c r="X584" s="63"/>
      <c r="Y584" s="63"/>
      <c r="Z584" s="63"/>
      <c r="AA584" s="63"/>
      <c r="AB584" s="63"/>
      <c r="AC584" s="63"/>
      <c r="AD584" s="63"/>
      <c r="AE584" s="63"/>
      <c r="AF584" s="63"/>
      <c r="AG584" s="63"/>
      <c r="AH584" s="63"/>
      <c r="AI584" s="63"/>
      <c r="AJ584" s="63"/>
      <c r="AK584" s="63"/>
      <c r="AL584" s="63"/>
      <c r="AM584" s="63"/>
      <c r="AN584" s="63"/>
      <c r="AO584" s="63"/>
      <c r="AP584" s="63"/>
      <c r="AQ584" s="63"/>
      <c r="AR584" s="63"/>
      <c r="AS584" s="63"/>
      <c r="AT584" s="63"/>
      <c r="AU584" s="63"/>
      <c r="AV584" s="64"/>
      <c r="AW584" s="64"/>
      <c r="AX584" s="64"/>
      <c r="AY584" s="64"/>
      <c r="AZ584" s="64"/>
      <c r="BA584" s="64"/>
      <c r="BB584" s="64"/>
      <c r="BC584" s="64"/>
      <c r="BD584" s="64"/>
      <c r="BE584" s="64"/>
    </row>
    <row r="585" spans="2:58" s="32" customFormat="1" ht="14" x14ac:dyDescent="0.2">
      <c r="B585" s="36"/>
      <c r="C585" s="36"/>
      <c r="D585" s="170"/>
      <c r="E585" s="170"/>
      <c r="G585" s="159"/>
      <c r="H585" s="170"/>
      <c r="I585" s="170"/>
      <c r="J585" s="170"/>
      <c r="K585" s="170"/>
      <c r="L585" s="170"/>
      <c r="M585" s="163">
        <f t="shared" si="62"/>
        <v>24</v>
      </c>
      <c r="N585" s="163">
        <f t="shared" si="58"/>
        <v>1</v>
      </c>
      <c r="O585" s="158"/>
      <c r="P585" s="158"/>
      <c r="Q585" s="178"/>
      <c r="R585" s="165">
        <f t="shared" si="63"/>
        <v>23</v>
      </c>
      <c r="S585" s="166">
        <v>24</v>
      </c>
      <c r="T585" s="63">
        <f>+T586+N585</f>
        <v>2</v>
      </c>
      <c r="U585" s="63">
        <f t="shared" si="64"/>
        <v>60</v>
      </c>
      <c r="V585" s="179">
        <f t="shared" si="61"/>
        <v>0.10889292196007259</v>
      </c>
      <c r="W585" s="63"/>
      <c r="X585" s="63"/>
      <c r="Y585" s="63"/>
      <c r="Z585" s="63"/>
      <c r="AA585" s="63"/>
      <c r="AB585" s="63"/>
      <c r="AC585" s="63"/>
      <c r="AD585" s="63"/>
      <c r="AE585" s="63"/>
      <c r="AF585" s="63"/>
      <c r="AG585" s="63"/>
      <c r="AH585" s="63"/>
      <c r="AI585" s="63"/>
      <c r="AJ585" s="63"/>
      <c r="AK585" s="63"/>
      <c r="AL585" s="63"/>
      <c r="AM585" s="63"/>
      <c r="AN585" s="63"/>
      <c r="AO585" s="63"/>
      <c r="AP585" s="63"/>
      <c r="AQ585" s="63"/>
      <c r="AR585" s="63"/>
      <c r="AS585" s="63"/>
      <c r="AT585" s="63"/>
      <c r="AU585" s="63"/>
      <c r="AV585" s="64"/>
      <c r="AW585" s="64"/>
      <c r="AX585" s="64"/>
      <c r="AY585" s="64"/>
      <c r="AZ585" s="64"/>
      <c r="BA585" s="64"/>
      <c r="BB585" s="64"/>
      <c r="BC585" s="64"/>
      <c r="BD585" s="64"/>
      <c r="BE585" s="64"/>
    </row>
    <row r="586" spans="2:58" s="32" customFormat="1" ht="14" x14ac:dyDescent="0.2">
      <c r="B586" s="36"/>
      <c r="C586" s="36"/>
      <c r="D586" s="170"/>
      <c r="E586" s="170"/>
      <c r="G586" s="159"/>
      <c r="H586" s="170"/>
      <c r="I586" s="170"/>
      <c r="J586" s="170"/>
      <c r="K586" s="170"/>
      <c r="L586" s="170"/>
      <c r="M586" s="163">
        <f t="shared" si="62"/>
        <v>38</v>
      </c>
      <c r="N586" s="163">
        <f t="shared" si="58"/>
        <v>1</v>
      </c>
      <c r="O586" s="158"/>
      <c r="P586" s="158"/>
      <c r="Q586" s="178"/>
      <c r="R586" s="165">
        <f t="shared" si="63"/>
        <v>37</v>
      </c>
      <c r="S586" s="166">
        <v>38</v>
      </c>
      <c r="T586" s="63">
        <f>+N586</f>
        <v>1</v>
      </c>
      <c r="U586" s="63">
        <f>+R586</f>
        <v>37</v>
      </c>
      <c r="V586" s="179">
        <f>+U586/R$587</f>
        <v>6.7150635208711437E-2</v>
      </c>
      <c r="W586" s="63"/>
      <c r="X586" s="63"/>
      <c r="Y586" s="63"/>
      <c r="Z586" s="63"/>
      <c r="AA586" s="63"/>
      <c r="AB586" s="63"/>
      <c r="AC586" s="63"/>
      <c r="AD586" s="63"/>
      <c r="AE586" s="63"/>
      <c r="AF586" s="63"/>
      <c r="AG586" s="63"/>
      <c r="AH586" s="63"/>
      <c r="AI586" s="63"/>
      <c r="AJ586" s="63"/>
      <c r="AK586" s="63"/>
      <c r="AL586" s="63"/>
      <c r="AM586" s="63"/>
      <c r="AN586" s="63"/>
      <c r="AO586" s="63"/>
      <c r="AP586" s="63"/>
      <c r="AQ586" s="63"/>
      <c r="AR586" s="63"/>
      <c r="AS586" s="63"/>
      <c r="AT586" s="63"/>
      <c r="AU586" s="63"/>
      <c r="AV586" s="64"/>
      <c r="AW586" s="64"/>
      <c r="AX586" s="64"/>
      <c r="AY586" s="64"/>
      <c r="AZ586" s="64"/>
      <c r="BA586" s="64"/>
      <c r="BB586" s="64"/>
      <c r="BC586" s="64"/>
      <c r="BD586" s="64"/>
      <c r="BE586" s="64"/>
    </row>
    <row r="587" spans="2:58" s="32" customFormat="1" ht="14" x14ac:dyDescent="0.2">
      <c r="B587" s="36"/>
      <c r="C587" s="36"/>
      <c r="D587" s="170"/>
      <c r="E587" s="170"/>
      <c r="G587" s="159"/>
      <c r="H587" s="170"/>
      <c r="I587" s="170"/>
      <c r="J587" s="170"/>
      <c r="K587" s="170"/>
      <c r="L587" s="170"/>
      <c r="M587" s="88">
        <f>SUM(M570:M586)</f>
        <v>1116</v>
      </c>
      <c r="N587" s="88">
        <f>SUM(N570:N586)</f>
        <v>565</v>
      </c>
      <c r="O587" s="152"/>
      <c r="P587" s="152"/>
      <c r="Q587" s="173"/>
      <c r="R587" s="174">
        <f>SUM(R570:R586)</f>
        <v>551</v>
      </c>
      <c r="S587" s="36"/>
      <c r="T587" s="63"/>
      <c r="U587" s="63"/>
      <c r="V587" s="63"/>
      <c r="W587" s="63"/>
      <c r="X587" s="63"/>
      <c r="Y587" s="63"/>
      <c r="Z587" s="63"/>
      <c r="AA587" s="63"/>
      <c r="AB587" s="63"/>
      <c r="AC587" s="63"/>
      <c r="AD587" s="63"/>
      <c r="AE587" s="63"/>
      <c r="AF587" s="63"/>
      <c r="AG587" s="63"/>
      <c r="AH587" s="63"/>
      <c r="AI587" s="63"/>
      <c r="AJ587" s="63"/>
      <c r="AK587" s="63"/>
      <c r="AL587" s="63"/>
      <c r="AM587" s="63"/>
      <c r="AN587" s="63"/>
      <c r="AO587" s="63"/>
      <c r="AP587" s="63"/>
      <c r="AQ587" s="63"/>
      <c r="AR587" s="63"/>
      <c r="AS587" s="63"/>
      <c r="AT587" s="63"/>
      <c r="AU587" s="63"/>
      <c r="AV587" s="64"/>
      <c r="AW587" s="64"/>
      <c r="AX587" s="64"/>
      <c r="AY587" s="64"/>
      <c r="AZ587" s="64"/>
      <c r="BA587" s="64"/>
      <c r="BB587" s="64"/>
      <c r="BC587" s="64"/>
      <c r="BD587" s="64"/>
      <c r="BE587" s="64"/>
    </row>
    <row r="588" spans="2:58" s="32" customFormat="1" ht="14" x14ac:dyDescent="0.2">
      <c r="B588" s="36"/>
      <c r="C588" s="36"/>
      <c r="D588" s="170"/>
      <c r="E588" s="170"/>
      <c r="G588" s="159"/>
      <c r="H588" s="170"/>
      <c r="I588" s="170"/>
      <c r="J588" s="170"/>
      <c r="K588" s="170"/>
      <c r="L588" s="170"/>
      <c r="M588" s="87"/>
      <c r="N588" s="87"/>
      <c r="O588" s="180"/>
      <c r="P588" s="180"/>
      <c r="Q588" s="181"/>
      <c r="R588" s="165"/>
      <c r="S588" s="36"/>
      <c r="T588" s="63"/>
      <c r="U588" s="63"/>
      <c r="V588" s="63"/>
      <c r="W588" s="63"/>
      <c r="X588" s="63"/>
      <c r="Y588" s="63"/>
      <c r="Z588" s="63"/>
      <c r="AA588" s="63"/>
      <c r="AB588" s="63"/>
      <c r="AC588" s="63"/>
      <c r="AD588" s="63"/>
      <c r="AE588" s="63"/>
      <c r="AF588" s="63"/>
      <c r="AG588" s="63"/>
      <c r="AH588" s="63"/>
      <c r="AI588" s="63"/>
      <c r="AJ588" s="63"/>
      <c r="AK588" s="63"/>
      <c r="AL588" s="63"/>
      <c r="AM588" s="63"/>
      <c r="AN588" s="63"/>
      <c r="AO588" s="63"/>
      <c r="AP588" s="63"/>
      <c r="AQ588" s="63"/>
      <c r="AR588" s="63"/>
      <c r="AS588" s="63"/>
      <c r="AT588" s="63"/>
      <c r="AU588" s="63"/>
      <c r="AV588" s="64"/>
      <c r="AW588" s="64"/>
      <c r="AX588" s="64"/>
      <c r="AY588" s="64"/>
      <c r="AZ588" s="64"/>
      <c r="BA588" s="64"/>
      <c r="BB588" s="64"/>
      <c r="BC588" s="64"/>
      <c r="BD588" s="64"/>
      <c r="BE588" s="64"/>
    </row>
    <row r="589" spans="2:58" s="32" customFormat="1" ht="14" x14ac:dyDescent="0.2">
      <c r="B589" s="36"/>
      <c r="C589" s="36"/>
      <c r="D589" s="170"/>
      <c r="E589" s="170"/>
      <c r="G589" s="159"/>
      <c r="H589" s="170"/>
      <c r="I589" s="170"/>
      <c r="J589" s="170"/>
      <c r="K589" s="170"/>
      <c r="L589" s="170"/>
      <c r="M589" s="87"/>
      <c r="N589" s="87"/>
      <c r="O589" s="180"/>
      <c r="P589" s="180"/>
      <c r="Q589" s="181"/>
      <c r="R589" s="165"/>
      <c r="S589" s="36"/>
      <c r="T589" s="63"/>
      <c r="U589" s="63"/>
      <c r="V589" s="63"/>
      <c r="W589" s="63"/>
      <c r="X589" s="63"/>
      <c r="Y589" s="63"/>
      <c r="Z589" s="63"/>
      <c r="AA589" s="63"/>
      <c r="AB589" s="63"/>
      <c r="AC589" s="63"/>
      <c r="AD589" s="63"/>
      <c r="AE589" s="63"/>
      <c r="AF589" s="63"/>
      <c r="AG589" s="63"/>
      <c r="AH589" s="63"/>
      <c r="AI589" s="63"/>
      <c r="AJ589" s="63"/>
      <c r="AK589" s="63"/>
      <c r="AL589" s="63"/>
      <c r="AM589" s="63"/>
      <c r="AN589" s="63"/>
      <c r="AO589" s="63"/>
      <c r="AP589" s="63"/>
      <c r="AQ589" s="63"/>
      <c r="AR589" s="63"/>
      <c r="AS589" s="63"/>
      <c r="AT589" s="63"/>
      <c r="AU589" s="63"/>
      <c r="AV589" s="64"/>
      <c r="AW589" s="64"/>
      <c r="AX589" s="64"/>
      <c r="AY589" s="64"/>
      <c r="AZ589" s="64"/>
      <c r="BA589" s="64"/>
      <c r="BB589" s="64"/>
      <c r="BC589" s="64"/>
      <c r="BD589" s="64"/>
      <c r="BE589" s="64"/>
      <c r="BF589" s="32">
        <v>0</v>
      </c>
    </row>
  </sheetData>
  <mergeCells count="1">
    <mergeCell ref="AD1:AE1"/>
  </mergeCells>
  <conditionalFormatting sqref="B1">
    <cfRule type="expression" dxfId="184" priority="131">
      <formula>#REF!="WANT"</formula>
    </cfRule>
  </conditionalFormatting>
  <conditionalFormatting sqref="B220:C222 E220:E222 B223:E254 B255:C257 E255:E257 B258:E274 B275:C277 E275:E277 B284:C286 B324:C326 B359:C361 E359:E361 B362:E388 B389:C391 E389:E391 B456:C457 E456:E457 B458:E514 B515:C521 E515:E521 B522:E557 B558:C562 E558:E562 B563:E566">
    <cfRule type="expression" dxfId="183" priority="159">
      <formula>#REF!="WANT"</formula>
    </cfRule>
  </conditionalFormatting>
  <conditionalFormatting sqref="B287:D314 B318:D323">
    <cfRule type="expression" dxfId="182" priority="82">
      <formula>#REF!="WANT"</formula>
    </cfRule>
  </conditionalFormatting>
  <conditionalFormatting sqref="B2:E219">
    <cfRule type="expression" dxfId="181" priority="51">
      <formula>#REF!="WANT"</formula>
    </cfRule>
  </conditionalFormatting>
  <conditionalFormatting sqref="B278:E283 T283 T401 T415 M570:Q586">
    <cfRule type="expression" dxfId="180" priority="157">
      <formula>#REF!="WANT"</formula>
    </cfRule>
  </conditionalFormatting>
  <conditionalFormatting sqref="B315:E317">
    <cfRule type="expression" dxfId="179" priority="95">
      <formula>#REF!="WANT"</formula>
    </cfRule>
  </conditionalFormatting>
  <conditionalFormatting sqref="B327:E358">
    <cfRule type="expression" dxfId="178" priority="74">
      <formula>#REF!="WANT"</formula>
    </cfRule>
  </conditionalFormatting>
  <conditionalFormatting sqref="B392:E455">
    <cfRule type="expression" dxfId="177" priority="73">
      <formula>#REF!="WANT"</formula>
    </cfRule>
  </conditionalFormatting>
  <conditionalFormatting sqref="E284:E314">
    <cfRule type="expression" dxfId="176" priority="75">
      <formula>#REF!="WANT"</formula>
    </cfRule>
  </conditionalFormatting>
  <conditionalFormatting sqref="E318:E326">
    <cfRule type="expression" dxfId="175" priority="71">
      <formula>#REF!="WANT"</formula>
    </cfRule>
  </conditionalFormatting>
  <conditionalFormatting sqref="E573:E581">
    <cfRule type="expression" dxfId="174" priority="27">
      <formula>#REF!="WANT"</formula>
    </cfRule>
  </conditionalFormatting>
  <conditionalFormatting sqref="F2:F566">
    <cfRule type="expression" dxfId="173" priority="1">
      <formula>#REF!="WANT"</formula>
    </cfRule>
  </conditionalFormatting>
  <conditionalFormatting sqref="H2:K566">
    <cfRule type="expression" dxfId="172" priority="50">
      <formula>#REF!="WANT"</formula>
    </cfRule>
  </conditionalFormatting>
  <conditionalFormatting sqref="L523:L534">
    <cfRule type="expression" dxfId="171" priority="64">
      <formula>#REF!="WANT"</formula>
    </cfRule>
  </conditionalFormatting>
  <conditionalFormatting sqref="M2:M60">
    <cfRule type="expression" dxfId="170" priority="36">
      <formula>#REF!="WANT"</formula>
    </cfRule>
  </conditionalFormatting>
  <conditionalFormatting sqref="M61:N566">
    <cfRule type="expression" dxfId="169" priority="12">
      <formula>#REF!="WANT"</formula>
    </cfRule>
  </conditionalFormatting>
  <conditionalFormatting sqref="N4:N60">
    <cfRule type="expression" dxfId="168" priority="35">
      <formula>#REF!="WANT"</formula>
    </cfRule>
  </conditionalFormatting>
  <conditionalFormatting sqref="N2:P2 N3:O3">
    <cfRule type="expression" dxfId="167" priority="161">
      <formula>#REF!="WANT"</formula>
    </cfRule>
  </conditionalFormatting>
  <conditionalFormatting sqref="O4:O566">
    <cfRule type="expression" dxfId="166" priority="4">
      <formula>#REF!="WANT"</formula>
    </cfRule>
  </conditionalFormatting>
  <conditionalFormatting sqref="P3:P266 P268:P566">
    <cfRule type="expression" dxfId="165" priority="3">
      <formula>#REF!="WANT"</formula>
    </cfRule>
  </conditionalFormatting>
  <conditionalFormatting sqref="Q2:Q566">
    <cfRule type="expression" dxfId="164" priority="5">
      <formula>#REF!="WANT"</formula>
    </cfRule>
  </conditionalFormatting>
  <conditionalFormatting sqref="S2:S566">
    <cfRule type="cellIs" dxfId="163" priority="85" operator="between">
      <formula>2</formula>
      <formula>5</formula>
    </cfRule>
    <cfRule type="cellIs" dxfId="162" priority="84" operator="greaterThan">
      <formula>5</formula>
    </cfRule>
    <cfRule type="cellIs" dxfId="161" priority="86" operator="equal">
      <formula>1</formula>
    </cfRule>
  </conditionalFormatting>
  <conditionalFormatting sqref="S570:S586">
    <cfRule type="cellIs" dxfId="160" priority="165" operator="equal">
      <formula>1</formula>
    </cfRule>
    <cfRule type="cellIs" dxfId="159" priority="164" operator="between">
      <formula>2</formula>
      <formula>5</formula>
    </cfRule>
    <cfRule type="cellIs" dxfId="158" priority="163" operator="greaterThan">
      <formula>5</formula>
    </cfRule>
  </conditionalFormatting>
  <conditionalFormatting sqref="T181:T198">
    <cfRule type="duplicateValues" dxfId="157" priority="7"/>
  </conditionalFormatting>
  <conditionalFormatting sqref="T203 V203:BE203">
    <cfRule type="duplicateValues" dxfId="156" priority="115"/>
  </conditionalFormatting>
  <conditionalFormatting sqref="T271:T274">
    <cfRule type="duplicateValues" dxfId="155" priority="8"/>
  </conditionalFormatting>
  <conditionalFormatting sqref="T368:T374">
    <cfRule type="duplicateValues" dxfId="154" priority="10"/>
  </conditionalFormatting>
  <conditionalFormatting sqref="T385:T388">
    <cfRule type="expression" dxfId="153" priority="58">
      <formula>#REF!="WANT"</formula>
    </cfRule>
  </conditionalFormatting>
  <conditionalFormatting sqref="T392">
    <cfRule type="duplicateValues" dxfId="152" priority="104"/>
  </conditionalFormatting>
  <conditionalFormatting sqref="T566">
    <cfRule type="duplicateValues" dxfId="151" priority="9"/>
  </conditionalFormatting>
  <conditionalFormatting sqref="T72:U72">
    <cfRule type="duplicateValues" dxfId="150" priority="126"/>
  </conditionalFormatting>
  <conditionalFormatting sqref="T317:V317">
    <cfRule type="duplicateValues" dxfId="149" priority="101"/>
  </conditionalFormatting>
  <conditionalFormatting sqref="T293:BE314 T318:BE319">
    <cfRule type="duplicateValues" dxfId="148" priority="167"/>
  </conditionalFormatting>
  <conditionalFormatting sqref="T328:BE336 T98:BE100 T66:BE66 Z101:BE105 T101:X103 T105:X105 T104:W104 W327:BE327 T327:U327">
    <cfRule type="duplicateValues" dxfId="147" priority="172"/>
  </conditionalFormatting>
  <conditionalFormatting sqref="T558:BE562 U388:V388 U271:BE274 T266:BE270 T60:BE65 T515:BE521 T456:BE457 T389:BE391 T359:BE361 T324:BE326 T284:BE286 T275:BE277 T255:BE257 T220:BE222 T156:BE157 T67:BE69 W387:AC388 AF387:BE388 U181:BE198">
    <cfRule type="duplicateValues" dxfId="146" priority="171"/>
  </conditionalFormatting>
  <conditionalFormatting sqref="U203">
    <cfRule type="duplicateValues" dxfId="145" priority="11"/>
  </conditionalFormatting>
  <conditionalFormatting sqref="U364 AH170:AJ170 W171:Y171 U173:W173 T416:Y416 X317:BE317 V25 V22:W23 T4:BE8 T119:BE140 X108:Z115 AB108:BE115 AC117:BE118 V116:Z116 W117:Z118 AD116:BE116 T108:U118 T155:BE155 T176:BE177 T167:AN168 T169:AF170 AP167 AP172:AU172 AE2:BE3 T2:AC3 T53:BE59 AF9:BE9 T9:AC13 T14:T18 U14:AC16 T21:U21 W21 T20:V20 T19:U19 U24:V24 T22:T32 T33:V33 W27:AC33 AF27:BE32 AE33:BE36 T34:AC36 X37:Z37 T205:BD205 T204:AN204 U26:V32 Y24:AC26 W24:W25 X20:AC23 Y18 Z17:AC18 AA416:BE416 T73:BE97 V72:BE72 Y368:BE368 Y364:AB367 Y379:AC383 Y384:AB384 T393 W393:BE393 T364:T367 U365:V367 U368:W368 Y374:AB378 T417:BE455 T320:BE323 T394:BE400 AS171:AU171 AR170:AS170 AV170:BE172 AW169:BE169 AT167:BE167 AR167 AX168:BE168 T171:T175 Z172:AN172 U171:V172 Z174:Z175 U174:V175 AA173:BE175 Z178:BE180 T178:W180 W199:BE202 T206:U209 T219:BE219 V218:BE218 T211:U218 T251:BE254 T315:BE316 T232:T250 AH232:BE240 AD232:AE240 U232:Z233 U235:Z235 Z234 U234:X234 T231:BE231 AD229:BE229 T229:Z229 AE230:BE230 T230:AC230 X241:AC250 AE241:BE250 U241:U250 AC37:BE41 Y39:Z40 Z41 AC43:BE49 AA43:AA49 Y46:Y47 Y44 AD42:BE42 Y42:AA42 AF374:BE384 T363:AC363 T70:BE71 T106:BE107 T158:BE166 T199:U202 T223:BE228 T258:BE265 T278:BE282 T287:BE292 T337:BE358 T362:BE362 U372:W372 Y372:BE372 Y373:AC373 AE373:BE373 AD392:BE392 Y392:AB392 T402:BE414 T458:BE514 T522:BE557 T563:BE565 T375:T389 V17:X18 W19:AC19 AE10:BE26 X38:X47 T37:W49 AE50:BE52 T50:AC52 Z141:BE154 T141:X154 AU169:AU170 AP169:AS169 AS206:BE217 V209:X209 V206:W208 AM206:AP217 Y212:AK212 Y217:AI217 V217:W217 AA216:AI216 V216:Y216 Y213:AI215 V213:W215 Y206:AI211 V211:W211 T210:V210 U240:Z240 Y237:Z239 U236:W239 Y236 U373:V384 W373:W374 AF363:BE367">
    <cfRule type="duplicateValues" dxfId="144" priority="173"/>
  </conditionalFormatting>
  <conditionalFormatting sqref="U387">
    <cfRule type="duplicateValues" dxfId="143" priority="47"/>
  </conditionalFormatting>
  <conditionalFormatting sqref="U392:V393">
    <cfRule type="duplicateValues" dxfId="142" priority="169"/>
  </conditionalFormatting>
  <conditionalFormatting sqref="U566:BE566 U415:BE415 U401:BE401 AF385:BE386 U385:AC386 U369:BE371 U283:BE283">
    <cfRule type="duplicateValues" dxfId="141" priority="170"/>
  </conditionalFormatting>
  <conditionalFormatting sqref="Z416">
    <cfRule type="duplicateValues" dxfId="140" priority="162"/>
  </conditionalFormatting>
  <conditionalFormatting sqref="AC364:AC366">
    <cfRule type="duplicateValues" dxfId="139" priority="103"/>
  </conditionalFormatting>
  <conditionalFormatting sqref="AC374:AC378">
    <cfRule type="duplicateValues" dxfId="138" priority="102"/>
  </conditionalFormatting>
  <conditionalFormatting sqref="AC384">
    <cfRule type="duplicateValues" dxfId="137" priority="168"/>
  </conditionalFormatting>
  <conditionalFormatting sqref="AD1">
    <cfRule type="duplicateValues" dxfId="136" priority="160"/>
  </conditionalFormatting>
  <conditionalFormatting sqref="AD363:AE363">
    <cfRule type="duplicateValues" dxfId="135" priority="18"/>
  </conditionalFormatting>
  <conditionalFormatting sqref="AO204:AQ204">
    <cfRule type="duplicateValues" dxfId="134" priority="174"/>
  </conditionalFormatting>
  <pageMargins left="0.5" right="0.5" top="0.5" bottom="0.5" header="0.5" footer="0.5"/>
  <pageSetup scale="32" fitToHeight="0" orientation="landscape" horizontalDpi="4294967292" verticalDpi="4294967292"/>
  <extLst>
    <ext xmlns:mx="http://schemas.microsoft.com/office/mac/excel/2008/main" uri="{64002731-A6B0-56B0-2670-7721B7C09600}">
      <mx:PLV Mode="0" OnePage="0" WScale="10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D596"/>
  <sheetViews>
    <sheetView workbookViewId="0">
      <pane ySplit="1" topLeftCell="A2" activePane="bottomLeft" state="frozen"/>
      <selection pane="bottomLeft" activeCell="A2" sqref="A2"/>
    </sheetView>
  </sheetViews>
  <sheetFormatPr baseColWidth="10" defaultRowHeight="16" x14ac:dyDescent="0.2"/>
  <cols>
    <col min="1" max="1" width="10.83203125" customWidth="1"/>
    <col min="2" max="2" width="10" customWidth="1"/>
    <col min="3" max="3" width="28.6640625" customWidth="1"/>
    <col min="4" max="4" width="30.6640625" customWidth="1"/>
    <col min="5" max="5" width="21.33203125" customWidth="1"/>
    <col min="6" max="6" width="8.6640625" style="2" customWidth="1"/>
    <col min="7" max="7" width="7" bestFit="1" customWidth="1"/>
    <col min="8" max="8" width="10.83203125" bestFit="1" customWidth="1"/>
    <col min="9" max="9" width="9.5" customWidth="1"/>
    <col min="10" max="10" width="11.5" customWidth="1"/>
    <col min="11" max="11" width="15.5" customWidth="1"/>
    <col min="12" max="12" width="9.6640625" style="19" customWidth="1"/>
    <col min="13" max="13" width="7.33203125" style="19" customWidth="1"/>
    <col min="14" max="14" width="9.33203125" style="19" customWidth="1"/>
    <col min="15" max="15" width="6.6640625" customWidth="1"/>
    <col min="16" max="16" width="6.1640625" style="3" bestFit="1" customWidth="1"/>
    <col min="17" max="17" width="6" style="3" customWidth="1"/>
    <col min="18" max="18" width="6.1640625" style="3" bestFit="1" customWidth="1"/>
    <col min="19" max="19" width="5.5" style="3" bestFit="1" customWidth="1"/>
    <col min="20" max="20" width="4.1640625" style="3" bestFit="1" customWidth="1"/>
    <col min="21" max="22" width="5.5" style="3" bestFit="1" customWidth="1"/>
    <col min="23" max="23" width="7.1640625" style="3" bestFit="1" customWidth="1"/>
    <col min="24" max="25" width="4.1640625" style="3" bestFit="1" customWidth="1"/>
    <col min="26" max="26" width="7.1640625" style="3" bestFit="1" customWidth="1"/>
    <col min="27" max="27" width="5.6640625" style="3" customWidth="1"/>
    <col min="28" max="33" width="4.1640625" style="3" bestFit="1" customWidth="1"/>
    <col min="34" max="34" width="5.5" style="3" bestFit="1" customWidth="1"/>
    <col min="35" max="43" width="4.1640625" style="3" bestFit="1" customWidth="1"/>
    <col min="44" max="44" width="5.5" bestFit="1" customWidth="1"/>
    <col min="45" max="45" width="5.33203125" bestFit="1" customWidth="1"/>
    <col min="46" max="48" width="4.1640625" bestFit="1" customWidth="1"/>
    <col min="49" max="49" width="5.5" bestFit="1" customWidth="1"/>
    <col min="50" max="50" width="5.33203125" bestFit="1" customWidth="1"/>
    <col min="51" max="56" width="4.1640625" bestFit="1" customWidth="1"/>
  </cols>
  <sheetData>
    <row r="1" spans="1:56" s="4" customFormat="1" x14ac:dyDescent="0.2">
      <c r="A1" s="3"/>
      <c r="B1" s="1" t="s">
        <v>1595</v>
      </c>
      <c r="C1" s="5"/>
      <c r="D1" s="5"/>
      <c r="E1" s="5"/>
      <c r="F1" s="4" t="s">
        <v>1596</v>
      </c>
      <c r="G1" s="4" t="s">
        <v>4</v>
      </c>
      <c r="H1" s="6" t="s">
        <v>5</v>
      </c>
      <c r="I1" s="4" t="s">
        <v>4</v>
      </c>
      <c r="J1" s="6" t="s">
        <v>6</v>
      </c>
      <c r="K1" s="4" t="s">
        <v>996</v>
      </c>
      <c r="L1" s="17" t="s">
        <v>1</v>
      </c>
      <c r="M1" s="17" t="s">
        <v>2</v>
      </c>
      <c r="N1" s="17" t="s">
        <v>3</v>
      </c>
      <c r="O1" s="4" t="s">
        <v>7</v>
      </c>
      <c r="P1" s="7" t="s">
        <v>1592</v>
      </c>
      <c r="Z1" s="188" t="s">
        <v>1591</v>
      </c>
      <c r="AA1" s="189"/>
    </row>
    <row r="2" spans="1:56" s="3" customFormat="1" x14ac:dyDescent="0.2">
      <c r="A2" s="3">
        <v>1</v>
      </c>
      <c r="B2" s="10">
        <v>1847</v>
      </c>
      <c r="C2" s="11" t="s">
        <v>9</v>
      </c>
      <c r="D2" s="12" t="s">
        <v>10</v>
      </c>
      <c r="E2" s="12" t="s">
        <v>590</v>
      </c>
      <c r="F2" s="2">
        <v>1</v>
      </c>
      <c r="G2" s="9">
        <v>1</v>
      </c>
      <c r="H2" s="13">
        <v>400</v>
      </c>
      <c r="I2" s="9" t="s">
        <v>11</v>
      </c>
      <c r="J2" s="13">
        <v>250</v>
      </c>
      <c r="K2" s="22" t="s">
        <v>843</v>
      </c>
      <c r="L2" s="18">
        <f>SUM($O2:$O566)</f>
        <v>1128</v>
      </c>
      <c r="M2" s="18">
        <f>COUNTA($O2:$O566)</f>
        <v>565</v>
      </c>
      <c r="N2" s="19">
        <f>+L2-M2</f>
        <v>563</v>
      </c>
      <c r="O2" s="9">
        <f t="shared" ref="O2:O76" si="0">COUNTA(P2:BD2)</f>
        <v>2</v>
      </c>
      <c r="P2" s="3">
        <v>1</v>
      </c>
      <c r="Z2" s="8">
        <v>3</v>
      </c>
      <c r="AR2"/>
      <c r="AS2"/>
      <c r="AT2"/>
      <c r="AU2"/>
      <c r="AV2"/>
      <c r="AW2"/>
      <c r="AX2"/>
      <c r="AY2"/>
      <c r="AZ2"/>
      <c r="BA2"/>
      <c r="BB2"/>
      <c r="BC2"/>
      <c r="BD2"/>
    </row>
    <row r="3" spans="1:56" s="3" customFormat="1" x14ac:dyDescent="0.2">
      <c r="A3" s="3">
        <v>2</v>
      </c>
      <c r="B3" s="10">
        <v>1847</v>
      </c>
      <c r="C3" s="11" t="s">
        <v>9</v>
      </c>
      <c r="D3" s="12" t="s">
        <v>12</v>
      </c>
      <c r="E3" s="12" t="s">
        <v>590</v>
      </c>
      <c r="F3" s="2">
        <v>2</v>
      </c>
      <c r="G3" s="9">
        <v>2</v>
      </c>
      <c r="H3" s="13">
        <v>850</v>
      </c>
      <c r="I3" s="9" t="s">
        <v>13</v>
      </c>
      <c r="J3" s="13">
        <v>250</v>
      </c>
      <c r="K3" s="22" t="s">
        <v>844</v>
      </c>
      <c r="L3" s="18"/>
      <c r="M3" s="18"/>
      <c r="N3" s="19"/>
      <c r="O3" s="9">
        <f t="shared" si="0"/>
        <v>2</v>
      </c>
      <c r="P3" s="3">
        <v>2</v>
      </c>
      <c r="Z3" s="8">
        <v>4</v>
      </c>
      <c r="AR3"/>
      <c r="AS3"/>
      <c r="AT3"/>
      <c r="AU3"/>
      <c r="AV3"/>
      <c r="AW3"/>
      <c r="AX3"/>
      <c r="AY3"/>
      <c r="AZ3"/>
      <c r="BA3"/>
      <c r="BB3"/>
      <c r="BC3"/>
      <c r="BD3"/>
    </row>
    <row r="4" spans="1:56" s="3" customFormat="1" x14ac:dyDescent="0.2">
      <c r="A4" s="3">
        <v>3</v>
      </c>
      <c r="B4" s="10">
        <v>1851</v>
      </c>
      <c r="C4" s="11" t="s">
        <v>14</v>
      </c>
      <c r="D4" s="12" t="s">
        <v>15</v>
      </c>
      <c r="E4" s="12" t="s">
        <v>590</v>
      </c>
      <c r="F4" s="2">
        <v>3</v>
      </c>
      <c r="G4" s="9">
        <v>9</v>
      </c>
      <c r="H4" s="13">
        <v>130</v>
      </c>
      <c r="I4" s="9" t="s">
        <v>26</v>
      </c>
      <c r="J4" s="13">
        <v>350</v>
      </c>
      <c r="K4" s="22" t="s">
        <v>845</v>
      </c>
      <c r="L4" s="18"/>
      <c r="M4" s="18"/>
      <c r="N4" s="19"/>
      <c r="O4" s="9">
        <f t="shared" si="0"/>
        <v>8</v>
      </c>
      <c r="P4" s="3">
        <v>5</v>
      </c>
      <c r="Q4" s="3" t="s">
        <v>16</v>
      </c>
      <c r="R4" s="3">
        <v>6</v>
      </c>
      <c r="S4" s="3" t="s">
        <v>17</v>
      </c>
      <c r="T4" s="3">
        <v>7</v>
      </c>
      <c r="U4" s="3">
        <v>8</v>
      </c>
      <c r="V4" s="3" t="s">
        <v>18</v>
      </c>
      <c r="W4" s="3">
        <v>9</v>
      </c>
      <c r="AR4"/>
      <c r="AS4"/>
      <c r="AT4"/>
      <c r="AU4"/>
      <c r="AV4"/>
      <c r="AW4"/>
      <c r="AX4"/>
      <c r="AY4"/>
      <c r="AZ4"/>
      <c r="BA4"/>
      <c r="BB4"/>
      <c r="BC4"/>
      <c r="BD4"/>
    </row>
    <row r="5" spans="1:56" s="3" customFormat="1" x14ac:dyDescent="0.2">
      <c r="A5" s="3">
        <v>4</v>
      </c>
      <c r="B5" s="10">
        <v>1851</v>
      </c>
      <c r="C5" s="11" t="s">
        <v>14</v>
      </c>
      <c r="D5" s="12" t="s">
        <v>19</v>
      </c>
      <c r="E5" s="12" t="s">
        <v>590</v>
      </c>
      <c r="F5" s="2">
        <v>4</v>
      </c>
      <c r="G5" s="9">
        <v>11</v>
      </c>
      <c r="H5" s="13">
        <v>15</v>
      </c>
      <c r="I5" s="9" t="s">
        <v>29</v>
      </c>
      <c r="J5" s="13">
        <v>350</v>
      </c>
      <c r="K5" s="22" t="s">
        <v>847</v>
      </c>
      <c r="L5" s="18"/>
      <c r="M5" s="18"/>
      <c r="N5" s="19"/>
      <c r="O5" s="9">
        <f t="shared" si="0"/>
        <v>4</v>
      </c>
      <c r="P5" s="3">
        <v>10</v>
      </c>
      <c r="Q5" s="3" t="s">
        <v>20</v>
      </c>
      <c r="R5" s="3">
        <v>11</v>
      </c>
      <c r="S5" s="3" t="s">
        <v>21</v>
      </c>
      <c r="AR5"/>
      <c r="AS5"/>
      <c r="AT5"/>
      <c r="AU5"/>
      <c r="AV5"/>
      <c r="AW5"/>
      <c r="AX5"/>
      <c r="AY5"/>
      <c r="AZ5"/>
      <c r="BA5"/>
      <c r="BB5"/>
      <c r="BC5"/>
      <c r="BD5"/>
    </row>
    <row r="6" spans="1:56" s="3" customFormat="1" x14ac:dyDescent="0.2">
      <c r="A6" s="3">
        <v>5</v>
      </c>
      <c r="B6" s="10">
        <v>1851</v>
      </c>
      <c r="C6" s="11" t="s">
        <v>14</v>
      </c>
      <c r="D6" s="12" t="s">
        <v>22</v>
      </c>
      <c r="E6" s="12" t="s">
        <v>590</v>
      </c>
      <c r="F6" s="2">
        <v>5</v>
      </c>
      <c r="G6" s="9">
        <v>12</v>
      </c>
      <c r="H6" s="13">
        <v>700</v>
      </c>
      <c r="I6" s="9" t="s">
        <v>34</v>
      </c>
      <c r="J6" s="13">
        <v>350</v>
      </c>
      <c r="K6" s="22" t="s">
        <v>848</v>
      </c>
      <c r="L6" s="18"/>
      <c r="M6" s="18"/>
      <c r="N6" s="19"/>
      <c r="O6" s="9">
        <f t="shared" si="0"/>
        <v>1</v>
      </c>
      <c r="P6" s="3">
        <v>12</v>
      </c>
      <c r="AR6"/>
      <c r="AS6"/>
      <c r="AT6"/>
      <c r="AU6"/>
      <c r="AV6"/>
      <c r="AW6"/>
      <c r="AX6"/>
      <c r="AY6"/>
      <c r="AZ6"/>
      <c r="BA6"/>
      <c r="BB6"/>
      <c r="BC6"/>
      <c r="BD6"/>
    </row>
    <row r="7" spans="1:56" s="3" customFormat="1" x14ac:dyDescent="0.2">
      <c r="A7" s="3">
        <v>6</v>
      </c>
      <c r="B7" s="10">
        <v>1851</v>
      </c>
      <c r="C7" s="11" t="s">
        <v>14</v>
      </c>
      <c r="D7" s="12" t="s">
        <v>12</v>
      </c>
      <c r="E7" s="12" t="s">
        <v>590</v>
      </c>
      <c r="F7" s="2">
        <v>6</v>
      </c>
      <c r="G7" s="9">
        <v>15</v>
      </c>
      <c r="H7" s="13">
        <v>160</v>
      </c>
      <c r="I7" s="9" t="s">
        <v>37</v>
      </c>
      <c r="J7" s="13">
        <v>350</v>
      </c>
      <c r="K7" s="22" t="s">
        <v>850</v>
      </c>
      <c r="L7" s="18"/>
      <c r="M7" s="18"/>
      <c r="N7" s="19"/>
      <c r="O7" s="9">
        <f t="shared" si="0"/>
        <v>4</v>
      </c>
      <c r="P7" s="3">
        <v>13</v>
      </c>
      <c r="Q7" s="3">
        <v>14</v>
      </c>
      <c r="R7" s="3">
        <v>15</v>
      </c>
      <c r="S7" s="3">
        <v>16</v>
      </c>
      <c r="AR7"/>
      <c r="AS7"/>
      <c r="AT7"/>
      <c r="AU7"/>
      <c r="AV7"/>
      <c r="AW7"/>
      <c r="AX7"/>
      <c r="AY7"/>
      <c r="AZ7"/>
      <c r="BA7"/>
      <c r="BB7"/>
      <c r="BC7"/>
      <c r="BD7"/>
    </row>
    <row r="8" spans="1:56" s="3" customFormat="1" x14ac:dyDescent="0.2">
      <c r="A8" s="3">
        <v>7</v>
      </c>
      <c r="B8" s="10">
        <v>1851</v>
      </c>
      <c r="C8" s="11" t="s">
        <v>14</v>
      </c>
      <c r="D8" s="12" t="s">
        <v>23</v>
      </c>
      <c r="E8" s="12" t="s">
        <v>590</v>
      </c>
      <c r="F8" s="2">
        <v>7</v>
      </c>
      <c r="G8" s="9">
        <v>17</v>
      </c>
      <c r="H8" s="13">
        <v>250</v>
      </c>
      <c r="I8" s="9" t="s">
        <v>40</v>
      </c>
      <c r="J8" s="13">
        <v>350</v>
      </c>
      <c r="K8" s="22" t="s">
        <v>849</v>
      </c>
      <c r="L8" s="18"/>
      <c r="M8" s="18"/>
      <c r="N8" s="19"/>
      <c r="O8" s="9">
        <f t="shared" si="0"/>
        <v>1</v>
      </c>
      <c r="P8" s="3">
        <v>17</v>
      </c>
      <c r="AR8"/>
      <c r="AS8"/>
      <c r="AT8"/>
      <c r="AU8"/>
      <c r="AV8"/>
      <c r="AW8"/>
      <c r="AX8"/>
      <c r="AY8"/>
      <c r="AZ8"/>
      <c r="BA8"/>
      <c r="BB8"/>
      <c r="BC8"/>
      <c r="BD8"/>
    </row>
    <row r="9" spans="1:56" s="3" customFormat="1" x14ac:dyDescent="0.2">
      <c r="A9" s="3">
        <v>10</v>
      </c>
      <c r="B9" s="10" t="s">
        <v>573</v>
      </c>
      <c r="C9" s="11" t="s">
        <v>24</v>
      </c>
      <c r="D9" s="12" t="s">
        <v>15</v>
      </c>
      <c r="E9" s="12" t="s">
        <v>590</v>
      </c>
      <c r="F9" s="2">
        <v>8</v>
      </c>
      <c r="G9" s="9">
        <v>24</v>
      </c>
      <c r="H9" s="13">
        <v>40</v>
      </c>
      <c r="I9" s="9" t="s">
        <v>25</v>
      </c>
      <c r="J9" s="13">
        <v>85</v>
      </c>
      <c r="K9" s="22" t="s">
        <v>846</v>
      </c>
      <c r="L9" s="18"/>
      <c r="M9" s="18"/>
      <c r="N9" s="19"/>
      <c r="O9" s="9">
        <f t="shared" si="0"/>
        <v>9</v>
      </c>
      <c r="P9" s="3">
        <v>18</v>
      </c>
      <c r="Q9" s="3">
        <v>19</v>
      </c>
      <c r="R9" s="3" t="s">
        <v>27</v>
      </c>
      <c r="S9" s="3">
        <v>20</v>
      </c>
      <c r="T9" s="3">
        <v>21</v>
      </c>
      <c r="U9" s="3">
        <v>22</v>
      </c>
      <c r="V9" s="3">
        <v>23</v>
      </c>
      <c r="W9" s="3">
        <v>24</v>
      </c>
      <c r="Z9" s="8">
        <v>40</v>
      </c>
      <c r="AR9"/>
      <c r="AS9"/>
      <c r="AT9"/>
      <c r="AU9"/>
      <c r="AV9"/>
      <c r="AW9"/>
      <c r="AX9"/>
      <c r="AY9"/>
      <c r="AZ9"/>
      <c r="BA9"/>
      <c r="BB9"/>
      <c r="BC9"/>
      <c r="BD9"/>
    </row>
    <row r="10" spans="1:56" s="3" customFormat="1" x14ac:dyDescent="0.2">
      <c r="A10" s="3">
        <v>11</v>
      </c>
      <c r="B10" s="10" t="s">
        <v>573</v>
      </c>
      <c r="C10" s="11" t="s">
        <v>24</v>
      </c>
      <c r="D10" s="12" t="s">
        <v>19</v>
      </c>
      <c r="E10" s="12" t="s">
        <v>590</v>
      </c>
      <c r="F10" s="2">
        <v>9</v>
      </c>
      <c r="G10" s="9">
        <v>26</v>
      </c>
      <c r="H10" s="13">
        <v>9</v>
      </c>
      <c r="I10" s="9" t="s">
        <v>28</v>
      </c>
      <c r="J10" s="13">
        <v>85</v>
      </c>
      <c r="K10" s="22" t="s">
        <v>857</v>
      </c>
      <c r="L10" s="18"/>
      <c r="M10" s="18"/>
      <c r="N10" s="19"/>
      <c r="O10" s="9">
        <f t="shared" si="0"/>
        <v>5</v>
      </c>
      <c r="P10" s="3">
        <v>25</v>
      </c>
      <c r="Q10" s="3" t="s">
        <v>30</v>
      </c>
      <c r="R10" s="3">
        <v>26</v>
      </c>
      <c r="S10" s="3" t="s">
        <v>31</v>
      </c>
      <c r="Z10" s="8">
        <v>41</v>
      </c>
      <c r="AR10"/>
      <c r="AS10"/>
      <c r="AT10"/>
      <c r="AU10"/>
      <c r="AV10"/>
      <c r="AW10"/>
      <c r="AX10"/>
      <c r="AY10"/>
      <c r="AZ10"/>
      <c r="BA10"/>
      <c r="BB10"/>
      <c r="BC10"/>
      <c r="BD10"/>
    </row>
    <row r="11" spans="1:56" s="3" customFormat="1" x14ac:dyDescent="0.2">
      <c r="A11" s="3">
        <v>12</v>
      </c>
      <c r="B11" s="10" t="s">
        <v>573</v>
      </c>
      <c r="C11" s="11" t="s">
        <v>24</v>
      </c>
      <c r="D11" s="12" t="s">
        <v>22</v>
      </c>
      <c r="E11" s="12" t="s">
        <v>590</v>
      </c>
      <c r="F11" s="2">
        <v>10</v>
      </c>
      <c r="G11" s="9" t="s">
        <v>32</v>
      </c>
      <c r="H11" s="13">
        <v>300</v>
      </c>
      <c r="I11" s="9" t="s">
        <v>33</v>
      </c>
      <c r="J11" s="13">
        <v>85</v>
      </c>
      <c r="K11" s="22" t="s">
        <v>856</v>
      </c>
      <c r="L11" s="18"/>
      <c r="M11" s="18"/>
      <c r="N11" s="19"/>
      <c r="O11" s="9">
        <f t="shared" si="0"/>
        <v>7</v>
      </c>
      <c r="P11" s="3">
        <v>27</v>
      </c>
      <c r="Q11" s="3">
        <v>28</v>
      </c>
      <c r="R11" s="3" t="s">
        <v>35</v>
      </c>
      <c r="S11" s="3">
        <v>29</v>
      </c>
      <c r="T11" s="3">
        <v>30</v>
      </c>
      <c r="U11" s="3" t="s">
        <v>32</v>
      </c>
      <c r="Z11" s="8">
        <v>42</v>
      </c>
      <c r="AR11"/>
      <c r="AS11"/>
      <c r="AT11"/>
      <c r="AU11"/>
      <c r="AV11"/>
      <c r="AW11"/>
      <c r="AX11"/>
      <c r="AY11"/>
      <c r="AZ11"/>
      <c r="BA11"/>
      <c r="BB11"/>
      <c r="BC11"/>
      <c r="BD11"/>
    </row>
    <row r="12" spans="1:56" s="3" customFormat="1" x14ac:dyDescent="0.2">
      <c r="A12" s="3">
        <v>13</v>
      </c>
      <c r="B12" s="10" t="s">
        <v>573</v>
      </c>
      <c r="C12" s="11" t="s">
        <v>24</v>
      </c>
      <c r="D12" s="12" t="s">
        <v>12</v>
      </c>
      <c r="E12" s="12" t="s">
        <v>590</v>
      </c>
      <c r="F12" s="2">
        <v>11</v>
      </c>
      <c r="G12" s="9">
        <v>35</v>
      </c>
      <c r="H12" s="13">
        <v>65</v>
      </c>
      <c r="I12" s="9" t="s">
        <v>36</v>
      </c>
      <c r="J12" s="13">
        <v>60</v>
      </c>
      <c r="K12" s="22" t="s">
        <v>851</v>
      </c>
      <c r="L12" s="18"/>
      <c r="M12" s="18"/>
      <c r="N12" s="19"/>
      <c r="O12" s="9">
        <f t="shared" si="0"/>
        <v>6</v>
      </c>
      <c r="P12" s="3">
        <v>31</v>
      </c>
      <c r="Q12" s="3">
        <v>32</v>
      </c>
      <c r="R12" s="3">
        <v>33</v>
      </c>
      <c r="S12" s="3">
        <v>34</v>
      </c>
      <c r="T12" s="3">
        <v>35</v>
      </c>
      <c r="Z12" s="8">
        <v>43</v>
      </c>
      <c r="AR12"/>
      <c r="AS12"/>
      <c r="AT12"/>
      <c r="AU12"/>
      <c r="AV12"/>
      <c r="AW12"/>
      <c r="AX12"/>
      <c r="AY12"/>
      <c r="AZ12"/>
      <c r="BA12"/>
      <c r="BB12"/>
      <c r="BC12"/>
      <c r="BD12"/>
    </row>
    <row r="13" spans="1:56" s="3" customFormat="1" x14ac:dyDescent="0.2">
      <c r="A13" s="3">
        <v>14</v>
      </c>
      <c r="B13" s="10" t="s">
        <v>573</v>
      </c>
      <c r="C13" s="11" t="s">
        <v>24</v>
      </c>
      <c r="D13" s="12" t="s">
        <v>23</v>
      </c>
      <c r="E13" s="12" t="s">
        <v>590</v>
      </c>
      <c r="F13" s="2">
        <v>12</v>
      </c>
      <c r="G13" s="9" t="s">
        <v>38</v>
      </c>
      <c r="H13" s="13">
        <v>275</v>
      </c>
      <c r="I13" s="9" t="s">
        <v>39</v>
      </c>
      <c r="J13" s="13">
        <v>60</v>
      </c>
      <c r="K13" s="22" t="s">
        <v>849</v>
      </c>
      <c r="L13" s="18"/>
      <c r="M13" s="18"/>
      <c r="N13" s="19"/>
      <c r="O13" s="9">
        <f t="shared" si="0"/>
        <v>3</v>
      </c>
      <c r="P13" s="3">
        <v>36</v>
      </c>
      <c r="Q13" s="3" t="s">
        <v>38</v>
      </c>
      <c r="Z13" s="8">
        <v>44</v>
      </c>
      <c r="AR13"/>
      <c r="AS13"/>
      <c r="AT13"/>
      <c r="AU13"/>
      <c r="AV13"/>
      <c r="AW13"/>
      <c r="AX13"/>
      <c r="AY13"/>
      <c r="AZ13"/>
      <c r="BA13"/>
      <c r="BB13"/>
      <c r="BC13"/>
      <c r="BD13"/>
    </row>
    <row r="14" spans="1:56" s="3" customFormat="1" x14ac:dyDescent="0.2">
      <c r="A14" s="3">
        <v>15</v>
      </c>
      <c r="B14" s="10" t="s">
        <v>573</v>
      </c>
      <c r="C14" s="11" t="s">
        <v>24</v>
      </c>
      <c r="D14" s="12" t="s">
        <v>41</v>
      </c>
      <c r="E14" s="12" t="s">
        <v>590</v>
      </c>
      <c r="F14" s="2">
        <v>13</v>
      </c>
      <c r="G14" s="9">
        <v>37</v>
      </c>
      <c r="H14" s="13">
        <v>400</v>
      </c>
      <c r="I14" s="9" t="s">
        <v>42</v>
      </c>
      <c r="J14" s="13">
        <v>60</v>
      </c>
      <c r="K14" s="22" t="s">
        <v>852</v>
      </c>
      <c r="L14" s="18"/>
      <c r="M14" s="18"/>
      <c r="N14" s="19"/>
      <c r="O14" s="9">
        <f t="shared" si="0"/>
        <v>2</v>
      </c>
      <c r="P14" s="3">
        <v>37</v>
      </c>
      <c r="Z14" s="8">
        <v>45</v>
      </c>
      <c r="AR14"/>
      <c r="AS14"/>
      <c r="AT14"/>
      <c r="AU14"/>
      <c r="AV14"/>
      <c r="AW14"/>
      <c r="AX14"/>
      <c r="AY14"/>
      <c r="AZ14"/>
      <c r="BA14"/>
      <c r="BB14"/>
      <c r="BC14"/>
      <c r="BD14"/>
    </row>
    <row r="15" spans="1:56" s="3" customFormat="1" x14ac:dyDescent="0.2">
      <c r="A15" s="3">
        <v>16</v>
      </c>
      <c r="B15" s="10" t="s">
        <v>573</v>
      </c>
      <c r="C15" s="11" t="s">
        <v>24</v>
      </c>
      <c r="D15" s="12" t="s">
        <v>43</v>
      </c>
      <c r="E15" s="12" t="s">
        <v>590</v>
      </c>
      <c r="F15" s="2">
        <v>14</v>
      </c>
      <c r="G15" s="9">
        <v>38</v>
      </c>
      <c r="H15" s="13">
        <v>425</v>
      </c>
      <c r="I15" s="9" t="s">
        <v>44</v>
      </c>
      <c r="J15" s="13">
        <v>60</v>
      </c>
      <c r="K15" s="22" t="s">
        <v>853</v>
      </c>
      <c r="L15" s="18"/>
      <c r="M15" s="18"/>
      <c r="N15" s="19"/>
      <c r="O15" s="9">
        <f t="shared" si="0"/>
        <v>2</v>
      </c>
      <c r="P15" s="3">
        <v>38</v>
      </c>
      <c r="Z15" s="8">
        <v>46</v>
      </c>
      <c r="AR15"/>
      <c r="AS15"/>
      <c r="AT15"/>
      <c r="AU15"/>
      <c r="AV15"/>
      <c r="AW15"/>
      <c r="AX15"/>
      <c r="AY15"/>
      <c r="AZ15"/>
      <c r="BA15"/>
      <c r="BB15"/>
      <c r="BC15"/>
      <c r="BD15"/>
    </row>
    <row r="16" spans="1:56" s="3" customFormat="1" x14ac:dyDescent="0.2">
      <c r="A16" s="3">
        <v>17</v>
      </c>
      <c r="B16" s="10" t="s">
        <v>573</v>
      </c>
      <c r="C16" s="11" t="s">
        <v>24</v>
      </c>
      <c r="D16" s="12" t="s">
        <v>45</v>
      </c>
      <c r="E16" s="12" t="s">
        <v>590</v>
      </c>
      <c r="F16" s="2">
        <v>15</v>
      </c>
      <c r="G16" s="9">
        <v>39</v>
      </c>
      <c r="H16" s="128">
        <v>1100</v>
      </c>
      <c r="I16" s="9" t="s">
        <v>46</v>
      </c>
      <c r="J16" s="13">
        <v>85</v>
      </c>
      <c r="K16" s="22" t="s">
        <v>854</v>
      </c>
      <c r="L16" s="18"/>
      <c r="M16" s="18"/>
      <c r="N16" s="19"/>
      <c r="O16" s="9">
        <f t="shared" si="0"/>
        <v>2</v>
      </c>
      <c r="P16" s="3">
        <v>39</v>
      </c>
      <c r="Z16" s="8">
        <v>47</v>
      </c>
      <c r="AR16"/>
      <c r="AS16"/>
      <c r="AT16"/>
      <c r="AU16"/>
      <c r="AV16"/>
      <c r="AW16"/>
      <c r="AX16"/>
      <c r="AY16"/>
      <c r="AZ16"/>
      <c r="BA16"/>
      <c r="BB16"/>
      <c r="BC16"/>
      <c r="BD16"/>
    </row>
    <row r="17" spans="1:56" s="3" customFormat="1" x14ac:dyDescent="0.2">
      <c r="A17" s="3">
        <v>18</v>
      </c>
      <c r="B17" s="10" t="s">
        <v>574</v>
      </c>
      <c r="C17" s="11" t="s">
        <v>47</v>
      </c>
      <c r="D17" s="12" t="s">
        <v>15</v>
      </c>
      <c r="E17" s="12" t="s">
        <v>590</v>
      </c>
      <c r="F17" s="2">
        <v>16</v>
      </c>
      <c r="G17" s="9">
        <v>63</v>
      </c>
      <c r="H17" s="13">
        <v>50</v>
      </c>
      <c r="I17" s="9" t="s">
        <v>48</v>
      </c>
      <c r="J17" s="13">
        <v>40</v>
      </c>
      <c r="K17" s="22" t="s">
        <v>855</v>
      </c>
      <c r="L17" s="18"/>
      <c r="M17" s="18"/>
      <c r="N17" s="19"/>
      <c r="O17" s="9">
        <f t="shared" si="0"/>
        <v>5</v>
      </c>
      <c r="P17" s="3">
        <v>63</v>
      </c>
      <c r="Q17" s="3" t="s">
        <v>49</v>
      </c>
      <c r="R17" s="3">
        <v>86</v>
      </c>
      <c r="S17" s="3">
        <v>92</v>
      </c>
      <c r="Z17" s="8">
        <v>102</v>
      </c>
      <c r="AR17"/>
      <c r="AS17"/>
      <c r="AT17"/>
      <c r="AU17"/>
      <c r="AV17"/>
      <c r="AW17"/>
      <c r="AX17"/>
      <c r="AY17"/>
      <c r="AZ17"/>
      <c r="BA17"/>
      <c r="BB17"/>
      <c r="BC17"/>
      <c r="BD17"/>
    </row>
    <row r="18" spans="1:56" s="3" customFormat="1" x14ac:dyDescent="0.2">
      <c r="A18" s="3">
        <v>19</v>
      </c>
      <c r="B18" s="10" t="s">
        <v>574</v>
      </c>
      <c r="C18" s="11" t="s">
        <v>47</v>
      </c>
      <c r="D18" s="12" t="s">
        <v>50</v>
      </c>
      <c r="E18" s="12" t="s">
        <v>590</v>
      </c>
      <c r="F18" s="2">
        <v>17</v>
      </c>
      <c r="G18" s="9">
        <v>73</v>
      </c>
      <c r="H18" s="13">
        <v>65</v>
      </c>
      <c r="I18" s="9" t="s">
        <v>51</v>
      </c>
      <c r="J18" s="13">
        <v>75</v>
      </c>
      <c r="K18" s="22" t="s">
        <v>865</v>
      </c>
      <c r="L18" s="18"/>
      <c r="M18" s="18"/>
      <c r="N18" s="19"/>
      <c r="O18" s="9">
        <f t="shared" si="0"/>
        <v>6</v>
      </c>
      <c r="P18" s="3">
        <v>73</v>
      </c>
      <c r="Q18" s="3">
        <v>84</v>
      </c>
      <c r="R18" s="3">
        <v>87</v>
      </c>
      <c r="S18" s="3">
        <v>93</v>
      </c>
      <c r="T18" s="3" t="s">
        <v>52</v>
      </c>
      <c r="Z18" s="8">
        <v>103</v>
      </c>
      <c r="AR18"/>
      <c r="AS18"/>
      <c r="AT18"/>
      <c r="AU18"/>
      <c r="AV18"/>
      <c r="AW18"/>
      <c r="AX18"/>
      <c r="AY18"/>
      <c r="AZ18"/>
      <c r="BA18"/>
      <c r="BB18"/>
      <c r="BC18"/>
      <c r="BD18"/>
    </row>
    <row r="19" spans="1:56" s="3" customFormat="1" x14ac:dyDescent="0.2">
      <c r="A19" s="3">
        <v>20</v>
      </c>
      <c r="B19" s="10" t="s">
        <v>574</v>
      </c>
      <c r="C19" s="11" t="s">
        <v>47</v>
      </c>
      <c r="D19" s="12" t="s">
        <v>19</v>
      </c>
      <c r="E19" s="12" t="s">
        <v>590</v>
      </c>
      <c r="F19" s="2">
        <v>18</v>
      </c>
      <c r="G19" s="9">
        <v>65</v>
      </c>
      <c r="H19" s="13">
        <v>3</v>
      </c>
      <c r="I19" s="9" t="s">
        <v>53</v>
      </c>
      <c r="J19" s="13">
        <v>150</v>
      </c>
      <c r="K19" s="22" t="s">
        <v>858</v>
      </c>
      <c r="L19" s="18"/>
      <c r="M19" s="18"/>
      <c r="N19" s="19"/>
      <c r="O19" s="9">
        <f t="shared" si="0"/>
        <v>10</v>
      </c>
      <c r="P19" s="3">
        <v>64</v>
      </c>
      <c r="Q19" s="3">
        <v>65</v>
      </c>
      <c r="R19" s="3">
        <v>79</v>
      </c>
      <c r="S19" s="3">
        <v>88</v>
      </c>
      <c r="T19" s="3">
        <v>94</v>
      </c>
      <c r="U19" s="3">
        <v>82</v>
      </c>
      <c r="V19" s="3">
        <v>83</v>
      </c>
      <c r="W19" s="3">
        <v>85</v>
      </c>
      <c r="X19" s="3" t="s">
        <v>54</v>
      </c>
      <c r="Z19" s="8">
        <v>104</v>
      </c>
      <c r="AR19"/>
      <c r="AS19"/>
      <c r="AT19"/>
      <c r="AU19"/>
      <c r="AV19"/>
      <c r="AW19"/>
      <c r="AX19"/>
      <c r="AY19"/>
      <c r="AZ19"/>
      <c r="BA19"/>
      <c r="BB19"/>
      <c r="BC19"/>
      <c r="BD19"/>
    </row>
    <row r="20" spans="1:56" s="3" customFormat="1" x14ac:dyDescent="0.2">
      <c r="A20" s="3">
        <v>21</v>
      </c>
      <c r="B20" s="10" t="s">
        <v>574</v>
      </c>
      <c r="C20" s="11" t="s">
        <v>47</v>
      </c>
      <c r="D20" s="12" t="s">
        <v>22</v>
      </c>
      <c r="E20" s="12" t="s">
        <v>590</v>
      </c>
      <c r="F20" s="2">
        <v>19</v>
      </c>
      <c r="G20" s="9">
        <v>76</v>
      </c>
      <c r="H20" s="13">
        <v>120</v>
      </c>
      <c r="I20" s="9" t="s">
        <v>55</v>
      </c>
      <c r="J20" s="13">
        <v>30</v>
      </c>
      <c r="K20" s="22" t="s">
        <v>859</v>
      </c>
      <c r="L20" s="18"/>
      <c r="M20" s="18"/>
      <c r="N20" s="19"/>
      <c r="O20" s="9">
        <f t="shared" si="0"/>
        <v>6</v>
      </c>
      <c r="P20" s="3">
        <v>67</v>
      </c>
      <c r="Q20" s="3">
        <v>75</v>
      </c>
      <c r="R20" s="3">
        <v>76</v>
      </c>
      <c r="S20" s="3">
        <v>80</v>
      </c>
      <c r="T20" s="3">
        <v>95</v>
      </c>
      <c r="Z20" s="8">
        <v>105</v>
      </c>
      <c r="AR20"/>
      <c r="AS20"/>
      <c r="AT20"/>
      <c r="AU20"/>
      <c r="AV20"/>
      <c r="AW20"/>
      <c r="AX20"/>
      <c r="AY20"/>
      <c r="AZ20"/>
      <c r="BA20"/>
      <c r="BB20"/>
      <c r="BC20"/>
      <c r="BD20"/>
    </row>
    <row r="21" spans="1:56" s="3" customFormat="1" x14ac:dyDescent="0.2">
      <c r="A21" s="3">
        <v>22</v>
      </c>
      <c r="B21" s="10" t="s">
        <v>574</v>
      </c>
      <c r="C21" s="11" t="s">
        <v>47</v>
      </c>
      <c r="D21" s="12" t="s">
        <v>12</v>
      </c>
      <c r="E21" s="12" t="s">
        <v>590</v>
      </c>
      <c r="F21" s="2">
        <v>20</v>
      </c>
      <c r="G21" s="9">
        <v>68</v>
      </c>
      <c r="H21" s="13">
        <v>60</v>
      </c>
      <c r="I21" s="9" t="s">
        <v>56</v>
      </c>
      <c r="J21" s="13">
        <v>30</v>
      </c>
      <c r="K21" s="22" t="s">
        <v>860</v>
      </c>
      <c r="L21" s="18"/>
      <c r="M21" s="18"/>
      <c r="N21" s="19"/>
      <c r="O21" s="9">
        <f t="shared" si="0"/>
        <v>6</v>
      </c>
      <c r="P21" s="3" t="s">
        <v>57</v>
      </c>
      <c r="Q21" s="3">
        <v>68</v>
      </c>
      <c r="R21" s="3" t="s">
        <v>58</v>
      </c>
      <c r="S21" s="3">
        <v>89</v>
      </c>
      <c r="T21" s="3">
        <v>96</v>
      </c>
      <c r="Z21" s="8">
        <v>106</v>
      </c>
      <c r="AR21"/>
      <c r="AS21"/>
      <c r="AT21"/>
      <c r="AU21"/>
      <c r="AV21"/>
      <c r="AW21"/>
      <c r="AX21"/>
      <c r="AY21"/>
      <c r="AZ21"/>
      <c r="BA21"/>
      <c r="BB21"/>
      <c r="BC21"/>
      <c r="BD21"/>
    </row>
    <row r="22" spans="1:56" s="3" customFormat="1" x14ac:dyDescent="0.2">
      <c r="A22" s="3">
        <v>23</v>
      </c>
      <c r="B22" s="10" t="s">
        <v>574</v>
      </c>
      <c r="C22" s="11" t="s">
        <v>47</v>
      </c>
      <c r="D22" s="12" t="s">
        <v>23</v>
      </c>
      <c r="E22" s="12" t="s">
        <v>590</v>
      </c>
      <c r="F22" s="2">
        <v>21</v>
      </c>
      <c r="G22" s="9">
        <v>69</v>
      </c>
      <c r="H22" s="13">
        <v>100</v>
      </c>
      <c r="I22" s="9" t="s">
        <v>59</v>
      </c>
      <c r="J22" s="13">
        <v>30</v>
      </c>
      <c r="K22" s="22" t="s">
        <v>861</v>
      </c>
      <c r="L22" s="18"/>
      <c r="M22" s="18"/>
      <c r="N22" s="19"/>
      <c r="O22" s="9">
        <f t="shared" si="0"/>
        <v>5</v>
      </c>
      <c r="P22" s="3">
        <v>69</v>
      </c>
      <c r="Q22" s="3" t="s">
        <v>60</v>
      </c>
      <c r="R22" s="3">
        <v>90</v>
      </c>
      <c r="S22" s="3">
        <v>97</v>
      </c>
      <c r="Z22" s="8">
        <v>107</v>
      </c>
      <c r="AR22"/>
      <c r="AS22"/>
      <c r="AT22"/>
      <c r="AU22"/>
      <c r="AV22"/>
      <c r="AW22"/>
      <c r="AX22"/>
      <c r="AY22"/>
      <c r="AZ22"/>
      <c r="BA22"/>
      <c r="BB22"/>
      <c r="BC22"/>
      <c r="BD22"/>
    </row>
    <row r="23" spans="1:56" s="3" customFormat="1" x14ac:dyDescent="0.2">
      <c r="A23" s="3">
        <v>24</v>
      </c>
      <c r="B23" s="10" t="s">
        <v>574</v>
      </c>
      <c r="C23" s="11" t="s">
        <v>47</v>
      </c>
      <c r="D23" s="12" t="s">
        <v>61</v>
      </c>
      <c r="E23" s="12" t="s">
        <v>590</v>
      </c>
      <c r="F23" s="2">
        <v>22</v>
      </c>
      <c r="G23" s="9">
        <v>77</v>
      </c>
      <c r="H23" s="13">
        <v>180</v>
      </c>
      <c r="I23" s="9" t="s">
        <v>55</v>
      </c>
      <c r="J23" s="13">
        <v>45</v>
      </c>
      <c r="K23" s="22" t="s">
        <v>866</v>
      </c>
      <c r="L23" s="18"/>
      <c r="M23" s="18"/>
      <c r="N23" s="19"/>
      <c r="O23" s="9">
        <f t="shared" si="0"/>
        <v>5</v>
      </c>
      <c r="P23" s="3">
        <v>77</v>
      </c>
      <c r="Q23" s="3" t="s">
        <v>62</v>
      </c>
      <c r="R23" s="3">
        <v>91</v>
      </c>
      <c r="S23" s="3">
        <v>98</v>
      </c>
      <c r="Z23" s="8">
        <v>108</v>
      </c>
      <c r="AR23"/>
      <c r="AS23"/>
      <c r="AT23"/>
      <c r="AU23"/>
      <c r="AV23"/>
      <c r="AW23"/>
      <c r="AX23"/>
      <c r="AY23"/>
      <c r="AZ23"/>
      <c r="BA23"/>
      <c r="BB23"/>
      <c r="BC23"/>
      <c r="BD23"/>
    </row>
    <row r="24" spans="1:56" s="3" customFormat="1" x14ac:dyDescent="0.2">
      <c r="A24" s="3">
        <v>25</v>
      </c>
      <c r="B24" s="10" t="s">
        <v>574</v>
      </c>
      <c r="C24" s="11" t="s">
        <v>47</v>
      </c>
      <c r="D24" s="12" t="s">
        <v>41</v>
      </c>
      <c r="E24" s="12" t="s">
        <v>590</v>
      </c>
      <c r="F24" s="2">
        <v>23</v>
      </c>
      <c r="G24" s="9">
        <v>78</v>
      </c>
      <c r="H24" s="13">
        <v>350</v>
      </c>
      <c r="I24" s="9" t="s">
        <v>63</v>
      </c>
      <c r="J24" s="13">
        <v>75</v>
      </c>
      <c r="K24" s="22" t="s">
        <v>862</v>
      </c>
      <c r="L24" s="18"/>
      <c r="M24" s="18"/>
      <c r="N24" s="19"/>
      <c r="O24" s="9">
        <f t="shared" si="0"/>
        <v>4</v>
      </c>
      <c r="P24" s="3">
        <v>70</v>
      </c>
      <c r="Q24" s="3">
        <v>78</v>
      </c>
      <c r="R24" s="3">
        <v>99</v>
      </c>
      <c r="Z24" s="8">
        <v>109</v>
      </c>
      <c r="AR24"/>
      <c r="AS24"/>
      <c r="AT24"/>
      <c r="AU24"/>
      <c r="AV24"/>
      <c r="AW24"/>
      <c r="AX24"/>
      <c r="AY24"/>
      <c r="AZ24"/>
      <c r="BA24"/>
      <c r="BB24"/>
      <c r="BC24"/>
      <c r="BD24"/>
    </row>
    <row r="25" spans="1:56" s="3" customFormat="1" x14ac:dyDescent="0.2">
      <c r="A25" s="3">
        <v>26</v>
      </c>
      <c r="B25" s="10" t="s">
        <v>574</v>
      </c>
      <c r="C25" s="11" t="s">
        <v>47</v>
      </c>
      <c r="D25" s="12" t="s">
        <v>43</v>
      </c>
      <c r="E25" s="12" t="s">
        <v>590</v>
      </c>
      <c r="F25" s="2">
        <v>24</v>
      </c>
      <c r="G25" s="9">
        <v>71</v>
      </c>
      <c r="H25" s="13">
        <v>190</v>
      </c>
      <c r="I25" s="9" t="s">
        <v>64</v>
      </c>
      <c r="J25" s="13">
        <v>30</v>
      </c>
      <c r="K25" s="22" t="s">
        <v>863</v>
      </c>
      <c r="L25" s="18"/>
      <c r="M25" s="18"/>
      <c r="N25" s="19"/>
      <c r="O25" s="9">
        <f t="shared" si="0"/>
        <v>4</v>
      </c>
      <c r="P25" s="3">
        <v>71</v>
      </c>
      <c r="Q25" s="3">
        <v>81</v>
      </c>
      <c r="R25" s="3">
        <v>100</v>
      </c>
      <c r="Z25" s="8">
        <v>110</v>
      </c>
      <c r="AR25"/>
      <c r="AS25"/>
      <c r="AT25"/>
      <c r="AU25"/>
      <c r="AV25"/>
      <c r="AW25"/>
      <c r="AX25"/>
      <c r="AY25"/>
      <c r="AZ25"/>
      <c r="BA25"/>
      <c r="BB25"/>
      <c r="BC25"/>
      <c r="BD25"/>
    </row>
    <row r="26" spans="1:56" s="3" customFormat="1" x14ac:dyDescent="0.2">
      <c r="A26" s="3">
        <v>27</v>
      </c>
      <c r="B26" s="10" t="s">
        <v>574</v>
      </c>
      <c r="C26" s="11" t="s">
        <v>47</v>
      </c>
      <c r="D26" s="12" t="s">
        <v>45</v>
      </c>
      <c r="E26" s="12" t="s">
        <v>590</v>
      </c>
      <c r="F26" s="2">
        <v>25</v>
      </c>
      <c r="G26" s="9">
        <v>72</v>
      </c>
      <c r="H26" s="13">
        <v>600</v>
      </c>
      <c r="I26" s="9" t="s">
        <v>65</v>
      </c>
      <c r="J26" s="13">
        <v>30</v>
      </c>
      <c r="K26" s="22" t="s">
        <v>864</v>
      </c>
      <c r="L26" s="18"/>
      <c r="M26" s="18"/>
      <c r="N26" s="19"/>
      <c r="O26" s="9">
        <f t="shared" si="0"/>
        <v>3</v>
      </c>
      <c r="P26" s="3">
        <v>72</v>
      </c>
      <c r="Q26" s="3">
        <v>101</v>
      </c>
      <c r="Z26" s="8">
        <v>111</v>
      </c>
      <c r="AR26"/>
      <c r="AS26"/>
      <c r="AT26"/>
      <c r="AU26"/>
      <c r="AV26"/>
      <c r="AW26"/>
      <c r="AX26"/>
      <c r="AY26"/>
      <c r="AZ26"/>
      <c r="BA26"/>
      <c r="BB26"/>
      <c r="BC26"/>
      <c r="BD26"/>
    </row>
    <row r="27" spans="1:56" s="3" customFormat="1" x14ac:dyDescent="0.2">
      <c r="A27" s="3">
        <v>28</v>
      </c>
      <c r="B27" s="10">
        <v>1869</v>
      </c>
      <c r="C27" s="11" t="s">
        <v>66</v>
      </c>
      <c r="D27" s="12" t="s">
        <v>15</v>
      </c>
      <c r="E27" s="12" t="s">
        <v>590</v>
      </c>
      <c r="F27" s="2">
        <v>26</v>
      </c>
      <c r="G27" s="9">
        <v>112</v>
      </c>
      <c r="H27" s="13">
        <v>150</v>
      </c>
      <c r="I27" s="9" t="s">
        <v>67</v>
      </c>
      <c r="J27" s="13">
        <v>65</v>
      </c>
      <c r="K27" s="22" t="s">
        <v>867</v>
      </c>
      <c r="L27" s="18"/>
      <c r="M27" s="18"/>
      <c r="N27" s="19"/>
      <c r="O27" s="9">
        <f t="shared" si="0"/>
        <v>3</v>
      </c>
      <c r="P27" s="3">
        <v>112</v>
      </c>
      <c r="Z27" s="8">
        <v>123</v>
      </c>
      <c r="AA27" s="8">
        <v>133</v>
      </c>
      <c r="AR27"/>
      <c r="AS27"/>
      <c r="AT27"/>
      <c r="AU27"/>
      <c r="AV27"/>
      <c r="AW27"/>
      <c r="AX27"/>
      <c r="AY27"/>
      <c r="AZ27"/>
      <c r="BA27"/>
      <c r="BB27"/>
      <c r="BC27"/>
      <c r="BD27"/>
    </row>
    <row r="28" spans="1:56" s="3" customFormat="1" x14ac:dyDescent="0.2">
      <c r="A28" s="3">
        <v>29</v>
      </c>
      <c r="B28" s="10">
        <v>1869</v>
      </c>
      <c r="C28" s="11" t="s">
        <v>66</v>
      </c>
      <c r="D28" s="12" t="s">
        <v>68</v>
      </c>
      <c r="E28" s="12" t="s">
        <v>590</v>
      </c>
      <c r="F28" s="2">
        <v>27</v>
      </c>
      <c r="G28" s="9">
        <v>113</v>
      </c>
      <c r="H28" s="13">
        <v>85</v>
      </c>
      <c r="I28" s="9" t="s">
        <v>69</v>
      </c>
      <c r="J28" s="13">
        <v>50</v>
      </c>
      <c r="K28" s="22" t="s">
        <v>868</v>
      </c>
      <c r="L28" s="18"/>
      <c r="M28" s="18"/>
      <c r="N28" s="19"/>
      <c r="O28" s="9">
        <f t="shared" si="0"/>
        <v>2</v>
      </c>
      <c r="P28" s="3">
        <v>113</v>
      </c>
      <c r="Z28" s="8">
        <v>124</v>
      </c>
      <c r="AR28"/>
      <c r="AS28"/>
      <c r="AT28"/>
      <c r="AU28"/>
      <c r="AV28"/>
      <c r="AW28"/>
      <c r="AX28"/>
      <c r="AY28"/>
      <c r="AZ28"/>
      <c r="BA28"/>
      <c r="BB28"/>
      <c r="BC28"/>
      <c r="BD28"/>
    </row>
    <row r="29" spans="1:56" s="3" customFormat="1" x14ac:dyDescent="0.2">
      <c r="A29" s="3">
        <v>30</v>
      </c>
      <c r="B29" s="10">
        <v>1869</v>
      </c>
      <c r="C29" s="11" t="s">
        <v>66</v>
      </c>
      <c r="D29" s="12" t="s">
        <v>70</v>
      </c>
      <c r="E29" s="12" t="s">
        <v>590</v>
      </c>
      <c r="F29" s="2">
        <v>28</v>
      </c>
      <c r="G29" s="9">
        <v>114</v>
      </c>
      <c r="H29" s="13">
        <v>17.5</v>
      </c>
      <c r="I29" s="9" t="s">
        <v>71</v>
      </c>
      <c r="J29" s="13">
        <v>85</v>
      </c>
      <c r="K29" s="22" t="s">
        <v>869</v>
      </c>
      <c r="L29" s="18"/>
      <c r="M29" s="18"/>
      <c r="N29" s="19"/>
      <c r="O29" s="9">
        <f t="shared" si="0"/>
        <v>2</v>
      </c>
      <c r="P29" s="3">
        <v>114</v>
      </c>
      <c r="Z29" s="8">
        <v>125</v>
      </c>
      <c r="AR29"/>
      <c r="AS29"/>
      <c r="AT29"/>
      <c r="AU29"/>
      <c r="AV29"/>
      <c r="AW29"/>
      <c r="AX29"/>
      <c r="AY29"/>
      <c r="AZ29"/>
      <c r="BA29"/>
      <c r="BB29"/>
      <c r="BC29"/>
      <c r="BD29"/>
    </row>
    <row r="30" spans="1:56" s="3" customFormat="1" x14ac:dyDescent="0.2">
      <c r="A30" s="3">
        <v>31</v>
      </c>
      <c r="B30" s="10">
        <v>1869</v>
      </c>
      <c r="C30" s="11" t="s">
        <v>66</v>
      </c>
      <c r="D30" s="12" t="s">
        <v>72</v>
      </c>
      <c r="E30" s="12" t="s">
        <v>590</v>
      </c>
      <c r="F30" s="2">
        <v>29</v>
      </c>
      <c r="G30" s="9">
        <v>115</v>
      </c>
      <c r="H30" s="13">
        <v>225</v>
      </c>
      <c r="I30" s="9" t="s">
        <v>73</v>
      </c>
      <c r="J30" s="13">
        <v>55</v>
      </c>
      <c r="K30" s="22" t="s">
        <v>870</v>
      </c>
      <c r="L30" s="18"/>
      <c r="M30" s="18"/>
      <c r="N30" s="19"/>
      <c r="O30" s="9">
        <f t="shared" si="0"/>
        <v>2</v>
      </c>
      <c r="P30" s="3">
        <v>115</v>
      </c>
      <c r="Z30" s="8">
        <v>126</v>
      </c>
      <c r="AR30"/>
      <c r="AS30"/>
      <c r="AT30"/>
      <c r="AU30"/>
      <c r="AV30"/>
      <c r="AW30"/>
      <c r="AX30"/>
      <c r="AY30"/>
      <c r="AZ30"/>
      <c r="BA30"/>
      <c r="BB30"/>
      <c r="BC30"/>
      <c r="BD30"/>
    </row>
    <row r="31" spans="1:56" s="3" customFormat="1" x14ac:dyDescent="0.2">
      <c r="A31" s="3">
        <v>32</v>
      </c>
      <c r="B31" s="10">
        <v>1869</v>
      </c>
      <c r="C31" s="11" t="s">
        <v>66</v>
      </c>
      <c r="D31" s="12" t="s">
        <v>74</v>
      </c>
      <c r="E31" s="12" t="s">
        <v>590</v>
      </c>
      <c r="F31" s="2">
        <v>30</v>
      </c>
      <c r="G31" s="9">
        <v>116</v>
      </c>
      <c r="H31" s="13">
        <v>125</v>
      </c>
      <c r="I31" s="9" t="s">
        <v>75</v>
      </c>
      <c r="J31" s="13">
        <v>55</v>
      </c>
      <c r="K31" s="22" t="s">
        <v>871</v>
      </c>
      <c r="L31" s="18"/>
      <c r="M31" s="18"/>
      <c r="N31" s="19"/>
      <c r="O31" s="9">
        <f t="shared" si="0"/>
        <v>2</v>
      </c>
      <c r="P31" s="3">
        <v>116</v>
      </c>
      <c r="Z31" s="8">
        <v>127</v>
      </c>
      <c r="AR31"/>
      <c r="AS31"/>
      <c r="AT31"/>
      <c r="AU31"/>
      <c r="AV31"/>
      <c r="AW31"/>
      <c r="AX31"/>
      <c r="AY31"/>
      <c r="AZ31"/>
      <c r="BA31"/>
      <c r="BB31"/>
      <c r="BC31"/>
      <c r="BD31"/>
    </row>
    <row r="32" spans="1:56" s="3" customFormat="1" x14ac:dyDescent="0.2">
      <c r="A32" s="3">
        <v>33</v>
      </c>
      <c r="B32" s="10">
        <v>1869</v>
      </c>
      <c r="C32" s="11" t="s">
        <v>66</v>
      </c>
      <c r="D32" s="12" t="s">
        <v>76</v>
      </c>
      <c r="E32" s="12" t="s">
        <v>590</v>
      </c>
      <c r="F32" s="2">
        <v>31</v>
      </c>
      <c r="G32" s="9">
        <v>117</v>
      </c>
      <c r="H32" s="13">
        <v>125</v>
      </c>
      <c r="I32" s="9" t="s">
        <v>77</v>
      </c>
      <c r="J32" s="13">
        <v>55</v>
      </c>
      <c r="K32" s="22" t="s">
        <v>872</v>
      </c>
      <c r="L32" s="18"/>
      <c r="M32" s="18"/>
      <c r="N32" s="19"/>
      <c r="O32" s="9">
        <f t="shared" si="0"/>
        <v>2</v>
      </c>
      <c r="P32" s="3">
        <v>117</v>
      </c>
      <c r="Z32" s="8">
        <v>128</v>
      </c>
      <c r="AR32"/>
      <c r="AS32"/>
      <c r="AT32"/>
      <c r="AU32"/>
      <c r="AV32"/>
      <c r="AW32"/>
      <c r="AX32"/>
      <c r="AY32"/>
      <c r="AZ32"/>
      <c r="BA32"/>
      <c r="BB32"/>
      <c r="BC32"/>
      <c r="BD32"/>
    </row>
    <row r="33" spans="1:56" s="3" customFormat="1" x14ac:dyDescent="0.2">
      <c r="A33" s="3">
        <v>34</v>
      </c>
      <c r="B33" s="10">
        <v>1869</v>
      </c>
      <c r="C33" s="11" t="s">
        <v>66</v>
      </c>
      <c r="D33" s="12" t="s">
        <v>78</v>
      </c>
      <c r="E33" s="12" t="s">
        <v>590</v>
      </c>
      <c r="F33" s="2">
        <v>32</v>
      </c>
      <c r="G33" s="9">
        <v>119</v>
      </c>
      <c r="H33" s="13">
        <v>210</v>
      </c>
      <c r="I33" s="9" t="s">
        <v>79</v>
      </c>
      <c r="J33" s="13">
        <v>140</v>
      </c>
      <c r="K33" s="22" t="s">
        <v>873</v>
      </c>
      <c r="L33" s="18"/>
      <c r="M33" s="18"/>
      <c r="N33" s="19"/>
      <c r="O33" s="9">
        <f t="shared" si="0"/>
        <v>3</v>
      </c>
      <c r="P33" s="3">
        <v>119</v>
      </c>
      <c r="Q33" s="3">
        <v>118</v>
      </c>
      <c r="Z33" s="8">
        <v>129</v>
      </c>
      <c r="AR33"/>
      <c r="AS33"/>
      <c r="AT33"/>
      <c r="AU33"/>
      <c r="AV33"/>
      <c r="AW33"/>
      <c r="AX33"/>
      <c r="AY33"/>
      <c r="AZ33"/>
      <c r="BA33"/>
      <c r="BB33"/>
      <c r="BC33"/>
      <c r="BD33"/>
    </row>
    <row r="34" spans="1:56" s="3" customFormat="1" x14ac:dyDescent="0.2">
      <c r="A34" s="3">
        <v>35</v>
      </c>
      <c r="B34" s="10">
        <v>1869</v>
      </c>
      <c r="C34" s="11" t="s">
        <v>66</v>
      </c>
      <c r="D34" s="12" t="s">
        <v>80</v>
      </c>
      <c r="E34" s="12" t="s">
        <v>590</v>
      </c>
      <c r="F34" s="2">
        <v>33</v>
      </c>
      <c r="G34" s="9">
        <v>120</v>
      </c>
      <c r="H34" s="13">
        <v>650</v>
      </c>
      <c r="I34" s="9" t="s">
        <v>81</v>
      </c>
      <c r="J34" s="13">
        <v>170</v>
      </c>
      <c r="K34" s="22" t="s">
        <v>874</v>
      </c>
      <c r="L34" s="18"/>
      <c r="M34" s="18"/>
      <c r="N34" s="19"/>
      <c r="O34" s="9">
        <f t="shared" si="0"/>
        <v>2</v>
      </c>
      <c r="P34" s="3">
        <v>120</v>
      </c>
      <c r="Z34" s="8">
        <v>130</v>
      </c>
      <c r="AR34"/>
      <c r="AS34"/>
      <c r="AT34"/>
      <c r="AU34"/>
      <c r="AV34"/>
      <c r="AW34"/>
      <c r="AX34"/>
      <c r="AY34"/>
      <c r="AZ34"/>
      <c r="BA34"/>
      <c r="BB34"/>
      <c r="BC34"/>
      <c r="BD34"/>
    </row>
    <row r="35" spans="1:56" s="3" customFormat="1" x14ac:dyDescent="0.2">
      <c r="A35" s="3">
        <v>36</v>
      </c>
      <c r="B35" s="10">
        <v>1869</v>
      </c>
      <c r="C35" s="11" t="s">
        <v>66</v>
      </c>
      <c r="D35" s="12" t="s">
        <v>82</v>
      </c>
      <c r="E35" s="12" t="s">
        <v>590</v>
      </c>
      <c r="F35" s="2">
        <v>34</v>
      </c>
      <c r="G35" s="9">
        <v>121</v>
      </c>
      <c r="H35" s="13">
        <v>450</v>
      </c>
      <c r="I35" s="9" t="s">
        <v>83</v>
      </c>
      <c r="J35" s="13">
        <v>170</v>
      </c>
      <c r="K35" s="22" t="s">
        <v>875</v>
      </c>
      <c r="L35" s="18"/>
      <c r="M35" s="18"/>
      <c r="N35" s="19"/>
      <c r="O35" s="9">
        <f t="shared" si="0"/>
        <v>2</v>
      </c>
      <c r="P35" s="3">
        <v>121</v>
      </c>
      <c r="Z35" s="8">
        <v>131</v>
      </c>
      <c r="AR35"/>
      <c r="AS35"/>
      <c r="AT35"/>
      <c r="AU35"/>
      <c r="AV35"/>
      <c r="AW35"/>
      <c r="AX35"/>
      <c r="AY35"/>
      <c r="AZ35"/>
      <c r="BA35"/>
      <c r="BB35"/>
      <c r="BC35"/>
      <c r="BD35"/>
    </row>
    <row r="36" spans="1:56" s="3" customFormat="1" x14ac:dyDescent="0.2">
      <c r="A36" s="3">
        <v>37</v>
      </c>
      <c r="B36" s="10">
        <v>1869</v>
      </c>
      <c r="C36" s="11" t="s">
        <v>66</v>
      </c>
      <c r="D36" s="12" t="s">
        <v>84</v>
      </c>
      <c r="E36" s="12" t="s">
        <v>590</v>
      </c>
      <c r="F36" s="2">
        <v>35</v>
      </c>
      <c r="G36" s="9">
        <v>122</v>
      </c>
      <c r="H36" s="13">
        <v>1900</v>
      </c>
      <c r="I36" s="9" t="s">
        <v>85</v>
      </c>
      <c r="J36" s="13">
        <v>170</v>
      </c>
      <c r="K36" s="22" t="s">
        <v>876</v>
      </c>
      <c r="L36" s="18"/>
      <c r="M36" s="18"/>
      <c r="N36" s="19"/>
      <c r="O36" s="9">
        <f t="shared" si="0"/>
        <v>2</v>
      </c>
      <c r="P36" s="3">
        <v>122</v>
      </c>
      <c r="Z36" s="8">
        <v>132</v>
      </c>
      <c r="AR36"/>
      <c r="AS36"/>
      <c r="AT36"/>
      <c r="AU36"/>
      <c r="AV36"/>
      <c r="AW36"/>
      <c r="AX36"/>
      <c r="AY36"/>
      <c r="AZ36"/>
      <c r="BA36"/>
      <c r="BB36"/>
      <c r="BC36"/>
      <c r="BD36"/>
    </row>
    <row r="37" spans="1:56" s="3" customFormat="1" x14ac:dyDescent="0.2">
      <c r="A37" s="3">
        <v>38</v>
      </c>
      <c r="B37" s="10" t="s">
        <v>575</v>
      </c>
      <c r="C37" s="11" t="s">
        <v>86</v>
      </c>
      <c r="D37" s="12" t="s">
        <v>15</v>
      </c>
      <c r="E37" s="12" t="s">
        <v>590</v>
      </c>
      <c r="F37" s="2">
        <v>36</v>
      </c>
      <c r="G37" s="9">
        <v>145</v>
      </c>
      <c r="H37" s="13">
        <v>25</v>
      </c>
      <c r="I37" s="9">
        <v>145</v>
      </c>
      <c r="J37" s="13">
        <v>675</v>
      </c>
      <c r="K37" s="22" t="s">
        <v>877</v>
      </c>
      <c r="L37" s="18"/>
      <c r="M37" s="18"/>
      <c r="N37" s="19"/>
      <c r="O37" s="9">
        <f t="shared" si="0"/>
        <v>8</v>
      </c>
      <c r="P37" s="66">
        <v>134</v>
      </c>
      <c r="Q37" s="3" t="s">
        <v>1624</v>
      </c>
      <c r="R37" s="67">
        <v>145</v>
      </c>
      <c r="S37" s="68">
        <v>156</v>
      </c>
      <c r="T37" s="69">
        <v>167</v>
      </c>
      <c r="U37" s="70">
        <v>182</v>
      </c>
      <c r="V37" s="71"/>
      <c r="W37" s="30">
        <v>192</v>
      </c>
      <c r="X37" s="72">
        <v>206</v>
      </c>
      <c r="AR37"/>
      <c r="AS37"/>
      <c r="AT37"/>
      <c r="AU37"/>
      <c r="AV37"/>
      <c r="AW37"/>
      <c r="AX37"/>
      <c r="AY37"/>
      <c r="AZ37"/>
      <c r="BA37"/>
      <c r="BB37"/>
      <c r="BC37"/>
      <c r="BD37"/>
    </row>
    <row r="38" spans="1:56" s="3" customFormat="1" x14ac:dyDescent="0.2">
      <c r="A38" s="3">
        <v>39</v>
      </c>
      <c r="B38" s="10" t="s">
        <v>575</v>
      </c>
      <c r="C38" s="11" t="s">
        <v>86</v>
      </c>
      <c r="D38" s="12" t="s">
        <v>50</v>
      </c>
      <c r="E38" s="12" t="s">
        <v>590</v>
      </c>
      <c r="F38" s="2">
        <v>37</v>
      </c>
      <c r="G38" s="9">
        <v>157</v>
      </c>
      <c r="H38" s="13">
        <v>25</v>
      </c>
      <c r="I38" s="9" t="s">
        <v>87</v>
      </c>
      <c r="J38" s="13">
        <v>20</v>
      </c>
      <c r="K38" s="22" t="s">
        <v>997</v>
      </c>
      <c r="L38" s="18"/>
      <c r="M38" s="18"/>
      <c r="N38" s="19"/>
      <c r="O38" s="9">
        <f t="shared" si="0"/>
        <v>6</v>
      </c>
      <c r="P38" s="66">
        <v>135</v>
      </c>
      <c r="Q38" s="3" t="s">
        <v>1625</v>
      </c>
      <c r="R38" s="67">
        <v>146</v>
      </c>
      <c r="S38" s="68">
        <v>157</v>
      </c>
      <c r="T38" s="69">
        <v>168</v>
      </c>
      <c r="U38" s="70"/>
      <c r="V38" s="71"/>
      <c r="W38" s="30">
        <v>193</v>
      </c>
      <c r="X38" s="72"/>
      <c r="AR38"/>
      <c r="AS38"/>
      <c r="AT38"/>
      <c r="AU38"/>
      <c r="AV38"/>
      <c r="AW38"/>
      <c r="AX38"/>
      <c r="AY38"/>
      <c r="AZ38"/>
      <c r="BA38"/>
      <c r="BB38"/>
      <c r="BC38"/>
      <c r="BD38"/>
    </row>
    <row r="39" spans="1:56" s="3" customFormat="1" x14ac:dyDescent="0.2">
      <c r="A39" s="3">
        <v>40</v>
      </c>
      <c r="B39" s="10" t="s">
        <v>575</v>
      </c>
      <c r="C39" s="11" t="s">
        <v>86</v>
      </c>
      <c r="D39" s="12" t="s">
        <v>19</v>
      </c>
      <c r="E39" s="12" t="s">
        <v>590</v>
      </c>
      <c r="F39" s="2">
        <v>38</v>
      </c>
      <c r="G39" s="9">
        <v>136</v>
      </c>
      <c r="H39" s="13">
        <v>32.5</v>
      </c>
      <c r="I39" s="9" t="s">
        <v>88</v>
      </c>
      <c r="J39" s="13">
        <v>150</v>
      </c>
      <c r="K39" s="22" t="s">
        <v>878</v>
      </c>
      <c r="L39" s="18"/>
      <c r="M39" s="18"/>
      <c r="N39" s="19"/>
      <c r="O39" s="9">
        <f t="shared" si="0"/>
        <v>8</v>
      </c>
      <c r="P39" s="66">
        <v>136</v>
      </c>
      <c r="Q39" s="3" t="s">
        <v>1626</v>
      </c>
      <c r="R39" s="67">
        <v>147</v>
      </c>
      <c r="S39" s="68">
        <v>158</v>
      </c>
      <c r="T39" s="69">
        <v>169</v>
      </c>
      <c r="U39" s="70">
        <v>184</v>
      </c>
      <c r="V39" s="71"/>
      <c r="W39" s="30">
        <v>194</v>
      </c>
      <c r="X39" s="72">
        <v>207</v>
      </c>
      <c r="AR39"/>
      <c r="AS39"/>
      <c r="AT39"/>
      <c r="AU39"/>
      <c r="AV39"/>
      <c r="AW39"/>
      <c r="AX39"/>
      <c r="AY39"/>
      <c r="AZ39"/>
      <c r="BA39"/>
      <c r="BB39"/>
      <c r="BC39"/>
      <c r="BD39"/>
    </row>
    <row r="40" spans="1:56" s="3" customFormat="1" x14ac:dyDescent="0.2">
      <c r="A40" s="3">
        <v>41</v>
      </c>
      <c r="B40" s="10" t="s">
        <v>575</v>
      </c>
      <c r="C40" s="11" t="s">
        <v>86</v>
      </c>
      <c r="D40" s="12" t="s">
        <v>89</v>
      </c>
      <c r="E40" s="12" t="s">
        <v>590</v>
      </c>
      <c r="F40" s="2">
        <v>39</v>
      </c>
      <c r="G40" s="9">
        <v>159</v>
      </c>
      <c r="H40" s="13">
        <v>20</v>
      </c>
      <c r="I40" s="9" t="s">
        <v>90</v>
      </c>
      <c r="J40" s="13">
        <v>300</v>
      </c>
      <c r="K40" s="22" t="s">
        <v>879</v>
      </c>
      <c r="L40" s="18"/>
      <c r="M40" s="18"/>
      <c r="N40" s="19"/>
      <c r="O40" s="9">
        <f t="shared" si="0"/>
        <v>8</v>
      </c>
      <c r="P40" s="66">
        <v>137</v>
      </c>
      <c r="Q40" s="3" t="s">
        <v>1627</v>
      </c>
      <c r="R40" s="67">
        <v>148</v>
      </c>
      <c r="S40" s="68">
        <v>159</v>
      </c>
      <c r="T40" s="69">
        <v>170</v>
      </c>
      <c r="U40" s="70">
        <v>186</v>
      </c>
      <c r="V40" s="71"/>
      <c r="W40" s="30">
        <v>195</v>
      </c>
      <c r="X40" s="72">
        <v>208</v>
      </c>
      <c r="AR40"/>
      <c r="AS40"/>
      <c r="AT40"/>
      <c r="AU40"/>
      <c r="AV40"/>
      <c r="AW40"/>
      <c r="AX40"/>
      <c r="AY40"/>
      <c r="AZ40"/>
      <c r="BA40"/>
      <c r="BB40"/>
      <c r="BC40"/>
      <c r="BD40"/>
    </row>
    <row r="41" spans="1:56" s="3" customFormat="1" x14ac:dyDescent="0.2">
      <c r="A41" s="3">
        <v>42</v>
      </c>
      <c r="B41" s="10" t="s">
        <v>575</v>
      </c>
      <c r="C41" s="11" t="s">
        <v>86</v>
      </c>
      <c r="D41" s="12" t="s">
        <v>91</v>
      </c>
      <c r="E41" s="12" t="s">
        <v>590</v>
      </c>
      <c r="F41" s="2">
        <v>40</v>
      </c>
      <c r="G41" s="9">
        <v>160</v>
      </c>
      <c r="H41" s="13">
        <v>90</v>
      </c>
      <c r="I41" s="9" t="s">
        <v>92</v>
      </c>
      <c r="J41" s="13">
        <v>20</v>
      </c>
      <c r="K41" s="22" t="s">
        <v>880</v>
      </c>
      <c r="L41" s="18"/>
      <c r="M41" s="18"/>
      <c r="N41" s="19"/>
      <c r="O41" s="9">
        <f t="shared" si="0"/>
        <v>6</v>
      </c>
      <c r="P41" s="66">
        <v>138</v>
      </c>
      <c r="Q41" s="3" t="s">
        <v>1628</v>
      </c>
      <c r="R41" s="67">
        <v>149</v>
      </c>
      <c r="S41" s="68">
        <v>160</v>
      </c>
      <c r="T41" s="69">
        <v>171</v>
      </c>
      <c r="U41" s="70"/>
      <c r="V41" s="71"/>
      <c r="W41" s="30">
        <v>196</v>
      </c>
      <c r="X41" s="72"/>
      <c r="AR41"/>
      <c r="AS41"/>
      <c r="AT41"/>
      <c r="AU41"/>
      <c r="AV41"/>
      <c r="AW41"/>
      <c r="AX41"/>
      <c r="AY41"/>
      <c r="AZ41"/>
      <c r="BA41"/>
      <c r="BB41"/>
      <c r="BC41"/>
      <c r="BD41"/>
    </row>
    <row r="42" spans="1:56" s="3" customFormat="1" x14ac:dyDescent="0.2">
      <c r="A42" s="3">
        <v>43</v>
      </c>
      <c r="B42" s="10" t="s">
        <v>575</v>
      </c>
      <c r="C42" s="11" t="s">
        <v>86</v>
      </c>
      <c r="D42" s="12" t="s">
        <v>93</v>
      </c>
      <c r="E42" s="12" t="s">
        <v>590</v>
      </c>
      <c r="F42" s="2">
        <v>41</v>
      </c>
      <c r="G42" s="9">
        <v>161</v>
      </c>
      <c r="H42" s="13">
        <v>27.5</v>
      </c>
      <c r="I42" s="9" t="s">
        <v>94</v>
      </c>
      <c r="J42" s="13">
        <v>300</v>
      </c>
      <c r="K42" s="22" t="s">
        <v>881</v>
      </c>
      <c r="L42" s="18"/>
      <c r="M42" s="18"/>
      <c r="N42" s="19"/>
      <c r="O42" s="9">
        <f t="shared" si="0"/>
        <v>9</v>
      </c>
      <c r="P42" s="66">
        <v>139</v>
      </c>
      <c r="Q42" s="3" t="s">
        <v>1629</v>
      </c>
      <c r="R42" s="67">
        <v>150</v>
      </c>
      <c r="S42" s="68">
        <v>161</v>
      </c>
      <c r="T42" s="69">
        <v>172</v>
      </c>
      <c r="U42" s="70">
        <v>187</v>
      </c>
      <c r="V42" s="71">
        <v>188</v>
      </c>
      <c r="W42" s="30">
        <v>197</v>
      </c>
      <c r="X42" s="72">
        <v>209</v>
      </c>
      <c r="AR42"/>
      <c r="AS42"/>
      <c r="AT42"/>
      <c r="AU42"/>
      <c r="AV42"/>
      <c r="AW42"/>
      <c r="AX42"/>
      <c r="AY42"/>
      <c r="AZ42"/>
      <c r="BA42"/>
      <c r="BB42"/>
      <c r="BC42"/>
      <c r="BD42"/>
    </row>
    <row r="43" spans="1:56" s="3" customFormat="1" x14ac:dyDescent="0.2">
      <c r="A43" s="3">
        <v>44</v>
      </c>
      <c r="B43" s="10" t="s">
        <v>575</v>
      </c>
      <c r="C43" s="11" t="s">
        <v>86</v>
      </c>
      <c r="D43" s="12" t="s">
        <v>95</v>
      </c>
      <c r="E43" s="12" t="s">
        <v>590</v>
      </c>
      <c r="F43" s="2">
        <v>42</v>
      </c>
      <c r="G43" s="9">
        <v>162</v>
      </c>
      <c r="H43" s="13">
        <v>145</v>
      </c>
      <c r="I43" s="9" t="s">
        <v>96</v>
      </c>
      <c r="J43" s="13">
        <v>20</v>
      </c>
      <c r="K43" s="22" t="s">
        <v>882</v>
      </c>
      <c r="L43" s="18"/>
      <c r="M43" s="18"/>
      <c r="N43" s="19"/>
      <c r="O43" s="9">
        <f t="shared" si="0"/>
        <v>6</v>
      </c>
      <c r="P43" s="66">
        <v>140</v>
      </c>
      <c r="Q43" s="3" t="s">
        <v>1630</v>
      </c>
      <c r="R43" s="67">
        <v>151</v>
      </c>
      <c r="S43" s="68">
        <v>162</v>
      </c>
      <c r="T43" s="69">
        <v>173</v>
      </c>
      <c r="U43" s="70"/>
      <c r="V43" s="71"/>
      <c r="W43" s="30">
        <v>198</v>
      </c>
      <c r="X43" s="72"/>
      <c r="AR43"/>
      <c r="AS43"/>
      <c r="AT43"/>
      <c r="AU43"/>
      <c r="AV43"/>
      <c r="AW43"/>
      <c r="AX43"/>
      <c r="AY43"/>
      <c r="AZ43"/>
      <c r="BA43"/>
      <c r="BB43"/>
      <c r="BC43"/>
      <c r="BD43"/>
    </row>
    <row r="44" spans="1:56" s="3" customFormat="1" x14ac:dyDescent="0.2">
      <c r="A44" s="3">
        <v>45</v>
      </c>
      <c r="B44" s="10" t="s">
        <v>575</v>
      </c>
      <c r="C44" s="11" t="s">
        <v>86</v>
      </c>
      <c r="D44" s="12" t="s">
        <v>97</v>
      </c>
      <c r="E44" s="12" t="s">
        <v>590</v>
      </c>
      <c r="F44" s="2">
        <v>43</v>
      </c>
      <c r="G44" s="9">
        <v>189</v>
      </c>
      <c r="H44" s="13">
        <v>30</v>
      </c>
      <c r="I44" s="9" t="s">
        <v>98</v>
      </c>
      <c r="J44" s="13">
        <v>20</v>
      </c>
      <c r="K44" s="22" t="s">
        <v>883</v>
      </c>
      <c r="L44" s="18"/>
      <c r="M44" s="18"/>
      <c r="N44" s="19"/>
      <c r="O44" s="9">
        <f t="shared" si="0"/>
        <v>7</v>
      </c>
      <c r="P44" s="66">
        <v>141</v>
      </c>
      <c r="Q44" s="3" t="s">
        <v>1631</v>
      </c>
      <c r="R44" s="67">
        <v>152</v>
      </c>
      <c r="S44" s="68">
        <v>163</v>
      </c>
      <c r="T44" s="69">
        <v>174</v>
      </c>
      <c r="U44" s="70">
        <v>189</v>
      </c>
      <c r="V44" s="71"/>
      <c r="W44" s="30">
        <v>199</v>
      </c>
      <c r="X44" s="72"/>
      <c r="AR44"/>
      <c r="AS44"/>
      <c r="AT44"/>
      <c r="AU44"/>
      <c r="AV44"/>
      <c r="AW44"/>
      <c r="AX44"/>
      <c r="AY44"/>
      <c r="AZ44"/>
      <c r="BA44"/>
      <c r="BB44"/>
      <c r="BC44"/>
      <c r="BD44"/>
    </row>
    <row r="45" spans="1:56" s="3" customFormat="1" x14ac:dyDescent="0.2">
      <c r="A45" s="3">
        <v>46</v>
      </c>
      <c r="B45" s="10" t="s">
        <v>575</v>
      </c>
      <c r="C45" s="11" t="s">
        <v>86</v>
      </c>
      <c r="D45" s="12" t="s">
        <v>99</v>
      </c>
      <c r="E45" s="12" t="s">
        <v>590</v>
      </c>
      <c r="F45" s="2">
        <v>44</v>
      </c>
      <c r="G45" s="9">
        <v>153</v>
      </c>
      <c r="H45" s="13">
        <v>230</v>
      </c>
      <c r="I45" s="9" t="s">
        <v>100</v>
      </c>
      <c r="J45" s="13">
        <v>20</v>
      </c>
      <c r="K45" s="22" t="s">
        <v>884</v>
      </c>
      <c r="L45" s="18"/>
      <c r="M45" s="18"/>
      <c r="N45" s="19"/>
      <c r="O45" s="9">
        <f t="shared" si="0"/>
        <v>5</v>
      </c>
      <c r="P45" s="66">
        <v>142</v>
      </c>
      <c r="R45" s="67">
        <v>153</v>
      </c>
      <c r="S45" s="68">
        <v>164</v>
      </c>
      <c r="T45" s="69">
        <v>175</v>
      </c>
      <c r="U45" s="70"/>
      <c r="V45" s="71"/>
      <c r="W45" s="30">
        <v>200</v>
      </c>
      <c r="X45" s="72"/>
      <c r="AR45"/>
      <c r="AS45"/>
      <c r="AT45"/>
      <c r="AU45"/>
      <c r="AV45"/>
      <c r="AW45"/>
      <c r="AX45"/>
      <c r="AY45"/>
      <c r="AZ45"/>
      <c r="BA45"/>
      <c r="BB45"/>
      <c r="BC45"/>
      <c r="BD45"/>
    </row>
    <row r="46" spans="1:56" s="3" customFormat="1" x14ac:dyDescent="0.2">
      <c r="A46" s="3">
        <v>47</v>
      </c>
      <c r="B46" s="10" t="s">
        <v>575</v>
      </c>
      <c r="C46" s="11" t="s">
        <v>86</v>
      </c>
      <c r="D46" s="12" t="s">
        <v>101</v>
      </c>
      <c r="E46" s="12" t="s">
        <v>590</v>
      </c>
      <c r="F46" s="2">
        <v>45</v>
      </c>
      <c r="G46" s="9">
        <v>165</v>
      </c>
      <c r="H46" s="13">
        <v>140</v>
      </c>
      <c r="I46" s="9" t="s">
        <v>102</v>
      </c>
      <c r="J46" s="13">
        <v>40</v>
      </c>
      <c r="K46" s="22" t="s">
        <v>885</v>
      </c>
      <c r="L46" s="18"/>
      <c r="M46" s="18"/>
      <c r="N46" s="19"/>
      <c r="O46" s="9">
        <f t="shared" si="0"/>
        <v>7</v>
      </c>
      <c r="P46" s="66">
        <v>143</v>
      </c>
      <c r="Q46" s="3" t="s">
        <v>1632</v>
      </c>
      <c r="R46" s="67">
        <v>154</v>
      </c>
      <c r="S46" s="68">
        <v>165</v>
      </c>
      <c r="T46" s="69">
        <v>176</v>
      </c>
      <c r="U46" s="70">
        <v>190</v>
      </c>
      <c r="V46" s="71"/>
      <c r="W46" s="30">
        <v>201</v>
      </c>
      <c r="X46" s="72"/>
      <c r="AR46"/>
      <c r="AS46"/>
      <c r="AT46"/>
      <c r="AU46"/>
      <c r="AV46"/>
      <c r="AW46"/>
      <c r="AX46"/>
      <c r="AY46"/>
      <c r="AZ46"/>
      <c r="BA46"/>
      <c r="BB46"/>
      <c r="BC46"/>
      <c r="BD46"/>
    </row>
    <row r="47" spans="1:56" s="3" customFormat="1" x14ac:dyDescent="0.2">
      <c r="A47" s="3">
        <v>48</v>
      </c>
      <c r="B47" s="10" t="s">
        <v>575</v>
      </c>
      <c r="C47" s="11" t="s">
        <v>86</v>
      </c>
      <c r="D47" s="12" t="s">
        <v>103</v>
      </c>
      <c r="E47" s="12" t="s">
        <v>590</v>
      </c>
      <c r="F47" s="2">
        <v>46</v>
      </c>
      <c r="G47" s="9">
        <v>166</v>
      </c>
      <c r="H47" s="13">
        <v>300</v>
      </c>
      <c r="I47" s="9" t="s">
        <v>104</v>
      </c>
      <c r="J47" s="13">
        <v>25</v>
      </c>
      <c r="K47" s="22" t="s">
        <v>886</v>
      </c>
      <c r="L47" s="18"/>
      <c r="M47" s="18"/>
      <c r="N47" s="19"/>
      <c r="O47" s="9">
        <f t="shared" si="0"/>
        <v>7</v>
      </c>
      <c r="P47" s="66">
        <v>144</v>
      </c>
      <c r="Q47" s="3" t="s">
        <v>1633</v>
      </c>
      <c r="R47" s="67">
        <v>155</v>
      </c>
      <c r="S47" s="68">
        <v>166</v>
      </c>
      <c r="T47" s="69">
        <v>177</v>
      </c>
      <c r="U47" s="70">
        <v>191</v>
      </c>
      <c r="V47" s="71"/>
      <c r="W47" s="30">
        <v>202</v>
      </c>
      <c r="X47" s="72"/>
      <c r="AR47"/>
      <c r="AS47"/>
      <c r="AT47"/>
      <c r="AU47"/>
      <c r="AV47"/>
      <c r="AW47"/>
      <c r="AX47"/>
      <c r="AY47"/>
      <c r="AZ47"/>
      <c r="BA47"/>
      <c r="BB47"/>
      <c r="BC47"/>
      <c r="BD47"/>
    </row>
    <row r="48" spans="1:56" s="3" customFormat="1" x14ac:dyDescent="0.2">
      <c r="A48" s="3">
        <v>49</v>
      </c>
      <c r="B48" s="10" t="s">
        <v>576</v>
      </c>
      <c r="C48" s="11" t="s">
        <v>105</v>
      </c>
      <c r="D48" s="12" t="s">
        <v>50</v>
      </c>
      <c r="E48" s="12" t="s">
        <v>590</v>
      </c>
      <c r="F48" s="2">
        <v>47</v>
      </c>
      <c r="G48" s="9">
        <v>178</v>
      </c>
      <c r="H48" s="13">
        <v>15</v>
      </c>
      <c r="I48" s="9" t="s">
        <v>106</v>
      </c>
      <c r="J48" s="13">
        <v>25</v>
      </c>
      <c r="K48" s="22" t="s">
        <v>998</v>
      </c>
      <c r="L48" s="18"/>
      <c r="M48" s="18"/>
      <c r="N48" s="19"/>
      <c r="O48" s="9">
        <f t="shared" si="0"/>
        <v>4</v>
      </c>
      <c r="P48" s="3">
        <v>178</v>
      </c>
      <c r="Q48" s="3">
        <v>183</v>
      </c>
      <c r="S48" s="3">
        <v>180</v>
      </c>
      <c r="V48" s="3">
        <v>203</v>
      </c>
      <c r="AR48"/>
      <c r="AS48"/>
      <c r="AT48"/>
      <c r="AU48"/>
      <c r="AV48"/>
      <c r="AW48"/>
      <c r="AX48"/>
      <c r="AY48"/>
      <c r="AZ48"/>
      <c r="BA48"/>
      <c r="BB48"/>
      <c r="BC48"/>
      <c r="BD48"/>
    </row>
    <row r="49" spans="1:56" s="3" customFormat="1" x14ac:dyDescent="0.2">
      <c r="A49" s="3">
        <v>50</v>
      </c>
      <c r="B49" s="10" t="s">
        <v>576</v>
      </c>
      <c r="C49" s="11" t="s">
        <v>105</v>
      </c>
      <c r="D49" s="12" t="s">
        <v>107</v>
      </c>
      <c r="E49" s="12" t="s">
        <v>590</v>
      </c>
      <c r="F49" s="2">
        <v>48</v>
      </c>
      <c r="G49" s="9">
        <v>179</v>
      </c>
      <c r="H49" s="13">
        <v>25</v>
      </c>
      <c r="I49" s="9" t="s">
        <v>108</v>
      </c>
      <c r="J49" s="13">
        <v>15</v>
      </c>
      <c r="K49" s="22" t="s">
        <v>887</v>
      </c>
      <c r="L49" s="18"/>
      <c r="M49" s="18"/>
      <c r="N49" s="19"/>
      <c r="O49" s="9">
        <f t="shared" si="0"/>
        <v>4</v>
      </c>
      <c r="P49" s="3">
        <v>179</v>
      </c>
      <c r="Q49" s="3">
        <v>185</v>
      </c>
      <c r="S49" s="3">
        <v>181</v>
      </c>
      <c r="V49" s="3">
        <v>204</v>
      </c>
      <c r="AR49"/>
      <c r="AS49"/>
      <c r="AT49"/>
      <c r="AU49"/>
      <c r="AV49"/>
      <c r="AW49"/>
      <c r="AX49"/>
      <c r="AY49"/>
      <c r="AZ49"/>
      <c r="BA49"/>
      <c r="BB49"/>
      <c r="BC49"/>
      <c r="BD49"/>
    </row>
    <row r="50" spans="1:56" s="3" customFormat="1" x14ac:dyDescent="0.2">
      <c r="A50" s="3">
        <v>51</v>
      </c>
      <c r="B50" s="10" t="s">
        <v>576</v>
      </c>
      <c r="C50" s="11" t="s">
        <v>105</v>
      </c>
      <c r="D50" s="12" t="s">
        <v>109</v>
      </c>
      <c r="E50" s="12" t="s">
        <v>590</v>
      </c>
      <c r="F50" s="2">
        <v>49</v>
      </c>
      <c r="G50" s="9">
        <v>205</v>
      </c>
      <c r="H50" s="13">
        <v>12</v>
      </c>
      <c r="I50" s="9" t="s">
        <v>110</v>
      </c>
      <c r="J50" s="13">
        <v>20</v>
      </c>
      <c r="K50" s="22" t="s">
        <v>888</v>
      </c>
      <c r="L50" s="18"/>
      <c r="M50" s="18"/>
      <c r="N50" s="19"/>
      <c r="O50" s="9">
        <f t="shared" si="0"/>
        <v>2</v>
      </c>
      <c r="P50" s="3">
        <v>205</v>
      </c>
      <c r="Z50" s="30" t="s">
        <v>1597</v>
      </c>
      <c r="AR50"/>
      <c r="AS50"/>
      <c r="AT50"/>
      <c r="AU50"/>
      <c r="AV50"/>
      <c r="AW50"/>
      <c r="AX50"/>
      <c r="AY50"/>
      <c r="AZ50"/>
      <c r="BA50"/>
      <c r="BB50"/>
      <c r="BC50"/>
      <c r="BD50"/>
    </row>
    <row r="51" spans="1:56" s="3" customFormat="1" x14ac:dyDescent="0.2">
      <c r="A51" s="3">
        <v>52</v>
      </c>
      <c r="B51" s="10" t="s">
        <v>576</v>
      </c>
      <c r="C51" s="11" t="s">
        <v>105</v>
      </c>
      <c r="D51" s="12" t="s">
        <v>111</v>
      </c>
      <c r="E51" s="12" t="s">
        <v>590</v>
      </c>
      <c r="F51" s="2">
        <v>50</v>
      </c>
      <c r="G51" s="9">
        <v>210</v>
      </c>
      <c r="H51" s="13">
        <v>0.75</v>
      </c>
      <c r="I51" s="9" t="s">
        <v>112</v>
      </c>
      <c r="J51" s="13">
        <v>20</v>
      </c>
      <c r="K51" s="22" t="s">
        <v>889</v>
      </c>
      <c r="L51" s="18"/>
      <c r="M51" s="18"/>
      <c r="N51" s="19"/>
      <c r="O51" s="9">
        <f t="shared" si="0"/>
        <v>2</v>
      </c>
      <c r="P51" s="3">
        <v>210</v>
      </c>
      <c r="Z51" s="30" t="s">
        <v>1598</v>
      </c>
      <c r="AR51"/>
      <c r="AS51"/>
      <c r="AT51"/>
      <c r="AU51"/>
      <c r="AV51"/>
      <c r="AW51"/>
      <c r="AX51"/>
      <c r="AY51"/>
      <c r="AZ51"/>
      <c r="BA51"/>
      <c r="BB51"/>
      <c r="BC51"/>
      <c r="BD51"/>
    </row>
    <row r="52" spans="1:56" s="3" customFormat="1" x14ac:dyDescent="0.2">
      <c r="A52" s="3">
        <v>53</v>
      </c>
      <c r="B52" s="10" t="s">
        <v>576</v>
      </c>
      <c r="C52" s="11" t="s">
        <v>105</v>
      </c>
      <c r="D52" s="12" t="s">
        <v>113</v>
      </c>
      <c r="E52" s="12" t="s">
        <v>590</v>
      </c>
      <c r="F52" s="2">
        <v>51</v>
      </c>
      <c r="G52" s="9">
        <v>211</v>
      </c>
      <c r="H52" s="13">
        <v>27.5</v>
      </c>
      <c r="I52" s="9" t="s">
        <v>114</v>
      </c>
      <c r="J52" s="13">
        <v>25</v>
      </c>
      <c r="K52" s="22" t="s">
        <v>890</v>
      </c>
      <c r="L52" s="18"/>
      <c r="M52" s="18"/>
      <c r="N52" s="19"/>
      <c r="O52" s="9">
        <f t="shared" si="0"/>
        <v>2</v>
      </c>
      <c r="P52" s="3">
        <v>211</v>
      </c>
      <c r="Z52" s="30" t="s">
        <v>1599</v>
      </c>
      <c r="AR52"/>
      <c r="AS52"/>
      <c r="AT52"/>
      <c r="AU52"/>
      <c r="AV52"/>
      <c r="AW52"/>
      <c r="AX52"/>
      <c r="AY52"/>
      <c r="AZ52"/>
      <c r="BA52"/>
      <c r="BB52"/>
      <c r="BC52"/>
      <c r="BD52"/>
    </row>
    <row r="53" spans="1:56" s="3" customFormat="1" x14ac:dyDescent="0.2">
      <c r="A53" s="3">
        <v>54</v>
      </c>
      <c r="B53" s="10" t="s">
        <v>577</v>
      </c>
      <c r="C53" s="11" t="s">
        <v>115</v>
      </c>
      <c r="D53" s="12" t="s">
        <v>15</v>
      </c>
      <c r="E53" s="12" t="s">
        <v>590</v>
      </c>
      <c r="F53" s="2">
        <v>52</v>
      </c>
      <c r="G53" s="9">
        <v>212</v>
      </c>
      <c r="H53" s="13">
        <v>2.5</v>
      </c>
      <c r="I53" s="9">
        <v>212</v>
      </c>
      <c r="J53" s="13">
        <v>90</v>
      </c>
      <c r="K53" s="22" t="s">
        <v>891</v>
      </c>
      <c r="L53" s="18"/>
      <c r="M53" s="18"/>
      <c r="N53" s="19"/>
      <c r="O53" s="9">
        <f t="shared" si="0"/>
        <v>1</v>
      </c>
      <c r="P53" s="3">
        <v>212</v>
      </c>
      <c r="AR53"/>
      <c r="AS53"/>
      <c r="AT53"/>
      <c r="AU53"/>
      <c r="AV53"/>
      <c r="AW53"/>
      <c r="AX53"/>
      <c r="AY53"/>
      <c r="AZ53"/>
      <c r="BA53"/>
      <c r="BB53"/>
      <c r="BC53"/>
      <c r="BD53"/>
    </row>
    <row r="54" spans="1:56" s="3" customFormat="1" x14ac:dyDescent="0.2">
      <c r="A54" s="3">
        <v>55</v>
      </c>
      <c r="B54" s="10" t="s">
        <v>577</v>
      </c>
      <c r="C54" s="11" t="s">
        <v>115</v>
      </c>
      <c r="D54" s="12" t="s">
        <v>111</v>
      </c>
      <c r="E54" s="12" t="s">
        <v>590</v>
      </c>
      <c r="F54" s="2">
        <v>53</v>
      </c>
      <c r="G54" s="9">
        <v>213</v>
      </c>
      <c r="H54" s="13">
        <v>0.6</v>
      </c>
      <c r="I54" s="9" t="s">
        <v>116</v>
      </c>
      <c r="J54" s="13">
        <v>50</v>
      </c>
      <c r="K54" s="22" t="s">
        <v>889</v>
      </c>
      <c r="L54" s="18"/>
      <c r="M54" s="18"/>
      <c r="N54" s="19"/>
      <c r="O54" s="9">
        <f t="shared" si="0"/>
        <v>1</v>
      </c>
      <c r="P54" s="3">
        <v>213</v>
      </c>
      <c r="AR54"/>
      <c r="AS54"/>
      <c r="AT54"/>
      <c r="AU54"/>
      <c r="AV54"/>
      <c r="AW54"/>
      <c r="AX54"/>
      <c r="AY54"/>
      <c r="AZ54"/>
      <c r="BA54"/>
      <c r="BB54"/>
      <c r="BC54"/>
      <c r="BD54"/>
    </row>
    <row r="55" spans="1:56" s="3" customFormat="1" x14ac:dyDescent="0.2">
      <c r="A55" s="3">
        <v>56</v>
      </c>
      <c r="B55" s="10" t="s">
        <v>577</v>
      </c>
      <c r="C55" s="11" t="s">
        <v>115</v>
      </c>
      <c r="D55" s="12" t="s">
        <v>19</v>
      </c>
      <c r="E55" s="12" t="s">
        <v>590</v>
      </c>
      <c r="F55" s="2">
        <v>54</v>
      </c>
      <c r="G55" s="9">
        <v>214</v>
      </c>
      <c r="H55" s="13">
        <v>55</v>
      </c>
      <c r="I55" s="9" t="s">
        <v>117</v>
      </c>
      <c r="J55" s="13">
        <v>50</v>
      </c>
      <c r="K55" s="22" t="s">
        <v>999</v>
      </c>
      <c r="L55" s="18"/>
      <c r="M55" s="18"/>
      <c r="N55" s="19"/>
      <c r="O55" s="9">
        <f t="shared" si="0"/>
        <v>1</v>
      </c>
      <c r="P55" s="3">
        <v>214</v>
      </c>
      <c r="AR55"/>
      <c r="AS55"/>
      <c r="AT55"/>
      <c r="AU55"/>
      <c r="AV55"/>
      <c r="AW55"/>
      <c r="AX55"/>
      <c r="AY55"/>
      <c r="AZ55"/>
      <c r="BA55"/>
      <c r="BB55"/>
      <c r="BC55"/>
      <c r="BD55"/>
    </row>
    <row r="56" spans="1:56" s="3" customFormat="1" x14ac:dyDescent="0.2">
      <c r="A56" s="3">
        <v>57</v>
      </c>
      <c r="B56" s="10" t="s">
        <v>577</v>
      </c>
      <c r="C56" s="11" t="s">
        <v>115</v>
      </c>
      <c r="D56" s="12" t="s">
        <v>113</v>
      </c>
      <c r="E56" s="12" t="s">
        <v>590</v>
      </c>
      <c r="F56" s="2">
        <v>55</v>
      </c>
      <c r="G56" s="9">
        <v>215</v>
      </c>
      <c r="H56" s="13">
        <v>27.5</v>
      </c>
      <c r="I56" s="9" t="s">
        <v>118</v>
      </c>
      <c r="J56" s="13">
        <v>50</v>
      </c>
      <c r="K56" s="22" t="s">
        <v>890</v>
      </c>
      <c r="L56" s="18"/>
      <c r="M56" s="18"/>
      <c r="N56" s="19"/>
      <c r="O56" s="9">
        <f t="shared" si="0"/>
        <v>1</v>
      </c>
      <c r="P56" s="3">
        <v>215</v>
      </c>
      <c r="AR56"/>
      <c r="AS56"/>
      <c r="AT56"/>
      <c r="AU56"/>
      <c r="AV56"/>
      <c r="AW56"/>
      <c r="AX56"/>
      <c r="AY56"/>
      <c r="AZ56"/>
      <c r="BA56"/>
      <c r="BB56"/>
      <c r="BC56"/>
      <c r="BD56"/>
    </row>
    <row r="57" spans="1:56" s="3" customFormat="1" x14ac:dyDescent="0.2">
      <c r="A57" s="3">
        <v>58</v>
      </c>
      <c r="B57" s="10" t="s">
        <v>577</v>
      </c>
      <c r="C57" s="11" t="s">
        <v>115</v>
      </c>
      <c r="D57" s="12" t="s">
        <v>109</v>
      </c>
      <c r="E57" s="12" t="s">
        <v>590</v>
      </c>
      <c r="F57" s="2">
        <v>56</v>
      </c>
      <c r="G57" s="9">
        <v>216</v>
      </c>
      <c r="H57" s="13">
        <v>17.5</v>
      </c>
      <c r="I57" s="9" t="s">
        <v>119</v>
      </c>
      <c r="J57" s="13">
        <v>50</v>
      </c>
      <c r="K57" s="22" t="s">
        <v>888</v>
      </c>
      <c r="L57" s="18"/>
      <c r="M57" s="18"/>
      <c r="N57" s="19"/>
      <c r="O57" s="9">
        <f t="shared" si="0"/>
        <v>1</v>
      </c>
      <c r="P57" s="3">
        <v>216</v>
      </c>
      <c r="AR57"/>
      <c r="AS57"/>
      <c r="AT57"/>
      <c r="AU57"/>
      <c r="AV57"/>
      <c r="AW57"/>
      <c r="AX57"/>
      <c r="AY57"/>
      <c r="AZ57"/>
      <c r="BA57"/>
      <c r="BB57"/>
      <c r="BC57"/>
      <c r="BD57"/>
    </row>
    <row r="58" spans="1:56" s="3" customFormat="1" x14ac:dyDescent="0.2">
      <c r="A58" s="3">
        <v>59</v>
      </c>
      <c r="B58" s="10" t="s">
        <v>577</v>
      </c>
      <c r="C58" s="11" t="s">
        <v>115</v>
      </c>
      <c r="D58" s="12" t="s">
        <v>101</v>
      </c>
      <c r="E58" s="12" t="s">
        <v>590</v>
      </c>
      <c r="F58" s="2">
        <v>57</v>
      </c>
      <c r="G58" s="9">
        <v>217</v>
      </c>
      <c r="H58" s="13">
        <v>100</v>
      </c>
      <c r="I58" s="9" t="s">
        <v>120</v>
      </c>
      <c r="J58" s="13">
        <v>50</v>
      </c>
      <c r="K58" s="22" t="s">
        <v>1000</v>
      </c>
      <c r="L58" s="18"/>
      <c r="M58" s="18"/>
      <c r="N58" s="19"/>
      <c r="O58" s="9">
        <f t="shared" si="0"/>
        <v>1</v>
      </c>
      <c r="P58" s="3">
        <v>217</v>
      </c>
      <c r="AR58"/>
      <c r="AS58"/>
      <c r="AT58"/>
      <c r="AU58"/>
      <c r="AV58"/>
      <c r="AW58"/>
      <c r="AX58"/>
      <c r="AY58"/>
      <c r="AZ58"/>
      <c r="BA58"/>
      <c r="BB58"/>
      <c r="BC58"/>
      <c r="BD58"/>
    </row>
    <row r="59" spans="1:56" s="3" customFormat="1" x14ac:dyDescent="0.2">
      <c r="A59" s="3">
        <v>60</v>
      </c>
      <c r="B59" s="10" t="s">
        <v>577</v>
      </c>
      <c r="C59" s="11" t="s">
        <v>115</v>
      </c>
      <c r="D59" s="12" t="s">
        <v>103</v>
      </c>
      <c r="E59" s="12" t="s">
        <v>590</v>
      </c>
      <c r="F59" s="2">
        <v>58</v>
      </c>
      <c r="G59" s="9">
        <v>218</v>
      </c>
      <c r="H59" s="13">
        <v>250</v>
      </c>
      <c r="I59" s="9" t="s">
        <v>121</v>
      </c>
      <c r="J59" s="13">
        <v>50</v>
      </c>
      <c r="K59" s="22" t="s">
        <v>886</v>
      </c>
      <c r="L59" s="18"/>
      <c r="M59" s="18"/>
      <c r="N59" s="19"/>
      <c r="O59" s="9">
        <f t="shared" si="0"/>
        <v>1</v>
      </c>
      <c r="P59" s="3">
        <v>218</v>
      </c>
      <c r="AR59"/>
      <c r="AS59"/>
      <c r="AT59"/>
      <c r="AU59"/>
      <c r="AV59"/>
      <c r="AW59"/>
      <c r="AX59"/>
      <c r="AY59"/>
      <c r="AZ59"/>
      <c r="BA59"/>
      <c r="BB59"/>
      <c r="BC59"/>
      <c r="BD59"/>
    </row>
    <row r="60" spans="1:56" s="3" customFormat="1" x14ac:dyDescent="0.2">
      <c r="A60" s="3">
        <v>61</v>
      </c>
      <c r="B60" s="10">
        <v>1879</v>
      </c>
      <c r="C60" s="11" t="s">
        <v>1472</v>
      </c>
      <c r="D60" s="12" t="s">
        <v>1365</v>
      </c>
      <c r="E60" s="12" t="s">
        <v>1395</v>
      </c>
      <c r="F60" s="2" t="s">
        <v>1473</v>
      </c>
      <c r="G60" s="9" t="s">
        <v>1478</v>
      </c>
      <c r="H60" s="13">
        <v>14</v>
      </c>
      <c r="I60" s="9" t="s">
        <v>1478</v>
      </c>
      <c r="J60" s="13">
        <v>90</v>
      </c>
      <c r="K60" s="22" t="s">
        <v>1473</v>
      </c>
      <c r="L60" s="18"/>
      <c r="M60" s="18"/>
      <c r="N60" s="19"/>
      <c r="O60" s="9">
        <f t="shared" ref="O60:O66" si="1">COUNTA(P60:BD60)</f>
        <v>4</v>
      </c>
      <c r="P60" s="3" t="s">
        <v>1478</v>
      </c>
      <c r="Q60" s="3" t="s">
        <v>1485</v>
      </c>
      <c r="R60" s="3" t="s">
        <v>1492</v>
      </c>
      <c r="S60" s="3" t="s">
        <v>1499</v>
      </c>
      <c r="AR60"/>
      <c r="AS60"/>
      <c r="AT60"/>
      <c r="AU60"/>
      <c r="AV60"/>
      <c r="AW60"/>
      <c r="AX60"/>
      <c r="AY60"/>
      <c r="AZ60"/>
      <c r="BA60"/>
      <c r="BB60"/>
      <c r="BC60"/>
      <c r="BD60"/>
    </row>
    <row r="61" spans="1:56" s="3" customFormat="1" x14ac:dyDescent="0.2">
      <c r="A61" s="3">
        <v>62</v>
      </c>
      <c r="B61" s="10">
        <v>1879</v>
      </c>
      <c r="C61" s="11" t="s">
        <v>1472</v>
      </c>
      <c r="D61" s="12" t="s">
        <v>1366</v>
      </c>
      <c r="E61" s="12" t="s">
        <v>1395</v>
      </c>
      <c r="F61" s="2" t="s">
        <v>1566</v>
      </c>
      <c r="G61" s="9" t="s">
        <v>1479</v>
      </c>
      <c r="H61" s="13">
        <v>25</v>
      </c>
      <c r="I61" s="9" t="s">
        <v>1479</v>
      </c>
      <c r="J61" s="13">
        <v>400</v>
      </c>
      <c r="K61" s="22" t="s">
        <v>1566</v>
      </c>
      <c r="L61" s="18"/>
      <c r="M61" s="18"/>
      <c r="N61" s="19"/>
      <c r="O61" s="9">
        <f t="shared" si="1"/>
        <v>4</v>
      </c>
      <c r="P61" s="3" t="s">
        <v>1479</v>
      </c>
      <c r="Q61" s="3" t="s">
        <v>1486</v>
      </c>
      <c r="R61" s="3" t="s">
        <v>1493</v>
      </c>
      <c r="S61" s="3" t="s">
        <v>1500</v>
      </c>
      <c r="AR61"/>
      <c r="AS61"/>
      <c r="AT61"/>
      <c r="AU61"/>
      <c r="AV61"/>
      <c r="AW61"/>
      <c r="AX61"/>
      <c r="AY61"/>
      <c r="AZ61"/>
      <c r="BA61"/>
      <c r="BB61"/>
      <c r="BC61"/>
      <c r="BD61"/>
    </row>
    <row r="62" spans="1:56" s="3" customFormat="1" x14ac:dyDescent="0.2">
      <c r="A62" s="3">
        <v>63</v>
      </c>
      <c r="B62" s="10">
        <v>1879</v>
      </c>
      <c r="C62" s="11" t="s">
        <v>1472</v>
      </c>
      <c r="D62" s="12" t="s">
        <v>1474</v>
      </c>
      <c r="E62" s="12" t="s">
        <v>1395</v>
      </c>
      <c r="F62" s="2" t="s">
        <v>1567</v>
      </c>
      <c r="G62" s="9" t="s">
        <v>1480</v>
      </c>
      <c r="H62" s="13">
        <v>6</v>
      </c>
      <c r="I62" s="9" t="s">
        <v>1480</v>
      </c>
      <c r="J62" s="13">
        <v>100</v>
      </c>
      <c r="K62" s="22" t="s">
        <v>1567</v>
      </c>
      <c r="L62" s="18"/>
      <c r="M62" s="18"/>
      <c r="N62" s="19"/>
      <c r="O62" s="9">
        <f t="shared" si="1"/>
        <v>4</v>
      </c>
      <c r="P62" s="3" t="s">
        <v>1480</v>
      </c>
      <c r="Q62" s="3" t="s">
        <v>1487</v>
      </c>
      <c r="R62" s="3" t="s">
        <v>1494</v>
      </c>
      <c r="S62" s="3" t="s">
        <v>1501</v>
      </c>
      <c r="AR62"/>
      <c r="AS62"/>
      <c r="AT62"/>
      <c r="AU62"/>
      <c r="AV62"/>
      <c r="AW62"/>
      <c r="AX62"/>
      <c r="AY62"/>
      <c r="AZ62"/>
      <c r="BA62"/>
      <c r="BB62"/>
      <c r="BC62"/>
      <c r="BD62"/>
    </row>
    <row r="63" spans="1:56" s="3" customFormat="1" x14ac:dyDescent="0.2">
      <c r="A63" s="3">
        <v>64</v>
      </c>
      <c r="B63" s="10">
        <v>1879</v>
      </c>
      <c r="C63" s="11" t="s">
        <v>1472</v>
      </c>
      <c r="D63" s="12" t="s">
        <v>1367</v>
      </c>
      <c r="E63" s="12" t="s">
        <v>1395</v>
      </c>
      <c r="F63" s="2" t="s">
        <v>1568</v>
      </c>
      <c r="G63" s="9" t="s">
        <v>1481</v>
      </c>
      <c r="H63" s="13">
        <v>70</v>
      </c>
      <c r="I63" s="9" t="s">
        <v>1481</v>
      </c>
      <c r="J63" s="13">
        <v>775</v>
      </c>
      <c r="K63" s="22" t="s">
        <v>1568</v>
      </c>
      <c r="L63" s="18"/>
      <c r="M63" s="18"/>
      <c r="N63" s="19"/>
      <c r="O63" s="9">
        <f t="shared" si="1"/>
        <v>4</v>
      </c>
      <c r="P63" s="3" t="s">
        <v>1481</v>
      </c>
      <c r="Q63" s="3" t="s">
        <v>1488</v>
      </c>
      <c r="R63" s="3" t="s">
        <v>1495</v>
      </c>
      <c r="S63" s="3" t="s">
        <v>1502</v>
      </c>
      <c r="AR63"/>
      <c r="AS63"/>
      <c r="AT63"/>
      <c r="AU63"/>
      <c r="AV63"/>
      <c r="AW63"/>
      <c r="AX63"/>
      <c r="AY63"/>
      <c r="AZ63"/>
      <c r="BA63"/>
      <c r="BB63"/>
      <c r="BC63"/>
      <c r="BD63"/>
    </row>
    <row r="64" spans="1:56" s="3" customFormat="1" x14ac:dyDescent="0.2">
      <c r="A64" s="3">
        <v>65</v>
      </c>
      <c r="B64" s="10">
        <v>1879</v>
      </c>
      <c r="C64" s="11" t="s">
        <v>1472</v>
      </c>
      <c r="D64" s="12" t="s">
        <v>1368</v>
      </c>
      <c r="E64" s="12" t="s">
        <v>1395</v>
      </c>
      <c r="F64" s="2" t="s">
        <v>1569</v>
      </c>
      <c r="G64" s="9" t="s">
        <v>1482</v>
      </c>
      <c r="H64" s="13">
        <v>70</v>
      </c>
      <c r="I64" s="9" t="s">
        <v>1482</v>
      </c>
      <c r="J64" s="13">
        <v>900</v>
      </c>
      <c r="K64" s="22" t="s">
        <v>1569</v>
      </c>
      <c r="L64" s="18"/>
      <c r="M64" s="18"/>
      <c r="N64" s="19"/>
      <c r="O64" s="9">
        <f t="shared" si="1"/>
        <v>4</v>
      </c>
      <c r="P64" s="3" t="s">
        <v>1482</v>
      </c>
      <c r="Q64" s="3" t="s">
        <v>1489</v>
      </c>
      <c r="R64" s="3" t="s">
        <v>1496</v>
      </c>
      <c r="S64" s="3" t="s">
        <v>1503</v>
      </c>
      <c r="AR64"/>
      <c r="AS64"/>
      <c r="AT64"/>
      <c r="AU64"/>
      <c r="AV64"/>
      <c r="AW64"/>
      <c r="AX64"/>
      <c r="AY64"/>
      <c r="AZ64"/>
      <c r="BA64"/>
      <c r="BB64"/>
      <c r="BC64"/>
      <c r="BD64"/>
    </row>
    <row r="65" spans="1:56" s="3" customFormat="1" x14ac:dyDescent="0.2">
      <c r="A65" s="3">
        <v>66</v>
      </c>
      <c r="B65" s="10">
        <v>1879</v>
      </c>
      <c r="C65" s="11" t="s">
        <v>1472</v>
      </c>
      <c r="D65" s="12" t="s">
        <v>1475</v>
      </c>
      <c r="E65" s="12" t="s">
        <v>1395</v>
      </c>
      <c r="F65" s="2" t="s">
        <v>1570</v>
      </c>
      <c r="G65" s="9" t="s">
        <v>1483</v>
      </c>
      <c r="H65" s="13">
        <v>65</v>
      </c>
      <c r="I65" s="9" t="s">
        <v>1483</v>
      </c>
      <c r="J65" s="13">
        <v>350</v>
      </c>
      <c r="K65" s="22" t="s">
        <v>1570</v>
      </c>
      <c r="L65" s="18"/>
      <c r="M65" s="18"/>
      <c r="N65" s="19"/>
      <c r="O65" s="9">
        <f t="shared" si="1"/>
        <v>4</v>
      </c>
      <c r="P65" s="3" t="s">
        <v>1483</v>
      </c>
      <c r="Q65" s="3" t="s">
        <v>1490</v>
      </c>
      <c r="R65" s="3" t="s">
        <v>1497</v>
      </c>
      <c r="S65" s="3" t="s">
        <v>1504</v>
      </c>
      <c r="AR65"/>
      <c r="AS65"/>
      <c r="AT65"/>
      <c r="AU65"/>
      <c r="AV65"/>
      <c r="AW65"/>
      <c r="AX65"/>
      <c r="AY65"/>
      <c r="AZ65"/>
      <c r="BA65"/>
      <c r="BB65"/>
      <c r="BC65"/>
      <c r="BD65"/>
    </row>
    <row r="66" spans="1:56" s="3" customFormat="1" x14ac:dyDescent="0.2">
      <c r="A66" s="3">
        <v>67</v>
      </c>
      <c r="B66" s="10">
        <v>1879</v>
      </c>
      <c r="C66" s="11" t="s">
        <v>1472</v>
      </c>
      <c r="D66" s="12" t="s">
        <v>1476</v>
      </c>
      <c r="E66" s="12" t="s">
        <v>1395</v>
      </c>
      <c r="F66" s="2" t="s">
        <v>1571</v>
      </c>
      <c r="G66" s="9" t="s">
        <v>1484</v>
      </c>
      <c r="H66" s="13">
        <v>90</v>
      </c>
      <c r="I66" s="9" t="s">
        <v>1484</v>
      </c>
      <c r="J66" s="13">
        <v>600</v>
      </c>
      <c r="K66" s="22" t="s">
        <v>1571</v>
      </c>
      <c r="L66" s="18"/>
      <c r="M66" s="18"/>
      <c r="N66" s="19"/>
      <c r="O66" s="9">
        <f t="shared" si="1"/>
        <v>4</v>
      </c>
      <c r="P66" s="3" t="s">
        <v>1484</v>
      </c>
      <c r="Q66" s="3" t="s">
        <v>1491</v>
      </c>
      <c r="R66" s="3" t="s">
        <v>1498</v>
      </c>
      <c r="S66" s="3" t="s">
        <v>1505</v>
      </c>
      <c r="AR66"/>
      <c r="AS66"/>
      <c r="AT66"/>
      <c r="AU66"/>
      <c r="AV66"/>
      <c r="AW66"/>
      <c r="AX66"/>
      <c r="AY66"/>
      <c r="AZ66"/>
      <c r="BA66"/>
      <c r="BB66"/>
      <c r="BC66"/>
      <c r="BD66"/>
    </row>
    <row r="67" spans="1:56" s="3" customFormat="1" x14ac:dyDescent="0.2">
      <c r="A67" s="3">
        <v>68</v>
      </c>
      <c r="B67" s="10">
        <v>1885</v>
      </c>
      <c r="C67" s="12" t="s">
        <v>1439</v>
      </c>
      <c r="D67" s="12" t="s">
        <v>1426</v>
      </c>
      <c r="E67" s="12" t="s">
        <v>1305</v>
      </c>
      <c r="F67" s="2" t="s">
        <v>1414</v>
      </c>
      <c r="G67" s="9" t="s">
        <v>1396</v>
      </c>
      <c r="H67" s="13">
        <v>80</v>
      </c>
      <c r="I67" s="9" t="s">
        <v>1396</v>
      </c>
      <c r="J67" s="13">
        <v>550</v>
      </c>
      <c r="K67" s="22" t="s">
        <v>1424</v>
      </c>
      <c r="L67" s="18"/>
      <c r="M67" s="18"/>
      <c r="N67" s="19"/>
      <c r="O67" s="9">
        <f>COUNTA(P67:BD67)</f>
        <v>1</v>
      </c>
      <c r="P67" s="3" t="s">
        <v>1396</v>
      </c>
      <c r="AR67"/>
      <c r="AS67"/>
      <c r="AT67"/>
      <c r="AU67"/>
      <c r="AV67"/>
      <c r="AW67"/>
      <c r="AX67"/>
      <c r="AY67"/>
      <c r="AZ67"/>
      <c r="BA67"/>
      <c r="BB67"/>
      <c r="BC67"/>
      <c r="BD67"/>
    </row>
    <row r="68" spans="1:56" s="3" customFormat="1" x14ac:dyDescent="0.2">
      <c r="A68" s="3">
        <v>69</v>
      </c>
      <c r="B68" s="10">
        <v>1888</v>
      </c>
      <c r="C68" s="12" t="s">
        <v>1439</v>
      </c>
      <c r="D68" s="12" t="s">
        <v>1426</v>
      </c>
      <c r="E68" s="12" t="s">
        <v>1305</v>
      </c>
      <c r="F68" s="2" t="s">
        <v>1415</v>
      </c>
      <c r="G68" s="9" t="s">
        <v>1400</v>
      </c>
      <c r="H68" s="13">
        <v>12.5</v>
      </c>
      <c r="I68" s="9" t="s">
        <v>1400</v>
      </c>
      <c r="J68" s="13">
        <v>210</v>
      </c>
      <c r="K68" s="22" t="s">
        <v>1440</v>
      </c>
      <c r="L68" s="18"/>
      <c r="M68" s="18"/>
      <c r="N68" s="19"/>
      <c r="O68" s="9">
        <f>COUNTA(P68:BD68)</f>
        <v>3</v>
      </c>
      <c r="P68" s="3" t="s">
        <v>1400</v>
      </c>
      <c r="Q68" s="3" t="s">
        <v>1397</v>
      </c>
      <c r="R68" s="3" t="s">
        <v>1399</v>
      </c>
      <c r="AR68"/>
      <c r="AS68"/>
      <c r="AT68"/>
      <c r="AU68"/>
      <c r="AV68"/>
      <c r="AW68"/>
      <c r="AX68"/>
      <c r="AY68"/>
      <c r="AZ68"/>
      <c r="BA68"/>
      <c r="BB68"/>
      <c r="BC68"/>
      <c r="BD68"/>
    </row>
    <row r="69" spans="1:56" s="3" customFormat="1" x14ac:dyDescent="0.2">
      <c r="A69" s="3">
        <v>70</v>
      </c>
      <c r="B69" s="10">
        <v>1893</v>
      </c>
      <c r="C69" s="12" t="s">
        <v>1439</v>
      </c>
      <c r="D69" s="12" t="s">
        <v>1427</v>
      </c>
      <c r="E69" s="12" t="s">
        <v>1305</v>
      </c>
      <c r="F69" s="2" t="s">
        <v>1416</v>
      </c>
      <c r="G69" s="9" t="s">
        <v>1398</v>
      </c>
      <c r="H69" s="13">
        <v>50</v>
      </c>
      <c r="I69" s="9" t="s">
        <v>1398</v>
      </c>
      <c r="J69" s="13">
        <v>300</v>
      </c>
      <c r="K69" s="22" t="s">
        <v>1425</v>
      </c>
      <c r="L69" s="18"/>
      <c r="M69" s="18"/>
      <c r="N69" s="19"/>
      <c r="O69" s="9">
        <f>COUNTA(P69:BD69)</f>
        <v>1</v>
      </c>
      <c r="P69" s="3" t="s">
        <v>1398</v>
      </c>
      <c r="AR69"/>
      <c r="AS69"/>
      <c r="AT69"/>
      <c r="AU69"/>
      <c r="AV69"/>
      <c r="AW69"/>
      <c r="AX69"/>
      <c r="AY69"/>
      <c r="AZ69"/>
      <c r="BA69"/>
      <c r="BB69"/>
      <c r="BC69"/>
      <c r="BD69"/>
    </row>
    <row r="70" spans="1:56" s="3" customFormat="1" x14ac:dyDescent="0.2">
      <c r="A70" s="3">
        <v>71</v>
      </c>
      <c r="B70" s="10" t="s">
        <v>578</v>
      </c>
      <c r="C70" s="11" t="s">
        <v>122</v>
      </c>
      <c r="D70" s="12" t="s">
        <v>15</v>
      </c>
      <c r="E70" s="12" t="s">
        <v>590</v>
      </c>
      <c r="F70" s="2">
        <v>59</v>
      </c>
      <c r="G70" s="9">
        <v>219</v>
      </c>
      <c r="H70" s="13">
        <v>0.75</v>
      </c>
      <c r="I70" s="9" t="s">
        <v>123</v>
      </c>
      <c r="J70" s="13">
        <v>40</v>
      </c>
      <c r="K70" s="22" t="s">
        <v>892</v>
      </c>
      <c r="L70" s="18"/>
      <c r="M70" s="18"/>
      <c r="N70" s="19"/>
      <c r="O70" s="9">
        <f t="shared" si="0"/>
        <v>1</v>
      </c>
      <c r="P70" s="3">
        <v>219</v>
      </c>
      <c r="AR70"/>
      <c r="AS70"/>
      <c r="AT70"/>
      <c r="AU70"/>
      <c r="AV70"/>
      <c r="AW70"/>
      <c r="AX70"/>
      <c r="AY70"/>
      <c r="AZ70"/>
      <c r="BA70"/>
      <c r="BB70"/>
      <c r="BC70"/>
      <c r="BD70"/>
    </row>
    <row r="71" spans="1:56" s="3" customFormat="1" x14ac:dyDescent="0.2">
      <c r="A71" s="3">
        <v>72</v>
      </c>
      <c r="B71" s="10" t="s">
        <v>578</v>
      </c>
      <c r="C71" s="11" t="s">
        <v>122</v>
      </c>
      <c r="D71" s="12" t="s">
        <v>111</v>
      </c>
      <c r="E71" s="12" t="s">
        <v>590</v>
      </c>
      <c r="F71" s="2">
        <v>60</v>
      </c>
      <c r="G71" s="9" t="s">
        <v>124</v>
      </c>
      <c r="H71" s="13">
        <v>5.5</v>
      </c>
      <c r="I71" s="9" t="s">
        <v>125</v>
      </c>
      <c r="J71" s="13">
        <v>200</v>
      </c>
      <c r="K71" s="22" t="s">
        <v>893</v>
      </c>
      <c r="L71" s="18"/>
      <c r="M71" s="18"/>
      <c r="N71" s="19"/>
      <c r="O71" s="9">
        <f t="shared" si="0"/>
        <v>1</v>
      </c>
      <c r="P71" s="3" t="s">
        <v>124</v>
      </c>
      <c r="AR71"/>
      <c r="AS71"/>
      <c r="AT71"/>
      <c r="AU71"/>
      <c r="AV71"/>
      <c r="AW71"/>
      <c r="AX71"/>
      <c r="AY71"/>
      <c r="AZ71"/>
      <c r="BA71"/>
      <c r="BB71"/>
      <c r="BC71"/>
      <c r="BD71"/>
    </row>
    <row r="72" spans="1:56" s="3" customFormat="1" x14ac:dyDescent="0.2">
      <c r="A72" s="3">
        <v>73</v>
      </c>
      <c r="B72" s="10" t="s">
        <v>578</v>
      </c>
      <c r="C72" s="11" t="s">
        <v>122</v>
      </c>
      <c r="D72" s="12" t="s">
        <v>111</v>
      </c>
      <c r="E72" s="12" t="s">
        <v>590</v>
      </c>
      <c r="F72" s="2">
        <v>61</v>
      </c>
      <c r="G72" s="9">
        <v>220</v>
      </c>
      <c r="H72" s="13">
        <v>5.5</v>
      </c>
      <c r="I72" s="9" t="s">
        <v>125</v>
      </c>
      <c r="J72" s="13">
        <v>200</v>
      </c>
      <c r="K72" s="22" t="s">
        <v>893</v>
      </c>
      <c r="L72" s="18"/>
      <c r="M72" s="18"/>
      <c r="N72" s="19"/>
      <c r="O72" s="9">
        <f t="shared" ref="O72" si="2">COUNTA(P72:BD72)</f>
        <v>1</v>
      </c>
      <c r="P72" s="3">
        <v>220</v>
      </c>
      <c r="AR72"/>
      <c r="AS72"/>
      <c r="AT72"/>
      <c r="AU72"/>
      <c r="AV72"/>
      <c r="AW72"/>
      <c r="AX72"/>
      <c r="AY72"/>
      <c r="AZ72"/>
      <c r="BA72"/>
      <c r="BB72"/>
      <c r="BC72"/>
      <c r="BD72"/>
    </row>
    <row r="73" spans="1:56" s="3" customFormat="1" x14ac:dyDescent="0.2">
      <c r="A73" s="3">
        <v>74</v>
      </c>
      <c r="B73" s="10" t="s">
        <v>578</v>
      </c>
      <c r="C73" s="11" t="s">
        <v>122</v>
      </c>
      <c r="D73" s="12" t="s">
        <v>126</v>
      </c>
      <c r="E73" s="12" t="s">
        <v>590</v>
      </c>
      <c r="F73" s="2">
        <v>62</v>
      </c>
      <c r="G73" s="9">
        <v>221</v>
      </c>
      <c r="H73" s="13">
        <v>9</v>
      </c>
      <c r="I73" s="9" t="s">
        <v>127</v>
      </c>
      <c r="J73" s="13">
        <v>25</v>
      </c>
      <c r="K73" s="22" t="s">
        <v>894</v>
      </c>
      <c r="L73" s="18"/>
      <c r="M73" s="18"/>
      <c r="N73" s="19"/>
      <c r="O73" s="9">
        <f t="shared" si="0"/>
        <v>1</v>
      </c>
      <c r="P73" s="3">
        <v>221</v>
      </c>
      <c r="AR73"/>
      <c r="AS73"/>
      <c r="AT73"/>
      <c r="AU73"/>
      <c r="AV73"/>
      <c r="AW73"/>
      <c r="AX73"/>
      <c r="AY73"/>
      <c r="AZ73"/>
      <c r="BA73"/>
      <c r="BB73"/>
      <c r="BC73"/>
      <c r="BD73"/>
    </row>
    <row r="74" spans="1:56" s="3" customFormat="1" x14ac:dyDescent="0.2">
      <c r="A74" s="3">
        <v>75</v>
      </c>
      <c r="B74" s="10" t="s">
        <v>578</v>
      </c>
      <c r="C74" s="11" t="s">
        <v>122</v>
      </c>
      <c r="D74" s="12" t="s">
        <v>128</v>
      </c>
      <c r="E74" s="12" t="s">
        <v>590</v>
      </c>
      <c r="F74" s="2">
        <v>63</v>
      </c>
      <c r="G74" s="9">
        <v>222</v>
      </c>
      <c r="H74" s="13">
        <v>4.75</v>
      </c>
      <c r="I74" s="9" t="s">
        <v>129</v>
      </c>
      <c r="J74" s="13">
        <v>25</v>
      </c>
      <c r="K74" s="22" t="s">
        <v>895</v>
      </c>
      <c r="L74" s="18"/>
      <c r="M74" s="18"/>
      <c r="N74" s="19"/>
      <c r="O74" s="9">
        <f t="shared" si="0"/>
        <v>1</v>
      </c>
      <c r="P74" s="3">
        <v>222</v>
      </c>
      <c r="AR74"/>
      <c r="AS74"/>
      <c r="AT74"/>
      <c r="AU74"/>
      <c r="AV74"/>
      <c r="AW74"/>
      <c r="AX74"/>
      <c r="AY74"/>
      <c r="AZ74"/>
      <c r="BA74"/>
      <c r="BB74"/>
      <c r="BC74"/>
      <c r="BD74"/>
    </row>
    <row r="75" spans="1:56" s="3" customFormat="1" x14ac:dyDescent="0.2">
      <c r="A75" s="3">
        <v>76</v>
      </c>
      <c r="B75" s="10" t="s">
        <v>578</v>
      </c>
      <c r="C75" s="11" t="s">
        <v>122</v>
      </c>
      <c r="D75" s="12" t="s">
        <v>130</v>
      </c>
      <c r="E75" s="12" t="s">
        <v>590</v>
      </c>
      <c r="F75" s="2">
        <v>64</v>
      </c>
      <c r="G75" s="9">
        <v>223</v>
      </c>
      <c r="H75" s="13">
        <v>4.75</v>
      </c>
      <c r="I75" s="9" t="s">
        <v>131</v>
      </c>
      <c r="J75" s="13">
        <v>25</v>
      </c>
      <c r="K75" s="22" t="s">
        <v>896</v>
      </c>
      <c r="L75" s="18"/>
      <c r="M75" s="18"/>
      <c r="N75" s="19"/>
      <c r="O75" s="9">
        <f t="shared" si="0"/>
        <v>1</v>
      </c>
      <c r="P75" s="3">
        <v>223</v>
      </c>
      <c r="AR75"/>
      <c r="AS75"/>
      <c r="AT75"/>
      <c r="AU75"/>
      <c r="AV75"/>
      <c r="AW75"/>
      <c r="AX75"/>
      <c r="AY75"/>
      <c r="AZ75"/>
      <c r="BA75"/>
      <c r="BB75"/>
      <c r="BC75"/>
      <c r="BD75"/>
    </row>
    <row r="76" spans="1:56" s="3" customFormat="1" x14ac:dyDescent="0.2">
      <c r="A76" s="3">
        <v>77</v>
      </c>
      <c r="B76" s="10" t="s">
        <v>578</v>
      </c>
      <c r="C76" s="11" t="s">
        <v>122</v>
      </c>
      <c r="D76" s="12" t="s">
        <v>132</v>
      </c>
      <c r="E76" s="12" t="s">
        <v>590</v>
      </c>
      <c r="F76" s="2">
        <v>65</v>
      </c>
      <c r="G76" s="9">
        <v>224</v>
      </c>
      <c r="H76" s="13">
        <v>25</v>
      </c>
      <c r="I76" s="9" t="s">
        <v>133</v>
      </c>
      <c r="J76" s="13">
        <v>110</v>
      </c>
      <c r="K76" s="22" t="s">
        <v>897</v>
      </c>
      <c r="L76" s="18"/>
      <c r="M76" s="18"/>
      <c r="N76" s="19"/>
      <c r="O76" s="9">
        <f t="shared" si="0"/>
        <v>1</v>
      </c>
      <c r="P76" s="3">
        <v>224</v>
      </c>
      <c r="AR76"/>
      <c r="AS76"/>
      <c r="AT76"/>
      <c r="AU76"/>
      <c r="AV76"/>
      <c r="AW76"/>
      <c r="AX76"/>
      <c r="AY76"/>
      <c r="AZ76"/>
      <c r="BA76"/>
      <c r="BB76"/>
      <c r="BC76"/>
      <c r="BD76"/>
    </row>
    <row r="77" spans="1:56" s="3" customFormat="1" x14ac:dyDescent="0.2">
      <c r="A77" s="3">
        <v>78</v>
      </c>
      <c r="B77" s="10" t="s">
        <v>578</v>
      </c>
      <c r="C77" s="11" t="s">
        <v>122</v>
      </c>
      <c r="D77" s="12" t="s">
        <v>134</v>
      </c>
      <c r="E77" s="12" t="s">
        <v>590</v>
      </c>
      <c r="F77" s="2">
        <v>66</v>
      </c>
      <c r="G77" s="9">
        <v>225</v>
      </c>
      <c r="H77" s="13">
        <v>17</v>
      </c>
      <c r="I77" s="9" t="s">
        <v>135</v>
      </c>
      <c r="J77" s="13">
        <v>40</v>
      </c>
      <c r="K77" s="22" t="s">
        <v>898</v>
      </c>
      <c r="L77" s="18"/>
      <c r="M77" s="18"/>
      <c r="N77" s="19"/>
      <c r="O77" s="9">
        <f t="shared" ref="O77:O148" si="3">COUNTA(P77:BD77)</f>
        <v>1</v>
      </c>
      <c r="P77" s="3">
        <v>225</v>
      </c>
      <c r="AR77"/>
      <c r="AS77"/>
      <c r="AT77"/>
      <c r="AU77"/>
      <c r="AV77"/>
      <c r="AW77"/>
      <c r="AX77"/>
      <c r="AY77"/>
      <c r="AZ77"/>
      <c r="BA77"/>
      <c r="BB77"/>
      <c r="BC77"/>
      <c r="BD77"/>
    </row>
    <row r="78" spans="1:56" s="3" customFormat="1" x14ac:dyDescent="0.2">
      <c r="A78" s="3">
        <v>79</v>
      </c>
      <c r="B78" s="10" t="s">
        <v>578</v>
      </c>
      <c r="C78" s="11" t="s">
        <v>122</v>
      </c>
      <c r="D78" s="12" t="s">
        <v>136</v>
      </c>
      <c r="E78" s="12" t="s">
        <v>590</v>
      </c>
      <c r="F78" s="2">
        <v>67</v>
      </c>
      <c r="G78" s="9">
        <v>226</v>
      </c>
      <c r="H78" s="13">
        <v>5</v>
      </c>
      <c r="I78" s="9" t="s">
        <v>137</v>
      </c>
      <c r="J78" s="13">
        <v>40</v>
      </c>
      <c r="K78" s="22" t="s">
        <v>899</v>
      </c>
      <c r="L78" s="18"/>
      <c r="M78" s="18"/>
      <c r="N78" s="19"/>
      <c r="O78" s="9">
        <f t="shared" si="3"/>
        <v>1</v>
      </c>
      <c r="P78" s="3">
        <v>226</v>
      </c>
      <c r="AR78"/>
      <c r="AS78"/>
      <c r="AT78"/>
      <c r="AU78"/>
      <c r="AV78"/>
      <c r="AW78"/>
      <c r="AX78"/>
      <c r="AY78"/>
      <c r="AZ78"/>
      <c r="BA78"/>
      <c r="BB78"/>
      <c r="BC78"/>
      <c r="BD78"/>
    </row>
    <row r="79" spans="1:56" s="3" customFormat="1" x14ac:dyDescent="0.2">
      <c r="A79" s="3">
        <v>80</v>
      </c>
      <c r="B79" s="10" t="s">
        <v>578</v>
      </c>
      <c r="C79" s="11" t="s">
        <v>122</v>
      </c>
      <c r="D79" s="12" t="s">
        <v>138</v>
      </c>
      <c r="E79" s="12" t="s">
        <v>590</v>
      </c>
      <c r="F79" s="2">
        <v>68</v>
      </c>
      <c r="G79" s="9">
        <v>227</v>
      </c>
      <c r="H79" s="13">
        <v>27.5</v>
      </c>
      <c r="I79" s="9" t="s">
        <v>139</v>
      </c>
      <c r="J79" s="13">
        <v>40</v>
      </c>
      <c r="K79" s="22" t="s">
        <v>900</v>
      </c>
      <c r="L79" s="18"/>
      <c r="M79" s="18"/>
      <c r="N79" s="19"/>
      <c r="O79" s="9">
        <f t="shared" si="3"/>
        <v>1</v>
      </c>
      <c r="P79" s="3">
        <v>227</v>
      </c>
      <c r="AR79"/>
      <c r="AS79"/>
      <c r="AT79"/>
      <c r="AU79"/>
      <c r="AV79"/>
      <c r="AW79"/>
      <c r="AX79"/>
      <c r="AY79"/>
      <c r="AZ79"/>
      <c r="BA79"/>
      <c r="BB79"/>
      <c r="BC79"/>
      <c r="BD79"/>
    </row>
    <row r="80" spans="1:56" s="3" customFormat="1" x14ac:dyDescent="0.2">
      <c r="A80" s="3">
        <v>81</v>
      </c>
      <c r="B80" s="10" t="s">
        <v>578</v>
      </c>
      <c r="C80" s="11" t="s">
        <v>122</v>
      </c>
      <c r="D80" s="12" t="s">
        <v>140</v>
      </c>
      <c r="E80" s="12" t="s">
        <v>590</v>
      </c>
      <c r="F80" s="2">
        <v>69</v>
      </c>
      <c r="G80" s="9">
        <v>228</v>
      </c>
      <c r="H80" s="13">
        <v>35</v>
      </c>
      <c r="I80" s="9" t="s">
        <v>141</v>
      </c>
      <c r="J80" s="13">
        <v>45</v>
      </c>
      <c r="K80" s="22" t="s">
        <v>901</v>
      </c>
      <c r="L80" s="18"/>
      <c r="M80" s="18"/>
      <c r="N80" s="19"/>
      <c r="O80" s="9">
        <f t="shared" si="3"/>
        <v>1</v>
      </c>
      <c r="P80" s="3">
        <v>228</v>
      </c>
      <c r="AR80"/>
      <c r="AS80"/>
      <c r="AT80"/>
      <c r="AU80"/>
      <c r="AV80"/>
      <c r="AW80"/>
      <c r="AX80"/>
      <c r="AY80"/>
      <c r="AZ80"/>
      <c r="BA80"/>
      <c r="BB80"/>
      <c r="BC80"/>
      <c r="BD80"/>
    </row>
    <row r="81" spans="1:56" s="3" customFormat="1" x14ac:dyDescent="0.2">
      <c r="A81" s="3">
        <v>82</v>
      </c>
      <c r="B81" s="10" t="s">
        <v>578</v>
      </c>
      <c r="C81" s="11" t="s">
        <v>122</v>
      </c>
      <c r="D81" s="12" t="s">
        <v>103</v>
      </c>
      <c r="E81" s="12" t="s">
        <v>590</v>
      </c>
      <c r="F81" s="2">
        <v>70</v>
      </c>
      <c r="G81" s="9">
        <v>229</v>
      </c>
      <c r="H81" s="13">
        <v>150</v>
      </c>
      <c r="I81" s="9" t="s">
        <v>142</v>
      </c>
      <c r="J81" s="13">
        <v>50</v>
      </c>
      <c r="K81" s="22" t="s">
        <v>902</v>
      </c>
      <c r="L81" s="18"/>
      <c r="M81" s="18"/>
      <c r="N81" s="19"/>
      <c r="O81" s="9">
        <f t="shared" si="3"/>
        <v>1</v>
      </c>
      <c r="P81" s="3">
        <v>229</v>
      </c>
      <c r="AR81"/>
      <c r="AS81"/>
      <c r="AT81"/>
      <c r="AU81"/>
      <c r="AV81"/>
      <c r="AW81"/>
      <c r="AX81"/>
      <c r="AY81"/>
      <c r="AZ81"/>
      <c r="BA81"/>
      <c r="BB81"/>
      <c r="BC81"/>
      <c r="BD81"/>
    </row>
    <row r="82" spans="1:56" s="3" customFormat="1" x14ac:dyDescent="0.2">
      <c r="A82" s="3">
        <v>83</v>
      </c>
      <c r="B82" s="10">
        <v>1893</v>
      </c>
      <c r="C82" s="11" t="s">
        <v>143</v>
      </c>
      <c r="D82" s="12" t="s">
        <v>144</v>
      </c>
      <c r="E82" s="12" t="s">
        <v>591</v>
      </c>
      <c r="F82" s="2" t="s">
        <v>594</v>
      </c>
      <c r="G82" s="9">
        <v>230</v>
      </c>
      <c r="H82" s="13">
        <v>0.4</v>
      </c>
      <c r="I82" s="9" t="s">
        <v>145</v>
      </c>
      <c r="J82" s="13">
        <v>20</v>
      </c>
      <c r="K82" s="22" t="s">
        <v>1001</v>
      </c>
      <c r="L82" s="18"/>
      <c r="M82" s="18"/>
      <c r="N82" s="19"/>
      <c r="O82" s="9">
        <f t="shared" si="3"/>
        <v>1</v>
      </c>
      <c r="P82" s="3">
        <v>230</v>
      </c>
      <c r="AR82"/>
      <c r="AS82"/>
      <c r="AT82"/>
      <c r="AU82"/>
      <c r="AV82"/>
      <c r="AW82"/>
      <c r="AX82"/>
      <c r="AY82"/>
      <c r="AZ82"/>
      <c r="BA82"/>
      <c r="BB82"/>
      <c r="BC82"/>
      <c r="BD82"/>
    </row>
    <row r="83" spans="1:56" s="3" customFormat="1" x14ac:dyDescent="0.2">
      <c r="A83" s="3">
        <v>84</v>
      </c>
      <c r="B83" s="10">
        <v>1893</v>
      </c>
      <c r="C83" s="11" t="s">
        <v>143</v>
      </c>
      <c r="D83" s="12" t="s">
        <v>146</v>
      </c>
      <c r="E83" s="12" t="s">
        <v>591</v>
      </c>
      <c r="F83" s="2" t="s">
        <v>595</v>
      </c>
      <c r="G83" s="9">
        <v>231</v>
      </c>
      <c r="H83" s="13">
        <v>0.3</v>
      </c>
      <c r="I83" s="9" t="s">
        <v>147</v>
      </c>
      <c r="J83" s="13">
        <v>45</v>
      </c>
      <c r="K83" s="22" t="s">
        <v>1002</v>
      </c>
      <c r="L83" s="18"/>
      <c r="M83" s="18"/>
      <c r="N83" s="19"/>
      <c r="O83" s="9">
        <f t="shared" si="3"/>
        <v>1</v>
      </c>
      <c r="P83" s="3">
        <v>231</v>
      </c>
      <c r="AR83"/>
      <c r="AS83"/>
      <c r="AT83"/>
      <c r="AU83"/>
      <c r="AV83"/>
      <c r="AW83"/>
      <c r="AX83"/>
      <c r="AY83"/>
      <c r="AZ83"/>
      <c r="BA83"/>
      <c r="BB83"/>
      <c r="BC83"/>
      <c r="BD83"/>
    </row>
    <row r="84" spans="1:56" s="3" customFormat="1" x14ac:dyDescent="0.2">
      <c r="A84" s="3">
        <v>85</v>
      </c>
      <c r="B84" s="10">
        <v>1893</v>
      </c>
      <c r="C84" s="11" t="s">
        <v>143</v>
      </c>
      <c r="D84" s="12" t="s">
        <v>148</v>
      </c>
      <c r="E84" s="12" t="s">
        <v>591</v>
      </c>
      <c r="F84" s="2" t="s">
        <v>596</v>
      </c>
      <c r="G84" s="9">
        <v>232</v>
      </c>
      <c r="H84" s="13">
        <v>17.5</v>
      </c>
      <c r="I84" s="9" t="s">
        <v>149</v>
      </c>
      <c r="J84" s="13">
        <v>70</v>
      </c>
      <c r="K84" s="22" t="s">
        <v>1003</v>
      </c>
      <c r="L84" s="18"/>
      <c r="M84" s="18"/>
      <c r="N84" s="19"/>
      <c r="O84" s="9">
        <f t="shared" si="3"/>
        <v>1</v>
      </c>
      <c r="P84" s="3">
        <v>232</v>
      </c>
      <c r="AR84"/>
      <c r="AS84"/>
      <c r="AT84"/>
      <c r="AU84"/>
      <c r="AV84"/>
      <c r="AW84"/>
      <c r="AX84"/>
      <c r="AY84"/>
      <c r="AZ84"/>
      <c r="BA84"/>
      <c r="BB84"/>
      <c r="BC84"/>
      <c r="BD84"/>
    </row>
    <row r="85" spans="1:56" s="3" customFormat="1" x14ac:dyDescent="0.2">
      <c r="A85" s="3">
        <v>86</v>
      </c>
      <c r="B85" s="10">
        <v>1893</v>
      </c>
      <c r="C85" s="11" t="s">
        <v>143</v>
      </c>
      <c r="D85" s="12" t="s">
        <v>150</v>
      </c>
      <c r="E85" s="12" t="s">
        <v>591</v>
      </c>
      <c r="F85" s="2" t="s">
        <v>597</v>
      </c>
      <c r="G85" s="9">
        <v>233</v>
      </c>
      <c r="H85" s="13">
        <v>9</v>
      </c>
      <c r="I85" s="9" t="s">
        <v>151</v>
      </c>
      <c r="J85" s="13">
        <v>70</v>
      </c>
      <c r="K85" s="22" t="s">
        <v>1004</v>
      </c>
      <c r="L85" s="18"/>
      <c r="M85" s="18"/>
      <c r="N85" s="19"/>
      <c r="O85" s="9">
        <f t="shared" si="3"/>
        <v>1</v>
      </c>
      <c r="P85" s="3">
        <v>233</v>
      </c>
      <c r="AR85"/>
      <c r="AS85"/>
      <c r="AT85"/>
      <c r="AU85"/>
      <c r="AV85"/>
      <c r="AW85"/>
      <c r="AX85"/>
      <c r="AY85"/>
      <c r="AZ85"/>
      <c r="BA85"/>
      <c r="BB85"/>
      <c r="BC85"/>
      <c r="BD85"/>
    </row>
    <row r="86" spans="1:56" s="3" customFormat="1" x14ac:dyDescent="0.2">
      <c r="A86" s="3">
        <v>87</v>
      </c>
      <c r="B86" s="10">
        <v>1893</v>
      </c>
      <c r="C86" s="11" t="s">
        <v>143</v>
      </c>
      <c r="D86" s="12" t="s">
        <v>152</v>
      </c>
      <c r="E86" s="12" t="s">
        <v>591</v>
      </c>
      <c r="F86" s="2" t="s">
        <v>598</v>
      </c>
      <c r="G86" s="9">
        <v>234</v>
      </c>
      <c r="H86" s="13">
        <v>9.5</v>
      </c>
      <c r="I86" s="9" t="s">
        <v>153</v>
      </c>
      <c r="J86" s="13">
        <v>65</v>
      </c>
      <c r="K86" s="22" t="s">
        <v>1005</v>
      </c>
      <c r="L86" s="18"/>
      <c r="M86" s="18"/>
      <c r="N86" s="19"/>
      <c r="O86" s="9">
        <f t="shared" si="3"/>
        <v>1</v>
      </c>
      <c r="P86" s="3">
        <v>234</v>
      </c>
      <c r="AR86"/>
      <c r="AS86"/>
      <c r="AT86"/>
      <c r="AU86"/>
      <c r="AV86"/>
      <c r="AW86"/>
      <c r="AX86"/>
      <c r="AY86"/>
      <c r="AZ86"/>
      <c r="BA86"/>
      <c r="BB86"/>
      <c r="BC86"/>
      <c r="BD86"/>
    </row>
    <row r="87" spans="1:56" s="3" customFormat="1" x14ac:dyDescent="0.2">
      <c r="A87" s="3">
        <v>88</v>
      </c>
      <c r="B87" s="10">
        <v>1893</v>
      </c>
      <c r="C87" s="11" t="s">
        <v>143</v>
      </c>
      <c r="D87" s="12" t="s">
        <v>154</v>
      </c>
      <c r="E87" s="12" t="s">
        <v>591</v>
      </c>
      <c r="F87" s="2" t="s">
        <v>599</v>
      </c>
      <c r="G87" s="9">
        <v>235</v>
      </c>
      <c r="H87" s="13">
        <v>25</v>
      </c>
      <c r="I87" s="9" t="s">
        <v>155</v>
      </c>
      <c r="J87" s="13">
        <v>70</v>
      </c>
      <c r="K87" s="22" t="s">
        <v>1006</v>
      </c>
      <c r="L87" s="18"/>
      <c r="M87" s="18"/>
      <c r="N87" s="19"/>
      <c r="O87" s="9">
        <f t="shared" si="3"/>
        <v>1</v>
      </c>
      <c r="P87" s="3">
        <v>235</v>
      </c>
      <c r="AR87"/>
      <c r="AS87"/>
      <c r="AT87"/>
      <c r="AU87"/>
      <c r="AV87"/>
      <c r="AW87"/>
      <c r="AX87"/>
      <c r="AY87"/>
      <c r="AZ87"/>
      <c r="BA87"/>
      <c r="BB87"/>
      <c r="BC87"/>
      <c r="BD87"/>
    </row>
    <row r="88" spans="1:56" s="3" customFormat="1" x14ac:dyDescent="0.2">
      <c r="A88" s="3">
        <v>89</v>
      </c>
      <c r="B88" s="10">
        <v>1893</v>
      </c>
      <c r="C88" s="11" t="s">
        <v>143</v>
      </c>
      <c r="D88" s="12" t="s">
        <v>156</v>
      </c>
      <c r="E88" s="12" t="s">
        <v>591</v>
      </c>
      <c r="F88" s="2" t="s">
        <v>600</v>
      </c>
      <c r="G88" s="9">
        <v>236</v>
      </c>
      <c r="H88" s="13">
        <v>12</v>
      </c>
      <c r="I88" s="9" t="s">
        <v>157</v>
      </c>
      <c r="J88" s="13">
        <v>150</v>
      </c>
      <c r="K88" s="22" t="s">
        <v>1007</v>
      </c>
      <c r="L88" s="18"/>
      <c r="M88" s="18"/>
      <c r="N88" s="19"/>
      <c r="O88" s="9">
        <f t="shared" si="3"/>
        <v>1</v>
      </c>
      <c r="P88" s="3">
        <v>236</v>
      </c>
      <c r="AR88"/>
      <c r="AS88"/>
      <c r="AT88"/>
      <c r="AU88"/>
      <c r="AV88"/>
      <c r="AW88"/>
      <c r="AX88"/>
      <c r="AY88"/>
      <c r="AZ88"/>
      <c r="BA88"/>
      <c r="BB88"/>
      <c r="BC88"/>
      <c r="BD88"/>
    </row>
    <row r="89" spans="1:56" s="3" customFormat="1" x14ac:dyDescent="0.2">
      <c r="A89" s="3">
        <v>90</v>
      </c>
      <c r="B89" s="10">
        <v>1893</v>
      </c>
      <c r="C89" s="11" t="s">
        <v>143</v>
      </c>
      <c r="D89" s="12" t="s">
        <v>158</v>
      </c>
      <c r="E89" s="12" t="s">
        <v>591</v>
      </c>
      <c r="F89" s="2" t="s">
        <v>601</v>
      </c>
      <c r="G89" s="9">
        <v>237</v>
      </c>
      <c r="H89" s="13">
        <v>9</v>
      </c>
      <c r="I89" s="9" t="s">
        <v>159</v>
      </c>
      <c r="J89" s="13">
        <v>70</v>
      </c>
      <c r="K89" s="22" t="s">
        <v>1008</v>
      </c>
      <c r="L89" s="18"/>
      <c r="M89" s="18"/>
      <c r="N89" s="19"/>
      <c r="O89" s="9">
        <f t="shared" si="3"/>
        <v>1</v>
      </c>
      <c r="P89" s="3">
        <v>237</v>
      </c>
      <c r="AR89"/>
      <c r="AS89"/>
      <c r="AT89"/>
      <c r="AU89"/>
      <c r="AV89"/>
      <c r="AW89"/>
      <c r="AX89"/>
      <c r="AY89"/>
      <c r="AZ89"/>
      <c r="BA89"/>
      <c r="BB89"/>
      <c r="BC89"/>
      <c r="BD89"/>
    </row>
    <row r="90" spans="1:56" s="3" customFormat="1" x14ac:dyDescent="0.2">
      <c r="A90" s="3">
        <v>91</v>
      </c>
      <c r="B90" s="10">
        <v>1893</v>
      </c>
      <c r="C90" s="11" t="s">
        <v>143</v>
      </c>
      <c r="D90" s="12" t="s">
        <v>160</v>
      </c>
      <c r="E90" s="12" t="s">
        <v>591</v>
      </c>
      <c r="F90" s="2" t="s">
        <v>602</v>
      </c>
      <c r="G90" s="9">
        <v>238</v>
      </c>
      <c r="H90" s="13">
        <v>82.5</v>
      </c>
      <c r="I90" s="9" t="s">
        <v>161</v>
      </c>
      <c r="J90" s="13">
        <v>80</v>
      </c>
      <c r="K90" s="22" t="s">
        <v>1009</v>
      </c>
      <c r="L90" s="18"/>
      <c r="M90" s="18"/>
      <c r="N90" s="19"/>
      <c r="O90" s="9">
        <f t="shared" si="3"/>
        <v>1</v>
      </c>
      <c r="P90" s="3">
        <v>238</v>
      </c>
      <c r="AR90"/>
      <c r="AS90"/>
      <c r="AT90"/>
      <c r="AU90"/>
      <c r="AV90"/>
      <c r="AW90"/>
      <c r="AX90"/>
      <c r="AY90"/>
      <c r="AZ90"/>
      <c r="BA90"/>
      <c r="BB90"/>
      <c r="BC90"/>
      <c r="BD90"/>
    </row>
    <row r="91" spans="1:56" s="3" customFormat="1" x14ac:dyDescent="0.2">
      <c r="A91" s="3">
        <v>92</v>
      </c>
      <c r="B91" s="10">
        <v>1893</v>
      </c>
      <c r="C91" s="11" t="s">
        <v>143</v>
      </c>
      <c r="D91" s="12" t="s">
        <v>162</v>
      </c>
      <c r="E91" s="12" t="s">
        <v>591</v>
      </c>
      <c r="F91" s="2" t="s">
        <v>603</v>
      </c>
      <c r="G91" s="9">
        <v>239</v>
      </c>
      <c r="H91" s="13">
        <v>100</v>
      </c>
      <c r="I91" s="9" t="s">
        <v>163</v>
      </c>
      <c r="J91" s="13">
        <v>100</v>
      </c>
      <c r="K91" s="22" t="s">
        <v>1010</v>
      </c>
      <c r="L91" s="18"/>
      <c r="M91" s="18"/>
      <c r="N91" s="19"/>
      <c r="O91" s="9">
        <f t="shared" si="3"/>
        <v>1</v>
      </c>
      <c r="P91" s="3">
        <v>239</v>
      </c>
      <c r="AR91"/>
      <c r="AS91"/>
      <c r="AT91"/>
      <c r="AU91"/>
      <c r="AV91"/>
      <c r="AW91"/>
      <c r="AX91"/>
      <c r="AY91"/>
      <c r="AZ91"/>
      <c r="BA91"/>
      <c r="BB91"/>
      <c r="BC91"/>
      <c r="BD91"/>
    </row>
    <row r="92" spans="1:56" s="3" customFormat="1" x14ac:dyDescent="0.2">
      <c r="A92" s="3">
        <v>93</v>
      </c>
      <c r="B92" s="10">
        <v>1893</v>
      </c>
      <c r="C92" s="11" t="s">
        <v>143</v>
      </c>
      <c r="D92" s="12" t="s">
        <v>164</v>
      </c>
      <c r="E92" s="12" t="s">
        <v>591</v>
      </c>
      <c r="F92" s="2" t="s">
        <v>604</v>
      </c>
      <c r="G92" s="9">
        <v>240</v>
      </c>
      <c r="H92" s="13">
        <v>200</v>
      </c>
      <c r="I92" s="9" t="s">
        <v>165</v>
      </c>
      <c r="J92" s="13">
        <v>120</v>
      </c>
      <c r="K92" s="22" t="s">
        <v>1011</v>
      </c>
      <c r="L92" s="18"/>
      <c r="M92" s="18"/>
      <c r="N92" s="19"/>
      <c r="O92" s="9">
        <f t="shared" si="3"/>
        <v>1</v>
      </c>
      <c r="P92" s="3">
        <v>240</v>
      </c>
      <c r="AR92"/>
      <c r="AS92"/>
      <c r="AT92"/>
      <c r="AU92"/>
      <c r="AV92"/>
      <c r="AW92"/>
      <c r="AX92"/>
      <c r="AY92"/>
      <c r="AZ92"/>
      <c r="BA92"/>
      <c r="BB92"/>
      <c r="BC92"/>
      <c r="BD92"/>
    </row>
    <row r="93" spans="1:56" s="3" customFormat="1" x14ac:dyDescent="0.2">
      <c r="A93" s="3">
        <v>94</v>
      </c>
      <c r="B93" s="10">
        <v>1893</v>
      </c>
      <c r="C93" s="11" t="s">
        <v>143</v>
      </c>
      <c r="D93" s="12" t="s">
        <v>166</v>
      </c>
      <c r="E93" s="12" t="s">
        <v>591</v>
      </c>
      <c r="F93" s="2" t="s">
        <v>605</v>
      </c>
      <c r="G93" s="9">
        <v>241</v>
      </c>
      <c r="H93" s="13">
        <v>600</v>
      </c>
      <c r="I93" s="9" t="s">
        <v>167</v>
      </c>
      <c r="J93" s="13">
        <v>200</v>
      </c>
      <c r="K93" s="22" t="s">
        <v>1012</v>
      </c>
      <c r="L93" s="18"/>
      <c r="M93" s="18"/>
      <c r="N93" s="19"/>
      <c r="O93" s="9">
        <f t="shared" si="3"/>
        <v>1</v>
      </c>
      <c r="P93" s="3">
        <v>241</v>
      </c>
      <c r="AR93"/>
      <c r="AS93"/>
      <c r="AT93"/>
      <c r="AU93"/>
      <c r="AV93"/>
      <c r="AW93"/>
      <c r="AX93"/>
      <c r="AY93"/>
      <c r="AZ93"/>
      <c r="BA93"/>
      <c r="BB93"/>
      <c r="BC93"/>
      <c r="BD93"/>
    </row>
    <row r="94" spans="1:56" s="3" customFormat="1" x14ac:dyDescent="0.2">
      <c r="A94" s="3">
        <v>95</v>
      </c>
      <c r="B94" s="10">
        <v>1893</v>
      </c>
      <c r="C94" s="11" t="s">
        <v>143</v>
      </c>
      <c r="D94" s="12" t="s">
        <v>168</v>
      </c>
      <c r="E94" s="12" t="s">
        <v>591</v>
      </c>
      <c r="F94" s="2" t="s">
        <v>606</v>
      </c>
      <c r="G94" s="9">
        <v>242</v>
      </c>
      <c r="H94" s="13">
        <v>600</v>
      </c>
      <c r="I94" s="9" t="s">
        <v>169</v>
      </c>
      <c r="J94" s="13">
        <v>175</v>
      </c>
      <c r="K94" s="22" t="s">
        <v>1013</v>
      </c>
      <c r="L94" s="18"/>
      <c r="M94" s="18"/>
      <c r="N94" s="19"/>
      <c r="O94" s="9">
        <f t="shared" si="3"/>
        <v>1</v>
      </c>
      <c r="P94" s="3">
        <v>242</v>
      </c>
      <c r="AR94"/>
      <c r="AS94"/>
      <c r="AT94"/>
      <c r="AU94"/>
      <c r="AV94"/>
      <c r="AW94"/>
      <c r="AX94"/>
      <c r="AY94"/>
      <c r="AZ94"/>
      <c r="BA94"/>
      <c r="BB94"/>
      <c r="BC94"/>
      <c r="BD94"/>
    </row>
    <row r="95" spans="1:56" s="3" customFormat="1" x14ac:dyDescent="0.2">
      <c r="A95" s="3">
        <v>96</v>
      </c>
      <c r="B95" s="10">
        <v>1893</v>
      </c>
      <c r="C95" s="11" t="s">
        <v>143</v>
      </c>
      <c r="D95" s="12" t="s">
        <v>170</v>
      </c>
      <c r="E95" s="12" t="s">
        <v>591</v>
      </c>
      <c r="F95" s="2" t="s">
        <v>607</v>
      </c>
      <c r="G95" s="9">
        <v>243</v>
      </c>
      <c r="H95" s="13">
        <v>825</v>
      </c>
      <c r="I95" s="9" t="s">
        <v>171</v>
      </c>
      <c r="J95" s="13">
        <v>225</v>
      </c>
      <c r="K95" s="22" t="s">
        <v>1014</v>
      </c>
      <c r="L95" s="18"/>
      <c r="M95" s="18"/>
      <c r="N95" s="19"/>
      <c r="O95" s="9">
        <f t="shared" si="3"/>
        <v>1</v>
      </c>
      <c r="P95" s="3">
        <v>243</v>
      </c>
      <c r="AR95"/>
      <c r="AS95"/>
      <c r="AT95"/>
      <c r="AU95"/>
      <c r="AV95"/>
      <c r="AW95"/>
      <c r="AX95"/>
      <c r="AY95"/>
      <c r="AZ95"/>
      <c r="BA95"/>
      <c r="BB95"/>
      <c r="BC95"/>
      <c r="BD95"/>
    </row>
    <row r="96" spans="1:56" s="3" customFormat="1" x14ac:dyDescent="0.2">
      <c r="A96" s="3">
        <v>97</v>
      </c>
      <c r="B96" s="10">
        <v>1893</v>
      </c>
      <c r="C96" s="11" t="s">
        <v>143</v>
      </c>
      <c r="D96" s="12" t="s">
        <v>172</v>
      </c>
      <c r="E96" s="12" t="s">
        <v>591</v>
      </c>
      <c r="F96" s="2" t="s">
        <v>608</v>
      </c>
      <c r="G96" s="9">
        <v>244</v>
      </c>
      <c r="H96" s="13">
        <v>1050</v>
      </c>
      <c r="I96" s="9" t="s">
        <v>173</v>
      </c>
      <c r="J96" s="13">
        <v>275</v>
      </c>
      <c r="K96" s="22" t="s">
        <v>1015</v>
      </c>
      <c r="L96" s="18"/>
      <c r="M96" s="18"/>
      <c r="N96" s="19"/>
      <c r="O96" s="9">
        <f t="shared" si="3"/>
        <v>1</v>
      </c>
      <c r="P96" s="3">
        <v>244</v>
      </c>
      <c r="AR96"/>
      <c r="AS96"/>
      <c r="AT96"/>
      <c r="AU96"/>
      <c r="AV96"/>
      <c r="AW96"/>
      <c r="AX96"/>
      <c r="AY96"/>
      <c r="AZ96"/>
      <c r="BA96"/>
      <c r="BB96"/>
      <c r="BC96"/>
      <c r="BD96"/>
    </row>
    <row r="97" spans="1:56" s="3" customFormat="1" x14ac:dyDescent="0.2">
      <c r="A97" s="3">
        <v>98</v>
      </c>
      <c r="B97" s="10">
        <v>1893</v>
      </c>
      <c r="C97" s="11" t="s">
        <v>143</v>
      </c>
      <c r="D97" s="12" t="s">
        <v>174</v>
      </c>
      <c r="E97" s="12" t="s">
        <v>591</v>
      </c>
      <c r="F97" s="2" t="s">
        <v>609</v>
      </c>
      <c r="G97" s="9">
        <v>245</v>
      </c>
      <c r="H97" s="13">
        <v>1200</v>
      </c>
      <c r="I97" s="9" t="s">
        <v>175</v>
      </c>
      <c r="J97" s="13">
        <v>375</v>
      </c>
      <c r="K97" s="22" t="s">
        <v>1016</v>
      </c>
      <c r="L97" s="18"/>
      <c r="M97" s="18"/>
      <c r="N97" s="19"/>
      <c r="O97" s="9">
        <f t="shared" si="3"/>
        <v>1</v>
      </c>
      <c r="P97" s="3">
        <v>245</v>
      </c>
      <c r="AR97"/>
      <c r="AS97"/>
      <c r="AT97"/>
      <c r="AU97"/>
      <c r="AV97"/>
      <c r="AW97"/>
      <c r="AX97"/>
      <c r="AY97"/>
      <c r="AZ97"/>
      <c r="BA97"/>
      <c r="BB97"/>
      <c r="BC97"/>
      <c r="BD97"/>
    </row>
    <row r="98" spans="1:56" s="3" customFormat="1" x14ac:dyDescent="0.2">
      <c r="A98" s="3">
        <v>99</v>
      </c>
      <c r="B98" s="10">
        <v>1894</v>
      </c>
      <c r="C98" s="11" t="s">
        <v>1477</v>
      </c>
      <c r="D98" s="12" t="s">
        <v>1522</v>
      </c>
      <c r="E98" s="12" t="s">
        <v>1395</v>
      </c>
      <c r="F98" s="2" t="s">
        <v>1572</v>
      </c>
      <c r="G98" s="9" t="s">
        <v>1546</v>
      </c>
      <c r="H98" s="13">
        <v>0.25</v>
      </c>
      <c r="I98" s="9" t="s">
        <v>1546</v>
      </c>
      <c r="J98" s="13">
        <v>1</v>
      </c>
      <c r="K98" s="22" t="s">
        <v>1572</v>
      </c>
      <c r="L98" s="18"/>
      <c r="M98" s="18"/>
      <c r="N98" s="19"/>
      <c r="O98" s="9">
        <f t="shared" ref="O98:O105" si="4">COUNTA(P98:BD98)</f>
        <v>1</v>
      </c>
      <c r="P98" s="3" t="s">
        <v>1546</v>
      </c>
      <c r="AR98"/>
      <c r="AS98"/>
      <c r="AT98"/>
      <c r="AU98"/>
      <c r="AV98"/>
      <c r="AW98"/>
      <c r="AX98"/>
      <c r="AY98"/>
      <c r="AZ98"/>
      <c r="BA98"/>
      <c r="BB98"/>
      <c r="BC98"/>
      <c r="BD98"/>
    </row>
    <row r="99" spans="1:56" s="3" customFormat="1" x14ac:dyDescent="0.2">
      <c r="A99" s="3">
        <v>100</v>
      </c>
      <c r="B99" s="10">
        <v>1894</v>
      </c>
      <c r="C99" s="11" t="s">
        <v>1477</v>
      </c>
      <c r="D99" s="12" t="s">
        <v>1365</v>
      </c>
      <c r="E99" s="12" t="s">
        <v>1395</v>
      </c>
      <c r="F99" s="2" t="s">
        <v>1573</v>
      </c>
      <c r="G99" s="9" t="s">
        <v>1517</v>
      </c>
      <c r="H99" s="13">
        <v>0.25</v>
      </c>
      <c r="I99" s="9" t="s">
        <v>1517</v>
      </c>
      <c r="J99" s="13">
        <v>2.75</v>
      </c>
      <c r="K99" s="22" t="s">
        <v>1573</v>
      </c>
      <c r="L99" s="18"/>
      <c r="M99" s="18"/>
      <c r="N99" s="19"/>
      <c r="O99" s="9">
        <f t="shared" si="4"/>
        <v>7</v>
      </c>
      <c r="P99" s="3" t="s">
        <v>1517</v>
      </c>
      <c r="Q99" s="3" t="s">
        <v>1506</v>
      </c>
      <c r="R99" s="3" t="s">
        <v>1508</v>
      </c>
      <c r="S99" s="3" t="s">
        <v>1524</v>
      </c>
      <c r="T99" s="3" t="s">
        <v>1531</v>
      </c>
      <c r="U99" s="3" t="s">
        <v>1537</v>
      </c>
      <c r="V99" s="3" t="s">
        <v>1515</v>
      </c>
      <c r="AR99"/>
      <c r="AS99"/>
      <c r="AT99"/>
      <c r="AU99"/>
      <c r="AV99"/>
      <c r="AW99"/>
      <c r="AX99"/>
      <c r="AY99"/>
      <c r="AZ99"/>
      <c r="BA99"/>
      <c r="BB99"/>
      <c r="BC99"/>
      <c r="BD99"/>
    </row>
    <row r="100" spans="1:56" s="3" customFormat="1" x14ac:dyDescent="0.2">
      <c r="A100" s="3">
        <v>101</v>
      </c>
      <c r="B100" s="10">
        <v>1894</v>
      </c>
      <c r="C100" s="11" t="s">
        <v>1477</v>
      </c>
      <c r="D100" s="12" t="s">
        <v>1366</v>
      </c>
      <c r="E100" s="12" t="s">
        <v>1395</v>
      </c>
      <c r="F100" s="2" t="s">
        <v>1574</v>
      </c>
      <c r="G100" s="9" t="s">
        <v>1518</v>
      </c>
      <c r="H100" s="13">
        <v>0.25</v>
      </c>
      <c r="I100" s="9" t="s">
        <v>1518</v>
      </c>
      <c r="J100" s="13">
        <v>2.75</v>
      </c>
      <c r="K100" s="22" t="s">
        <v>1574</v>
      </c>
      <c r="L100" s="18"/>
      <c r="M100" s="18"/>
      <c r="N100" s="19"/>
      <c r="O100" s="9">
        <f t="shared" si="4"/>
        <v>7</v>
      </c>
      <c r="P100" s="3" t="s">
        <v>1518</v>
      </c>
      <c r="Q100" s="3" t="s">
        <v>1507</v>
      </c>
      <c r="R100" s="3" t="s">
        <v>1509</v>
      </c>
      <c r="S100" s="3" t="s">
        <v>1525</v>
      </c>
      <c r="T100" s="3" t="s">
        <v>1532</v>
      </c>
      <c r="U100" s="3" t="s">
        <v>1538</v>
      </c>
      <c r="V100" s="3" t="s">
        <v>1516</v>
      </c>
      <c r="AR100"/>
      <c r="AS100"/>
      <c r="AT100"/>
      <c r="AU100"/>
      <c r="AV100"/>
      <c r="AW100"/>
      <c r="AX100"/>
      <c r="AY100"/>
      <c r="AZ100"/>
      <c r="BA100"/>
      <c r="BB100"/>
      <c r="BC100"/>
      <c r="BD100"/>
    </row>
    <row r="101" spans="1:56" s="3" customFormat="1" x14ac:dyDescent="0.2">
      <c r="A101" s="3">
        <v>102</v>
      </c>
      <c r="B101" s="10">
        <v>1894</v>
      </c>
      <c r="C101" s="11" t="s">
        <v>1477</v>
      </c>
      <c r="D101" s="12" t="s">
        <v>1474</v>
      </c>
      <c r="E101" s="12" t="s">
        <v>1395</v>
      </c>
      <c r="F101" s="2" t="s">
        <v>1575</v>
      </c>
      <c r="G101" s="9" t="s">
        <v>1519</v>
      </c>
      <c r="H101" s="13">
        <v>0.8</v>
      </c>
      <c r="I101" s="9" t="s">
        <v>1519</v>
      </c>
      <c r="J101" s="13">
        <v>13.5</v>
      </c>
      <c r="K101" s="22" t="s">
        <v>1575</v>
      </c>
      <c r="L101" s="18"/>
      <c r="M101" s="18"/>
      <c r="N101" s="19"/>
      <c r="O101" s="9">
        <f t="shared" si="4"/>
        <v>5</v>
      </c>
      <c r="P101" s="3" t="s">
        <v>1519</v>
      </c>
      <c r="R101" s="3" t="s">
        <v>1510</v>
      </c>
      <c r="S101" s="3" t="s">
        <v>1526</v>
      </c>
      <c r="T101" s="3" t="s">
        <v>1533</v>
      </c>
      <c r="U101" s="3" t="s">
        <v>1539</v>
      </c>
      <c r="AR101"/>
      <c r="AS101"/>
      <c r="AT101"/>
      <c r="AU101"/>
      <c r="AV101"/>
      <c r="AW101"/>
      <c r="AX101"/>
      <c r="AY101"/>
      <c r="AZ101"/>
      <c r="BA101"/>
      <c r="BB101"/>
      <c r="BC101"/>
      <c r="BD101"/>
    </row>
    <row r="102" spans="1:56" s="3" customFormat="1" x14ac:dyDescent="0.2">
      <c r="A102" s="3">
        <v>103</v>
      </c>
      <c r="B102" s="10">
        <v>1894</v>
      </c>
      <c r="C102" s="11" t="s">
        <v>1477</v>
      </c>
      <c r="D102" s="12" t="s">
        <v>1367</v>
      </c>
      <c r="E102" s="12" t="s">
        <v>1395</v>
      </c>
      <c r="F102" s="2" t="s">
        <v>1576</v>
      </c>
      <c r="G102" s="9" t="s">
        <v>1520</v>
      </c>
      <c r="H102" s="13">
        <v>0.8</v>
      </c>
      <c r="I102" s="9" t="s">
        <v>1520</v>
      </c>
      <c r="J102" s="13">
        <v>11</v>
      </c>
      <c r="K102" s="22" t="s">
        <v>1576</v>
      </c>
      <c r="L102" s="18"/>
      <c r="M102" s="18"/>
      <c r="N102" s="19"/>
      <c r="O102" s="9">
        <f t="shared" si="4"/>
        <v>5</v>
      </c>
      <c r="P102" s="3" t="s">
        <v>1520</v>
      </c>
      <c r="R102" s="3" t="s">
        <v>1511</v>
      </c>
      <c r="S102" s="3" t="s">
        <v>1527</v>
      </c>
      <c r="T102" s="3" t="s">
        <v>1534</v>
      </c>
      <c r="U102" s="3" t="s">
        <v>1540</v>
      </c>
      <c r="AR102"/>
      <c r="AS102"/>
      <c r="AT102"/>
      <c r="AU102"/>
      <c r="AV102"/>
      <c r="AW102"/>
      <c r="AX102"/>
      <c r="AY102"/>
      <c r="AZ102"/>
      <c r="BA102"/>
      <c r="BB102"/>
      <c r="BC102"/>
      <c r="BD102"/>
    </row>
    <row r="103" spans="1:56" s="3" customFormat="1" x14ac:dyDescent="0.2">
      <c r="A103" s="3">
        <v>104</v>
      </c>
      <c r="B103" s="10">
        <v>1894</v>
      </c>
      <c r="C103" s="11" t="s">
        <v>1477</v>
      </c>
      <c r="D103" s="12" t="s">
        <v>1368</v>
      </c>
      <c r="E103" s="12" t="s">
        <v>1395</v>
      </c>
      <c r="F103" s="2" t="s">
        <v>1577</v>
      </c>
      <c r="G103" s="9" t="s">
        <v>1521</v>
      </c>
      <c r="H103" s="13">
        <v>1</v>
      </c>
      <c r="I103" s="9" t="s">
        <v>1521</v>
      </c>
      <c r="J103" s="13">
        <v>22.5</v>
      </c>
      <c r="K103" s="22" t="s">
        <v>1577</v>
      </c>
      <c r="L103" s="18"/>
      <c r="M103" s="18"/>
      <c r="N103" s="19"/>
      <c r="O103" s="9">
        <f t="shared" si="4"/>
        <v>5</v>
      </c>
      <c r="P103" s="3" t="s">
        <v>1521</v>
      </c>
      <c r="R103" s="3" t="s">
        <v>1512</v>
      </c>
      <c r="S103" s="3" t="s">
        <v>1528</v>
      </c>
      <c r="T103" s="3" t="s">
        <v>1535</v>
      </c>
      <c r="U103" s="3" t="s">
        <v>1541</v>
      </c>
      <c r="AR103"/>
      <c r="AS103"/>
      <c r="AT103"/>
      <c r="AU103"/>
      <c r="AV103"/>
      <c r="AW103"/>
      <c r="AX103"/>
      <c r="AY103"/>
      <c r="AZ103"/>
      <c r="BA103"/>
      <c r="BB103"/>
      <c r="BC103"/>
      <c r="BD103"/>
    </row>
    <row r="104" spans="1:56" s="3" customFormat="1" x14ac:dyDescent="0.2">
      <c r="A104" s="3">
        <v>105</v>
      </c>
      <c r="B104" s="10">
        <v>1894</v>
      </c>
      <c r="C104" s="11" t="s">
        <v>1477</v>
      </c>
      <c r="D104" s="12" t="s">
        <v>1475</v>
      </c>
      <c r="E104" s="12" t="s">
        <v>1395</v>
      </c>
      <c r="F104" s="2" t="s">
        <v>1578</v>
      </c>
      <c r="G104" s="9" t="s">
        <v>1544</v>
      </c>
      <c r="H104" s="13">
        <v>2</v>
      </c>
      <c r="I104" s="9" t="s">
        <v>1544</v>
      </c>
      <c r="J104" s="13">
        <v>80</v>
      </c>
      <c r="K104" s="22" t="s">
        <v>1578</v>
      </c>
      <c r="L104" s="18"/>
      <c r="M104" s="18"/>
      <c r="N104" s="19"/>
      <c r="O104" s="9">
        <f t="shared" si="4"/>
        <v>4</v>
      </c>
      <c r="P104" s="3" t="s">
        <v>1544</v>
      </c>
      <c r="R104" s="3" t="s">
        <v>1513</v>
      </c>
      <c r="S104" s="3" t="s">
        <v>1529</v>
      </c>
      <c r="U104" s="3" t="s">
        <v>1542</v>
      </c>
      <c r="AR104"/>
      <c r="AS104"/>
      <c r="AT104"/>
      <c r="AU104"/>
      <c r="AV104"/>
      <c r="AW104"/>
      <c r="AX104"/>
      <c r="AY104"/>
      <c r="AZ104"/>
      <c r="BA104"/>
      <c r="BB104"/>
      <c r="BC104"/>
      <c r="BD104"/>
    </row>
    <row r="105" spans="1:56" s="3" customFormat="1" x14ac:dyDescent="0.2">
      <c r="A105" s="3">
        <v>106</v>
      </c>
      <c r="B105" s="10">
        <v>1894</v>
      </c>
      <c r="C105" s="11" t="s">
        <v>1477</v>
      </c>
      <c r="D105" s="12" t="s">
        <v>1476</v>
      </c>
      <c r="E105" s="12" t="s">
        <v>1395</v>
      </c>
      <c r="F105" s="2" t="s">
        <v>1579</v>
      </c>
      <c r="G105" s="9" t="s">
        <v>1545</v>
      </c>
      <c r="H105" s="13">
        <v>1</v>
      </c>
      <c r="I105" s="9" t="s">
        <v>1545</v>
      </c>
      <c r="J105" s="13">
        <v>140</v>
      </c>
      <c r="K105" s="22" t="s">
        <v>1579</v>
      </c>
      <c r="L105" s="18"/>
      <c r="M105" s="18"/>
      <c r="N105" s="19"/>
      <c r="O105" s="9">
        <f t="shared" si="4"/>
        <v>5</v>
      </c>
      <c r="P105" s="3" t="s">
        <v>1545</v>
      </c>
      <c r="R105" s="3" t="s">
        <v>1514</v>
      </c>
      <c r="S105" s="3" t="s">
        <v>1530</v>
      </c>
      <c r="T105" s="3" t="s">
        <v>1536</v>
      </c>
      <c r="U105" s="3" t="s">
        <v>1543</v>
      </c>
      <c r="AR105"/>
      <c r="AS105"/>
      <c r="AT105"/>
      <c r="AU105"/>
      <c r="AV105"/>
      <c r="AW105"/>
      <c r="AX105"/>
      <c r="AY105"/>
      <c r="AZ105"/>
      <c r="BA105"/>
      <c r="BB105"/>
      <c r="BC105"/>
      <c r="BD105"/>
    </row>
    <row r="106" spans="1:56" s="3" customFormat="1" x14ac:dyDescent="0.2">
      <c r="A106" s="3">
        <v>107</v>
      </c>
      <c r="B106" s="10" t="s">
        <v>579</v>
      </c>
      <c r="C106" s="11" t="s">
        <v>176</v>
      </c>
      <c r="D106" s="12" t="s">
        <v>15</v>
      </c>
      <c r="E106" s="12" t="s">
        <v>590</v>
      </c>
      <c r="F106" s="2">
        <v>71</v>
      </c>
      <c r="G106" s="9">
        <v>246</v>
      </c>
      <c r="H106" s="13">
        <v>7</v>
      </c>
      <c r="I106" s="9">
        <v>246</v>
      </c>
      <c r="J106" s="13">
        <v>65</v>
      </c>
      <c r="K106" s="22" t="s">
        <v>903</v>
      </c>
      <c r="L106" s="18"/>
      <c r="M106" s="18"/>
      <c r="N106" s="19"/>
      <c r="O106" s="9">
        <f t="shared" si="3"/>
        <v>3</v>
      </c>
      <c r="P106" s="3">
        <v>246</v>
      </c>
      <c r="Q106" s="3">
        <v>247</v>
      </c>
      <c r="R106" s="3">
        <v>264</v>
      </c>
      <c r="AR106"/>
      <c r="AS106"/>
      <c r="AT106"/>
      <c r="AU106"/>
      <c r="AV106"/>
      <c r="AW106"/>
      <c r="AX106"/>
      <c r="AY106"/>
      <c r="AZ106"/>
      <c r="BA106"/>
      <c r="BB106"/>
      <c r="BC106"/>
      <c r="BD106"/>
    </row>
    <row r="107" spans="1:56" s="3" customFormat="1" x14ac:dyDescent="0.2">
      <c r="A107" s="3">
        <v>108</v>
      </c>
      <c r="B107" s="10" t="s">
        <v>579</v>
      </c>
      <c r="C107" s="11" t="s">
        <v>176</v>
      </c>
      <c r="D107" s="12" t="s">
        <v>111</v>
      </c>
      <c r="E107" s="12" t="s">
        <v>590</v>
      </c>
      <c r="F107" s="2">
        <v>72</v>
      </c>
      <c r="G107" s="9">
        <v>248</v>
      </c>
      <c r="H107" s="13">
        <v>9</v>
      </c>
      <c r="I107" s="9">
        <v>248</v>
      </c>
      <c r="J107" s="13">
        <v>30</v>
      </c>
      <c r="K107" s="22" t="s">
        <v>904</v>
      </c>
      <c r="L107" s="18"/>
      <c r="M107" s="18"/>
      <c r="N107" s="19"/>
      <c r="O107" s="9">
        <f t="shared" si="3"/>
        <v>8</v>
      </c>
      <c r="P107" s="3">
        <v>248</v>
      </c>
      <c r="Q107" s="3">
        <v>249</v>
      </c>
      <c r="R107" s="3">
        <v>250</v>
      </c>
      <c r="S107" s="3">
        <v>251</v>
      </c>
      <c r="T107" s="3">
        <v>252</v>
      </c>
      <c r="U107" s="3">
        <v>265</v>
      </c>
      <c r="V107" s="3">
        <v>266</v>
      </c>
      <c r="W107" s="3">
        <v>267</v>
      </c>
      <c r="AR107"/>
      <c r="AS107"/>
      <c r="AT107"/>
      <c r="AU107"/>
      <c r="AV107"/>
      <c r="AW107"/>
      <c r="AX107"/>
      <c r="AY107"/>
      <c r="AZ107"/>
      <c r="BA107"/>
      <c r="BB107"/>
      <c r="BC107"/>
      <c r="BD107"/>
    </row>
    <row r="108" spans="1:56" s="3" customFormat="1" x14ac:dyDescent="0.2">
      <c r="A108" s="3">
        <v>109</v>
      </c>
      <c r="B108" s="10" t="s">
        <v>579</v>
      </c>
      <c r="C108" s="11" t="s">
        <v>176</v>
      </c>
      <c r="D108" s="12" t="s">
        <v>126</v>
      </c>
      <c r="E108" s="12" t="s">
        <v>590</v>
      </c>
      <c r="F108" s="2">
        <v>73</v>
      </c>
      <c r="G108" s="9">
        <v>268</v>
      </c>
      <c r="H108" s="13">
        <v>2.25</v>
      </c>
      <c r="I108" s="9">
        <v>268</v>
      </c>
      <c r="J108" s="13">
        <v>110</v>
      </c>
      <c r="K108" s="22" t="s">
        <v>905</v>
      </c>
      <c r="L108" s="18"/>
      <c r="M108" s="18"/>
      <c r="N108" s="19"/>
      <c r="O108" s="9">
        <f t="shared" si="3"/>
        <v>2</v>
      </c>
      <c r="P108" s="3">
        <v>253</v>
      </c>
      <c r="W108" s="3">
        <v>268</v>
      </c>
      <c r="AR108"/>
      <c r="AS108"/>
      <c r="AT108"/>
      <c r="AU108"/>
      <c r="AV108"/>
      <c r="AW108"/>
      <c r="AX108"/>
      <c r="AY108"/>
      <c r="AZ108"/>
      <c r="BA108"/>
      <c r="BB108"/>
      <c r="BC108"/>
      <c r="BD108"/>
    </row>
    <row r="109" spans="1:56" s="3" customFormat="1" x14ac:dyDescent="0.2">
      <c r="A109" s="3">
        <v>110</v>
      </c>
      <c r="B109" s="10" t="s">
        <v>579</v>
      </c>
      <c r="C109" s="11" t="s">
        <v>176</v>
      </c>
      <c r="D109" s="12" t="s">
        <v>128</v>
      </c>
      <c r="E109" s="12" t="s">
        <v>590</v>
      </c>
      <c r="F109" s="2">
        <v>74</v>
      </c>
      <c r="G109" s="9">
        <v>269</v>
      </c>
      <c r="H109" s="13">
        <v>3.5</v>
      </c>
      <c r="I109" s="9">
        <v>269</v>
      </c>
      <c r="J109" s="13">
        <v>190</v>
      </c>
      <c r="K109" s="22" t="s">
        <v>906</v>
      </c>
      <c r="L109" s="18"/>
      <c r="M109" s="18"/>
      <c r="N109" s="19"/>
      <c r="O109" s="9">
        <f t="shared" si="3"/>
        <v>2</v>
      </c>
      <c r="P109" s="3">
        <v>254</v>
      </c>
      <c r="W109" s="3">
        <v>269</v>
      </c>
      <c r="AR109"/>
      <c r="AS109"/>
      <c r="AT109"/>
      <c r="AU109"/>
      <c r="AV109"/>
      <c r="AW109"/>
      <c r="AX109"/>
      <c r="AY109"/>
      <c r="AZ109"/>
      <c r="BA109"/>
      <c r="BB109"/>
      <c r="BC109"/>
      <c r="BD109"/>
    </row>
    <row r="110" spans="1:56" s="3" customFormat="1" x14ac:dyDescent="0.2">
      <c r="A110" s="3">
        <v>111</v>
      </c>
      <c r="B110" s="10" t="s">
        <v>579</v>
      </c>
      <c r="C110" s="11" t="s">
        <v>176</v>
      </c>
      <c r="D110" s="12" t="s">
        <v>130</v>
      </c>
      <c r="E110" s="12" t="s">
        <v>590</v>
      </c>
      <c r="F110" s="2">
        <v>75</v>
      </c>
      <c r="G110" s="9">
        <v>270</v>
      </c>
      <c r="H110" s="13">
        <v>3.5</v>
      </c>
      <c r="I110" s="9">
        <v>270</v>
      </c>
      <c r="J110" s="13">
        <v>110</v>
      </c>
      <c r="K110" s="22" t="s">
        <v>907</v>
      </c>
      <c r="L110" s="18"/>
      <c r="M110" s="18"/>
      <c r="N110" s="19"/>
      <c r="O110" s="9">
        <f t="shared" si="3"/>
        <v>2</v>
      </c>
      <c r="P110" s="3">
        <v>255</v>
      </c>
      <c r="W110" s="3">
        <v>270</v>
      </c>
      <c r="AR110"/>
      <c r="AS110"/>
      <c r="AT110"/>
      <c r="AU110"/>
      <c r="AV110"/>
      <c r="AW110"/>
      <c r="AX110"/>
      <c r="AY110"/>
      <c r="AZ110"/>
      <c r="BA110"/>
      <c r="BB110"/>
      <c r="BC110"/>
      <c r="BD110"/>
    </row>
    <row r="111" spans="1:56" s="3" customFormat="1" x14ac:dyDescent="0.2">
      <c r="A111" s="3">
        <v>112</v>
      </c>
      <c r="B111" s="10" t="s">
        <v>579</v>
      </c>
      <c r="C111" s="11" t="s">
        <v>176</v>
      </c>
      <c r="D111" s="12" t="s">
        <v>132</v>
      </c>
      <c r="E111" s="12" t="s">
        <v>590</v>
      </c>
      <c r="F111" s="2">
        <v>76</v>
      </c>
      <c r="G111" s="9">
        <v>271</v>
      </c>
      <c r="H111" s="13">
        <v>8.5</v>
      </c>
      <c r="I111" s="9">
        <v>271</v>
      </c>
      <c r="J111" s="13">
        <v>160</v>
      </c>
      <c r="K111" s="22" t="s">
        <v>908</v>
      </c>
      <c r="L111" s="18"/>
      <c r="M111" s="18"/>
      <c r="N111" s="19"/>
      <c r="O111" s="9">
        <f t="shared" si="3"/>
        <v>2</v>
      </c>
      <c r="P111" s="3">
        <v>256</v>
      </c>
      <c r="W111" s="3">
        <v>271</v>
      </c>
      <c r="AR111"/>
      <c r="AS111"/>
      <c r="AT111"/>
      <c r="AU111"/>
      <c r="AV111"/>
      <c r="AW111"/>
      <c r="AX111"/>
      <c r="AY111"/>
      <c r="AZ111"/>
      <c r="BA111"/>
      <c r="BB111"/>
      <c r="BC111"/>
      <c r="BD111"/>
    </row>
    <row r="112" spans="1:56" s="3" customFormat="1" x14ac:dyDescent="0.2">
      <c r="A112" s="3">
        <v>113</v>
      </c>
      <c r="B112" s="10" t="s">
        <v>579</v>
      </c>
      <c r="C112" s="11" t="s">
        <v>176</v>
      </c>
      <c r="D112" s="12" t="s">
        <v>134</v>
      </c>
      <c r="E112" s="12" t="s">
        <v>590</v>
      </c>
      <c r="F112" s="2">
        <v>77</v>
      </c>
      <c r="G112" s="9">
        <v>272</v>
      </c>
      <c r="H112" s="13">
        <v>2.75</v>
      </c>
      <c r="I112" s="9">
        <v>272</v>
      </c>
      <c r="J112" s="13">
        <v>160</v>
      </c>
      <c r="K112" s="22" t="s">
        <v>909</v>
      </c>
      <c r="L112" s="18"/>
      <c r="M112" s="18"/>
      <c r="N112" s="19"/>
      <c r="O112" s="9">
        <f t="shared" si="3"/>
        <v>2</v>
      </c>
      <c r="P112" s="3">
        <v>257</v>
      </c>
      <c r="W112" s="3">
        <v>272</v>
      </c>
      <c r="AR112"/>
      <c r="AS112"/>
      <c r="AT112"/>
      <c r="AU112"/>
      <c r="AV112"/>
      <c r="AW112"/>
      <c r="AX112"/>
      <c r="AY112"/>
      <c r="AZ112"/>
      <c r="BA112"/>
      <c r="BB112"/>
      <c r="BC112"/>
      <c r="BD112"/>
    </row>
    <row r="113" spans="1:56" s="3" customFormat="1" x14ac:dyDescent="0.2">
      <c r="A113" s="3">
        <v>114</v>
      </c>
      <c r="B113" s="10" t="s">
        <v>579</v>
      </c>
      <c r="C113" s="11" t="s">
        <v>176</v>
      </c>
      <c r="D113" s="12" t="s">
        <v>136</v>
      </c>
      <c r="E113" s="12" t="s">
        <v>590</v>
      </c>
      <c r="F113" s="2">
        <v>78</v>
      </c>
      <c r="G113" s="9">
        <v>273</v>
      </c>
      <c r="H113" s="13">
        <v>22.5</v>
      </c>
      <c r="I113" s="9">
        <v>273</v>
      </c>
      <c r="J113" s="13">
        <v>275</v>
      </c>
      <c r="K113" s="22" t="s">
        <v>910</v>
      </c>
      <c r="L113" s="18"/>
      <c r="M113" s="18"/>
      <c r="N113" s="19"/>
      <c r="O113" s="9">
        <f t="shared" si="3"/>
        <v>2</v>
      </c>
      <c r="P113" s="3">
        <v>258</v>
      </c>
      <c r="W113" s="3">
        <v>273</v>
      </c>
      <c r="AR113"/>
      <c r="AS113"/>
      <c r="AT113"/>
      <c r="AU113"/>
      <c r="AV113"/>
      <c r="AW113"/>
      <c r="AX113"/>
      <c r="AY113"/>
      <c r="AZ113"/>
      <c r="BA113"/>
      <c r="BB113"/>
      <c r="BC113"/>
      <c r="BD113"/>
    </row>
    <row r="114" spans="1:56" s="3" customFormat="1" x14ac:dyDescent="0.2">
      <c r="A114" s="3">
        <v>115</v>
      </c>
      <c r="B114" s="10" t="s">
        <v>579</v>
      </c>
      <c r="C114" s="11" t="s">
        <v>176</v>
      </c>
      <c r="D114" s="12" t="s">
        <v>138</v>
      </c>
      <c r="E114" s="12" t="s">
        <v>590</v>
      </c>
      <c r="F114" s="2">
        <v>79</v>
      </c>
      <c r="G114" s="9">
        <v>274</v>
      </c>
      <c r="H114" s="13">
        <v>17.5</v>
      </c>
      <c r="I114" s="9">
        <v>274</v>
      </c>
      <c r="J114" s="13">
        <v>275</v>
      </c>
      <c r="K114" s="22" t="s">
        <v>911</v>
      </c>
      <c r="L114" s="18"/>
      <c r="M114" s="18"/>
      <c r="N114" s="19"/>
      <c r="O114" s="9">
        <f t="shared" si="3"/>
        <v>2</v>
      </c>
      <c r="P114" s="3">
        <v>259</v>
      </c>
      <c r="W114" s="3">
        <v>274</v>
      </c>
      <c r="AR114"/>
      <c r="AS114"/>
      <c r="AT114"/>
      <c r="AU114"/>
      <c r="AV114"/>
      <c r="AW114"/>
      <c r="AX114"/>
      <c r="AY114"/>
      <c r="AZ114"/>
      <c r="BA114"/>
      <c r="BB114"/>
      <c r="BC114"/>
      <c r="BD114"/>
    </row>
    <row r="115" spans="1:56" s="3" customFormat="1" x14ac:dyDescent="0.2">
      <c r="A115" s="3">
        <v>116</v>
      </c>
      <c r="B115" s="10" t="s">
        <v>579</v>
      </c>
      <c r="C115" s="11" t="s">
        <v>176</v>
      </c>
      <c r="D115" s="12" t="s">
        <v>177</v>
      </c>
      <c r="E115" s="12" t="s">
        <v>590</v>
      </c>
      <c r="F115" s="2">
        <v>80</v>
      </c>
      <c r="G115" s="9">
        <v>275</v>
      </c>
      <c r="H115" s="13">
        <v>40</v>
      </c>
      <c r="I115" s="9">
        <v>275</v>
      </c>
      <c r="J115" s="13">
        <v>500</v>
      </c>
      <c r="K115" s="22" t="s">
        <v>912</v>
      </c>
      <c r="L115" s="18"/>
      <c r="M115" s="18"/>
      <c r="N115" s="19"/>
      <c r="O115" s="9">
        <f t="shared" si="3"/>
        <v>2</v>
      </c>
      <c r="P115" s="3">
        <v>260</v>
      </c>
      <c r="W115" s="3">
        <v>275</v>
      </c>
      <c r="AR115"/>
      <c r="AS115"/>
      <c r="AT115"/>
      <c r="AU115"/>
      <c r="AV115"/>
      <c r="AW115"/>
      <c r="AX115"/>
      <c r="AY115"/>
      <c r="AZ115"/>
      <c r="BA115"/>
      <c r="BB115"/>
      <c r="BC115"/>
      <c r="BD115"/>
    </row>
    <row r="116" spans="1:56" s="3" customFormat="1" x14ac:dyDescent="0.2">
      <c r="A116" s="3">
        <v>117</v>
      </c>
      <c r="B116" s="10" t="s">
        <v>579</v>
      </c>
      <c r="C116" s="11" t="s">
        <v>176</v>
      </c>
      <c r="D116" s="12" t="s">
        <v>178</v>
      </c>
      <c r="E116" s="12" t="s">
        <v>590</v>
      </c>
      <c r="F116" s="2">
        <v>81</v>
      </c>
      <c r="G116" s="9">
        <v>276</v>
      </c>
      <c r="H116" s="13">
        <v>100</v>
      </c>
      <c r="I116" s="9">
        <v>276</v>
      </c>
      <c r="J116" s="13">
        <v>1000</v>
      </c>
      <c r="K116" s="22" t="s">
        <v>913</v>
      </c>
      <c r="L116" s="18"/>
      <c r="M116" s="18"/>
      <c r="N116" s="19"/>
      <c r="O116" s="9">
        <f t="shared" si="3"/>
        <v>4</v>
      </c>
      <c r="P116" s="3">
        <v>261</v>
      </c>
      <c r="Q116" s="3" t="s">
        <v>179</v>
      </c>
      <c r="W116" s="3">
        <v>276</v>
      </c>
      <c r="X116" s="3" t="s">
        <v>180</v>
      </c>
      <c r="AR116"/>
      <c r="AS116"/>
      <c r="AT116"/>
      <c r="AU116"/>
      <c r="AV116"/>
      <c r="AW116"/>
      <c r="AX116"/>
      <c r="AY116"/>
      <c r="AZ116"/>
      <c r="BA116"/>
      <c r="BB116"/>
      <c r="BC116"/>
      <c r="BD116"/>
    </row>
    <row r="117" spans="1:56" s="3" customFormat="1" x14ac:dyDescent="0.2">
      <c r="A117" s="3">
        <v>118</v>
      </c>
      <c r="B117" s="10" t="s">
        <v>579</v>
      </c>
      <c r="C117" s="11" t="s">
        <v>176</v>
      </c>
      <c r="D117" s="12" t="s">
        <v>181</v>
      </c>
      <c r="E117" s="12" t="s">
        <v>590</v>
      </c>
      <c r="F117" s="2">
        <v>82</v>
      </c>
      <c r="G117" s="9">
        <v>277</v>
      </c>
      <c r="H117" s="13">
        <v>425</v>
      </c>
      <c r="I117" s="9">
        <v>277</v>
      </c>
      <c r="J117" s="13">
        <v>2750</v>
      </c>
      <c r="K117" s="22" t="s">
        <v>914</v>
      </c>
      <c r="L117" s="18"/>
      <c r="M117" s="18"/>
      <c r="N117" s="19"/>
      <c r="O117" s="9">
        <f t="shared" si="3"/>
        <v>2</v>
      </c>
      <c r="P117" s="3">
        <v>262</v>
      </c>
      <c r="W117" s="3">
        <v>277</v>
      </c>
      <c r="AR117"/>
      <c r="AS117"/>
      <c r="AT117"/>
      <c r="AU117"/>
      <c r="AV117"/>
      <c r="AW117"/>
      <c r="AX117"/>
      <c r="AY117"/>
      <c r="AZ117"/>
      <c r="BA117"/>
      <c r="BB117"/>
      <c r="BC117"/>
      <c r="BD117"/>
    </row>
    <row r="118" spans="1:56" s="3" customFormat="1" x14ac:dyDescent="0.2">
      <c r="A118" s="3">
        <v>119</v>
      </c>
      <c r="B118" s="10" t="s">
        <v>579</v>
      </c>
      <c r="C118" s="11" t="s">
        <v>176</v>
      </c>
      <c r="D118" s="12" t="s">
        <v>182</v>
      </c>
      <c r="E118" s="12" t="s">
        <v>590</v>
      </c>
      <c r="F118" s="2">
        <v>83</v>
      </c>
      <c r="G118" s="9">
        <v>278</v>
      </c>
      <c r="H118" s="13">
        <v>625</v>
      </c>
      <c r="I118" s="9">
        <v>278</v>
      </c>
      <c r="J118" s="13">
        <v>4500</v>
      </c>
      <c r="K118" s="22" t="s">
        <v>915</v>
      </c>
      <c r="L118" s="18"/>
      <c r="M118" s="18"/>
      <c r="N118" s="19"/>
      <c r="O118" s="9">
        <f t="shared" si="3"/>
        <v>2</v>
      </c>
      <c r="P118" s="3">
        <v>263</v>
      </c>
      <c r="W118" s="3">
        <v>278</v>
      </c>
      <c r="AR118"/>
      <c r="AS118"/>
      <c r="AT118"/>
      <c r="AU118"/>
      <c r="AV118"/>
      <c r="AW118"/>
      <c r="AX118"/>
      <c r="AY118"/>
      <c r="AZ118"/>
      <c r="BA118"/>
      <c r="BB118"/>
      <c r="BC118"/>
      <c r="BD118"/>
    </row>
    <row r="119" spans="1:56" s="3" customFormat="1" x14ac:dyDescent="0.2">
      <c r="A119" s="3">
        <v>120</v>
      </c>
      <c r="B119" s="10" t="s">
        <v>579</v>
      </c>
      <c r="C119" s="11" t="s">
        <v>183</v>
      </c>
      <c r="D119" s="12" t="s">
        <v>15</v>
      </c>
      <c r="E119" s="12" t="s">
        <v>590</v>
      </c>
      <c r="F119" s="2">
        <v>84</v>
      </c>
      <c r="G119" s="9">
        <v>279</v>
      </c>
      <c r="H119" s="13">
        <v>0.5</v>
      </c>
      <c r="I119" s="9">
        <v>279</v>
      </c>
      <c r="J119" s="13">
        <v>9</v>
      </c>
      <c r="K119" s="22" t="s">
        <v>903</v>
      </c>
      <c r="L119" s="18"/>
      <c r="M119" s="18"/>
      <c r="N119" s="19"/>
      <c r="O119" s="9">
        <f t="shared" si="3"/>
        <v>1</v>
      </c>
      <c r="P119" s="3">
        <v>279</v>
      </c>
      <c r="AR119"/>
      <c r="AS119"/>
      <c r="AT119"/>
      <c r="AU119"/>
      <c r="AV119"/>
      <c r="AW119"/>
      <c r="AX119"/>
      <c r="AY119"/>
      <c r="AZ119"/>
      <c r="BA119"/>
      <c r="BB119"/>
      <c r="BC119"/>
      <c r="BD119"/>
    </row>
    <row r="120" spans="1:56" s="3" customFormat="1" x14ac:dyDescent="0.2">
      <c r="A120" s="3">
        <v>121</v>
      </c>
      <c r="B120" s="10" t="s">
        <v>579</v>
      </c>
      <c r="C120" s="11" t="s">
        <v>183</v>
      </c>
      <c r="D120" s="12" t="s">
        <v>111</v>
      </c>
      <c r="E120" s="12" t="s">
        <v>590</v>
      </c>
      <c r="F120" s="2">
        <v>85</v>
      </c>
      <c r="G120" s="9" t="s">
        <v>1600</v>
      </c>
      <c r="H120" s="13">
        <v>0.4</v>
      </c>
      <c r="I120" s="9" t="s">
        <v>1600</v>
      </c>
      <c r="J120" s="13">
        <v>9</v>
      </c>
      <c r="K120" s="22" t="s">
        <v>904</v>
      </c>
      <c r="L120" s="18"/>
      <c r="M120" s="18"/>
      <c r="N120" s="19"/>
      <c r="O120" s="9">
        <f t="shared" si="3"/>
        <v>1</v>
      </c>
      <c r="P120" s="3" t="s">
        <v>1600</v>
      </c>
      <c r="AR120"/>
      <c r="AS120"/>
      <c r="AT120"/>
      <c r="AU120"/>
      <c r="AV120"/>
      <c r="AW120"/>
      <c r="AX120"/>
      <c r="AY120"/>
      <c r="AZ120"/>
      <c r="BA120"/>
      <c r="BB120"/>
      <c r="BC120"/>
      <c r="BD120"/>
    </row>
    <row r="121" spans="1:56" s="3" customFormat="1" x14ac:dyDescent="0.2">
      <c r="A121" s="3">
        <v>122</v>
      </c>
      <c r="B121" s="10" t="s">
        <v>579</v>
      </c>
      <c r="C121" s="11" t="s">
        <v>183</v>
      </c>
      <c r="D121" s="12" t="s">
        <v>128</v>
      </c>
      <c r="E121" s="12" t="s">
        <v>590</v>
      </c>
      <c r="F121" s="2">
        <v>86</v>
      </c>
      <c r="G121" s="9">
        <v>280</v>
      </c>
      <c r="H121" s="13">
        <v>3.25</v>
      </c>
      <c r="I121" s="9">
        <v>280</v>
      </c>
      <c r="J121" s="13">
        <v>25</v>
      </c>
      <c r="K121" s="22" t="s">
        <v>906</v>
      </c>
      <c r="L121" s="18"/>
      <c r="M121" s="18"/>
      <c r="N121" s="19"/>
      <c r="O121" s="9">
        <f t="shared" si="3"/>
        <v>1</v>
      </c>
      <c r="P121" s="3">
        <v>280</v>
      </c>
      <c r="AR121"/>
      <c r="AS121"/>
      <c r="AT121"/>
      <c r="AU121"/>
      <c r="AV121"/>
      <c r="AW121"/>
      <c r="AX121"/>
      <c r="AY121"/>
      <c r="AZ121"/>
      <c r="BA121"/>
      <c r="BB121"/>
      <c r="BC121"/>
      <c r="BD121"/>
    </row>
    <row r="122" spans="1:56" s="3" customFormat="1" x14ac:dyDescent="0.2">
      <c r="A122" s="3">
        <v>123</v>
      </c>
      <c r="B122" s="10" t="s">
        <v>579</v>
      </c>
      <c r="C122" s="11" t="s">
        <v>183</v>
      </c>
      <c r="D122" s="12" t="s">
        <v>130</v>
      </c>
      <c r="E122" s="12" t="s">
        <v>590</v>
      </c>
      <c r="F122" s="2">
        <v>87</v>
      </c>
      <c r="G122" s="9">
        <v>281</v>
      </c>
      <c r="H122" s="13">
        <v>2.25</v>
      </c>
      <c r="I122" s="9">
        <v>281</v>
      </c>
      <c r="J122" s="13">
        <v>32.5</v>
      </c>
      <c r="K122" s="22" t="s">
        <v>907</v>
      </c>
      <c r="L122" s="18"/>
      <c r="M122" s="18"/>
      <c r="N122" s="19"/>
      <c r="O122" s="9">
        <f t="shared" si="3"/>
        <v>1</v>
      </c>
      <c r="P122" s="3">
        <v>281</v>
      </c>
      <c r="AR122"/>
      <c r="AS122"/>
      <c r="AT122"/>
      <c r="AU122"/>
      <c r="AV122"/>
      <c r="AW122"/>
      <c r="AX122"/>
      <c r="AY122"/>
      <c r="AZ122"/>
      <c r="BA122"/>
      <c r="BB122"/>
      <c r="BC122"/>
      <c r="BD122"/>
    </row>
    <row r="123" spans="1:56" s="3" customFormat="1" x14ac:dyDescent="0.2">
      <c r="A123" s="3">
        <v>124</v>
      </c>
      <c r="B123" s="10" t="s">
        <v>579</v>
      </c>
      <c r="C123" s="11" t="s">
        <v>183</v>
      </c>
      <c r="D123" s="12" t="s">
        <v>132</v>
      </c>
      <c r="E123" s="12" t="s">
        <v>590</v>
      </c>
      <c r="F123" s="2">
        <v>88</v>
      </c>
      <c r="G123" s="9">
        <v>282</v>
      </c>
      <c r="H123" s="13">
        <v>6.5</v>
      </c>
      <c r="I123" s="9">
        <v>282</v>
      </c>
      <c r="J123" s="13">
        <v>45</v>
      </c>
      <c r="K123" s="22" t="s">
        <v>908</v>
      </c>
      <c r="L123" s="18"/>
      <c r="M123" s="18"/>
      <c r="N123" s="19"/>
      <c r="O123" s="9">
        <f t="shared" si="3"/>
        <v>1</v>
      </c>
      <c r="P123" s="3">
        <v>282</v>
      </c>
      <c r="AR123"/>
      <c r="AS123"/>
      <c r="AT123"/>
      <c r="AU123"/>
      <c r="AV123"/>
      <c r="AW123"/>
      <c r="AX123"/>
      <c r="AY123"/>
      <c r="AZ123"/>
      <c r="BA123"/>
      <c r="BB123"/>
      <c r="BC123"/>
      <c r="BD123"/>
    </row>
    <row r="124" spans="1:56" s="3" customFormat="1" x14ac:dyDescent="0.2">
      <c r="A124" s="3">
        <v>125</v>
      </c>
      <c r="B124" s="10" t="s">
        <v>579</v>
      </c>
      <c r="C124" s="11" t="s">
        <v>183</v>
      </c>
      <c r="D124" s="12" t="s">
        <v>136</v>
      </c>
      <c r="E124" s="12" t="s">
        <v>590</v>
      </c>
      <c r="F124" s="2">
        <v>89</v>
      </c>
      <c r="G124" s="9" t="s">
        <v>185</v>
      </c>
      <c r="H124" s="13">
        <v>6.5</v>
      </c>
      <c r="I124" s="9" t="s">
        <v>185</v>
      </c>
      <c r="J124" s="13">
        <v>150</v>
      </c>
      <c r="K124" s="22" t="s">
        <v>910</v>
      </c>
      <c r="L124" s="18"/>
      <c r="M124" s="18"/>
      <c r="N124" s="19"/>
      <c r="O124" s="9">
        <f t="shared" si="3"/>
        <v>2</v>
      </c>
      <c r="P124" s="3" t="s">
        <v>185</v>
      </c>
      <c r="Q124" s="3">
        <v>283</v>
      </c>
      <c r="AR124"/>
      <c r="AS124"/>
      <c r="AT124"/>
      <c r="AU124"/>
      <c r="AV124"/>
      <c r="AW124"/>
      <c r="AX124"/>
      <c r="AY124"/>
      <c r="AZ124"/>
      <c r="BA124"/>
      <c r="BB124"/>
      <c r="BC124"/>
      <c r="BD124"/>
    </row>
    <row r="125" spans="1:56" s="3" customFormat="1" x14ac:dyDescent="0.2">
      <c r="A125" s="3">
        <v>126</v>
      </c>
      <c r="B125" s="10" t="s">
        <v>579</v>
      </c>
      <c r="C125" s="11" t="s">
        <v>183</v>
      </c>
      <c r="D125" s="12" t="s">
        <v>138</v>
      </c>
      <c r="E125" s="12" t="s">
        <v>590</v>
      </c>
      <c r="F125" s="2">
        <v>90</v>
      </c>
      <c r="G125" s="9">
        <v>284</v>
      </c>
      <c r="H125" s="13">
        <v>13</v>
      </c>
      <c r="I125" s="9">
        <v>284</v>
      </c>
      <c r="J125" s="13">
        <v>150</v>
      </c>
      <c r="K125" s="22" t="s">
        <v>911</v>
      </c>
      <c r="L125" s="18"/>
      <c r="M125" s="18"/>
      <c r="N125" s="19"/>
      <c r="O125" s="9">
        <f t="shared" si="3"/>
        <v>1</v>
      </c>
      <c r="P125" s="3">
        <v>284</v>
      </c>
      <c r="AR125"/>
      <c r="AS125"/>
      <c r="AT125"/>
      <c r="AU125"/>
      <c r="AV125"/>
      <c r="AW125"/>
      <c r="AX125"/>
      <c r="AY125"/>
      <c r="AZ125"/>
      <c r="BA125"/>
      <c r="BB125"/>
      <c r="BC125"/>
      <c r="BD125"/>
    </row>
    <row r="126" spans="1:56" s="3" customFormat="1" x14ac:dyDescent="0.2">
      <c r="A126" s="3">
        <v>127</v>
      </c>
      <c r="B126" s="10">
        <v>1898</v>
      </c>
      <c r="C126" s="11" t="s">
        <v>186</v>
      </c>
      <c r="D126" s="12" t="s">
        <v>187</v>
      </c>
      <c r="E126" s="12" t="s">
        <v>591</v>
      </c>
      <c r="F126" s="2" t="s">
        <v>610</v>
      </c>
      <c r="G126" s="9">
        <v>285</v>
      </c>
      <c r="H126" s="13">
        <v>7</v>
      </c>
      <c r="I126" s="9">
        <v>285</v>
      </c>
      <c r="J126" s="13">
        <v>67.5</v>
      </c>
      <c r="K126" s="22" t="s">
        <v>1017</v>
      </c>
      <c r="L126" s="18"/>
      <c r="M126" s="18"/>
      <c r="N126" s="19"/>
      <c r="O126" s="9">
        <f t="shared" si="3"/>
        <v>1</v>
      </c>
      <c r="P126" s="3">
        <v>285</v>
      </c>
      <c r="AR126"/>
      <c r="AS126"/>
      <c r="AT126"/>
      <c r="AU126"/>
      <c r="AV126"/>
      <c r="AW126"/>
      <c r="AX126"/>
      <c r="AY126"/>
      <c r="AZ126"/>
      <c r="BA126"/>
      <c r="BB126"/>
      <c r="BC126"/>
      <c r="BD126"/>
    </row>
    <row r="127" spans="1:56" s="3" customFormat="1" x14ac:dyDescent="0.2">
      <c r="A127" s="3">
        <v>128</v>
      </c>
      <c r="B127" s="10">
        <v>1898</v>
      </c>
      <c r="C127" s="11" t="s">
        <v>186</v>
      </c>
      <c r="D127" s="12" t="s">
        <v>188</v>
      </c>
      <c r="E127" s="12" t="s">
        <v>591</v>
      </c>
      <c r="F127" s="2" t="s">
        <v>611</v>
      </c>
      <c r="G127" s="9">
        <v>286</v>
      </c>
      <c r="H127" s="13">
        <v>2.75</v>
      </c>
      <c r="I127" s="9">
        <v>286</v>
      </c>
      <c r="J127" s="13">
        <v>67.5</v>
      </c>
      <c r="K127" s="22" t="s">
        <v>1018</v>
      </c>
      <c r="L127" s="18"/>
      <c r="M127" s="18"/>
      <c r="N127" s="19"/>
      <c r="O127" s="9">
        <f t="shared" si="3"/>
        <v>1</v>
      </c>
      <c r="P127" s="3">
        <v>286</v>
      </c>
      <c r="AR127"/>
      <c r="AS127"/>
      <c r="AT127"/>
      <c r="AU127"/>
      <c r="AV127"/>
      <c r="AW127"/>
      <c r="AX127"/>
      <c r="AY127"/>
      <c r="AZ127"/>
      <c r="BA127"/>
      <c r="BB127"/>
      <c r="BC127"/>
      <c r="BD127"/>
    </row>
    <row r="128" spans="1:56" s="3" customFormat="1" x14ac:dyDescent="0.2">
      <c r="A128" s="3">
        <v>129</v>
      </c>
      <c r="B128" s="10">
        <v>1898</v>
      </c>
      <c r="C128" s="11" t="s">
        <v>186</v>
      </c>
      <c r="D128" s="12" t="s">
        <v>189</v>
      </c>
      <c r="E128" s="12" t="s">
        <v>591</v>
      </c>
      <c r="F128" s="2" t="s">
        <v>612</v>
      </c>
      <c r="G128" s="9">
        <v>287</v>
      </c>
      <c r="H128" s="13">
        <v>27.5</v>
      </c>
      <c r="I128" s="9">
        <v>287</v>
      </c>
      <c r="J128" s="13">
        <v>300</v>
      </c>
      <c r="K128" s="22" t="s">
        <v>1019</v>
      </c>
      <c r="L128" s="18"/>
      <c r="M128" s="18"/>
      <c r="N128" s="19"/>
      <c r="O128" s="9">
        <f t="shared" si="3"/>
        <v>1</v>
      </c>
      <c r="P128" s="3">
        <v>287</v>
      </c>
      <c r="AR128"/>
      <c r="AS128"/>
      <c r="AT128"/>
      <c r="AU128"/>
      <c r="AV128"/>
      <c r="AW128"/>
      <c r="AX128"/>
      <c r="AY128"/>
      <c r="AZ128"/>
      <c r="BA128"/>
      <c r="BB128"/>
      <c r="BC128"/>
      <c r="BD128"/>
    </row>
    <row r="129" spans="1:56" s="3" customFormat="1" x14ac:dyDescent="0.2">
      <c r="A129" s="3">
        <v>130</v>
      </c>
      <c r="B129" s="10">
        <v>1898</v>
      </c>
      <c r="C129" s="11" t="s">
        <v>186</v>
      </c>
      <c r="D129" s="12" t="s">
        <v>190</v>
      </c>
      <c r="E129" s="12" t="s">
        <v>591</v>
      </c>
      <c r="F129" s="2" t="s">
        <v>613</v>
      </c>
      <c r="G129" s="9">
        <v>288</v>
      </c>
      <c r="H129" s="13">
        <v>25</v>
      </c>
      <c r="I129" s="9">
        <v>288</v>
      </c>
      <c r="J129" s="13">
        <v>275</v>
      </c>
      <c r="K129" s="22" t="s">
        <v>1020</v>
      </c>
      <c r="L129" s="18"/>
      <c r="M129" s="18"/>
      <c r="N129" s="19"/>
      <c r="O129" s="9">
        <f t="shared" si="3"/>
        <v>1</v>
      </c>
      <c r="P129" s="3">
        <v>288</v>
      </c>
      <c r="AR129"/>
      <c r="AS129"/>
      <c r="AT129"/>
      <c r="AU129"/>
      <c r="AV129"/>
      <c r="AW129"/>
      <c r="AX129"/>
      <c r="AY129"/>
      <c r="AZ129"/>
      <c r="BA129"/>
      <c r="BB129"/>
      <c r="BC129"/>
      <c r="BD129"/>
    </row>
    <row r="130" spans="1:56" s="3" customFormat="1" x14ac:dyDescent="0.2">
      <c r="A130" s="3">
        <v>131</v>
      </c>
      <c r="B130" s="10">
        <v>1898</v>
      </c>
      <c r="C130" s="11" t="s">
        <v>186</v>
      </c>
      <c r="D130" s="12" t="s">
        <v>191</v>
      </c>
      <c r="E130" s="12" t="s">
        <v>591</v>
      </c>
      <c r="F130" s="2" t="s">
        <v>614</v>
      </c>
      <c r="G130" s="9">
        <v>289</v>
      </c>
      <c r="H130" s="13">
        <v>50</v>
      </c>
      <c r="I130" s="9">
        <v>289</v>
      </c>
      <c r="J130" s="13">
        <v>425</v>
      </c>
      <c r="K130" s="22" t="s">
        <v>1021</v>
      </c>
      <c r="L130" s="18"/>
      <c r="M130" s="18"/>
      <c r="N130" s="19"/>
      <c r="O130" s="9">
        <f t="shared" si="3"/>
        <v>1</v>
      </c>
      <c r="P130" s="3">
        <v>289</v>
      </c>
      <c r="AR130"/>
      <c r="AS130"/>
      <c r="AT130"/>
      <c r="AU130"/>
      <c r="AV130"/>
      <c r="AW130"/>
      <c r="AX130"/>
      <c r="AY130"/>
      <c r="AZ130"/>
      <c r="BA130"/>
      <c r="BB130"/>
      <c r="BC130"/>
      <c r="BD130"/>
    </row>
    <row r="131" spans="1:56" s="3" customFormat="1" x14ac:dyDescent="0.2">
      <c r="A131" s="3">
        <v>132</v>
      </c>
      <c r="B131" s="10">
        <v>1898</v>
      </c>
      <c r="C131" s="11" t="s">
        <v>186</v>
      </c>
      <c r="D131" s="12" t="s">
        <v>192</v>
      </c>
      <c r="E131" s="12" t="s">
        <v>591</v>
      </c>
      <c r="F131" s="2" t="s">
        <v>615</v>
      </c>
      <c r="G131" s="9">
        <v>290</v>
      </c>
      <c r="H131" s="13">
        <v>35</v>
      </c>
      <c r="I131" s="9">
        <v>290</v>
      </c>
      <c r="J131" s="13">
        <v>425</v>
      </c>
      <c r="K131" s="22" t="s">
        <v>1022</v>
      </c>
      <c r="L131" s="18"/>
      <c r="M131" s="18"/>
      <c r="N131" s="19"/>
      <c r="O131" s="9">
        <f t="shared" si="3"/>
        <v>1</v>
      </c>
      <c r="P131" s="3">
        <v>290</v>
      </c>
      <c r="AR131"/>
      <c r="AS131"/>
      <c r="AT131"/>
      <c r="AU131"/>
      <c r="AV131"/>
      <c r="AW131"/>
      <c r="AX131"/>
      <c r="AY131"/>
      <c r="AZ131"/>
      <c r="BA131"/>
      <c r="BB131"/>
      <c r="BC131"/>
      <c r="BD131"/>
    </row>
    <row r="132" spans="1:56" s="3" customFormat="1" x14ac:dyDescent="0.2">
      <c r="A132" s="3">
        <v>133</v>
      </c>
      <c r="B132" s="10">
        <v>1898</v>
      </c>
      <c r="C132" s="11" t="s">
        <v>186</v>
      </c>
      <c r="D132" s="12" t="s">
        <v>193</v>
      </c>
      <c r="E132" s="12" t="s">
        <v>591</v>
      </c>
      <c r="F132" s="2" t="s">
        <v>616</v>
      </c>
      <c r="G132" s="9">
        <v>291</v>
      </c>
      <c r="H132" s="13">
        <v>200</v>
      </c>
      <c r="I132" s="9">
        <v>291</v>
      </c>
      <c r="J132" s="13">
        <v>1800</v>
      </c>
      <c r="K132" s="22" t="s">
        <v>1023</v>
      </c>
      <c r="L132" s="18"/>
      <c r="M132" s="18"/>
      <c r="N132" s="19"/>
      <c r="O132" s="9">
        <f t="shared" si="3"/>
        <v>1</v>
      </c>
      <c r="P132" s="3">
        <v>291</v>
      </c>
      <c r="AR132"/>
      <c r="AS132"/>
      <c r="AT132"/>
      <c r="AU132"/>
      <c r="AV132"/>
      <c r="AW132"/>
      <c r="AX132"/>
      <c r="AY132"/>
      <c r="AZ132"/>
      <c r="BA132"/>
      <c r="BB132"/>
      <c r="BC132"/>
      <c r="BD132"/>
    </row>
    <row r="133" spans="1:56" s="3" customFormat="1" x14ac:dyDescent="0.2">
      <c r="A133" s="3">
        <v>134</v>
      </c>
      <c r="B133" s="10">
        <v>1898</v>
      </c>
      <c r="C133" s="11" t="s">
        <v>186</v>
      </c>
      <c r="D133" s="12" t="s">
        <v>194</v>
      </c>
      <c r="E133" s="12" t="s">
        <v>591</v>
      </c>
      <c r="F133" s="2" t="s">
        <v>617</v>
      </c>
      <c r="G133" s="9">
        <v>292</v>
      </c>
      <c r="H133" s="13">
        <v>725</v>
      </c>
      <c r="I133" s="9">
        <v>292</v>
      </c>
      <c r="J133" s="13">
        <v>3500</v>
      </c>
      <c r="K133" s="22" t="s">
        <v>1024</v>
      </c>
      <c r="L133" s="18"/>
      <c r="M133" s="18"/>
      <c r="N133" s="19"/>
      <c r="O133" s="9">
        <f t="shared" si="3"/>
        <v>1</v>
      </c>
      <c r="P133" s="3">
        <v>292</v>
      </c>
      <c r="AR133"/>
      <c r="AS133"/>
      <c r="AT133"/>
      <c r="AU133"/>
      <c r="AV133"/>
      <c r="AW133"/>
      <c r="AX133"/>
      <c r="AY133"/>
      <c r="AZ133"/>
      <c r="BA133"/>
      <c r="BB133"/>
      <c r="BC133"/>
      <c r="BD133"/>
    </row>
    <row r="134" spans="1:56" s="3" customFormat="1" x14ac:dyDescent="0.2">
      <c r="A134" s="3">
        <v>135</v>
      </c>
      <c r="B134" s="10">
        <v>1898</v>
      </c>
      <c r="C134" s="11" t="s">
        <v>186</v>
      </c>
      <c r="D134" s="12" t="s">
        <v>195</v>
      </c>
      <c r="E134" s="12" t="s">
        <v>591</v>
      </c>
      <c r="F134" s="2" t="s">
        <v>618</v>
      </c>
      <c r="G134" s="9">
        <v>293</v>
      </c>
      <c r="H134" s="13">
        <v>1100</v>
      </c>
      <c r="I134" s="9">
        <v>293</v>
      </c>
      <c r="J134" s="13">
        <v>6000</v>
      </c>
      <c r="K134" s="22" t="s">
        <v>1025</v>
      </c>
      <c r="L134" s="18"/>
      <c r="M134" s="18"/>
      <c r="N134" s="19"/>
      <c r="O134" s="9">
        <f t="shared" si="3"/>
        <v>1</v>
      </c>
      <c r="P134" s="3">
        <v>293</v>
      </c>
      <c r="AR134"/>
      <c r="AS134"/>
      <c r="AT134"/>
      <c r="AU134"/>
      <c r="AV134"/>
      <c r="AW134"/>
      <c r="AX134"/>
      <c r="AY134"/>
      <c r="AZ134"/>
      <c r="BA134"/>
      <c r="BB134"/>
      <c r="BC134"/>
      <c r="BD134"/>
    </row>
    <row r="135" spans="1:56" s="3" customFormat="1" x14ac:dyDescent="0.2">
      <c r="A135" s="3">
        <v>136</v>
      </c>
      <c r="B135" s="10">
        <v>1901</v>
      </c>
      <c r="C135" s="11" t="s">
        <v>196</v>
      </c>
      <c r="D135" s="12" t="s">
        <v>197</v>
      </c>
      <c r="E135" s="12" t="s">
        <v>591</v>
      </c>
      <c r="F135" s="2" t="s">
        <v>619</v>
      </c>
      <c r="G135" s="9">
        <v>294</v>
      </c>
      <c r="H135" s="13">
        <v>3</v>
      </c>
      <c r="I135" s="9">
        <v>294</v>
      </c>
      <c r="J135" s="13">
        <v>42.5</v>
      </c>
      <c r="K135" s="22" t="s">
        <v>1026</v>
      </c>
      <c r="L135" s="18"/>
      <c r="M135" s="18"/>
      <c r="N135" s="19"/>
      <c r="O135" s="9">
        <f t="shared" si="3"/>
        <v>1</v>
      </c>
      <c r="P135" s="3">
        <v>294</v>
      </c>
      <c r="AR135"/>
      <c r="AS135"/>
      <c r="AT135"/>
      <c r="AU135"/>
      <c r="AV135"/>
      <c r="AW135"/>
      <c r="AX135"/>
      <c r="AY135"/>
      <c r="AZ135"/>
      <c r="BA135"/>
      <c r="BB135"/>
      <c r="BC135"/>
      <c r="BD135"/>
    </row>
    <row r="136" spans="1:56" s="3" customFormat="1" x14ac:dyDescent="0.2">
      <c r="A136" s="3">
        <v>137</v>
      </c>
      <c r="B136" s="10">
        <v>1901</v>
      </c>
      <c r="C136" s="11" t="s">
        <v>196</v>
      </c>
      <c r="D136" s="12" t="s">
        <v>198</v>
      </c>
      <c r="E136" s="12" t="s">
        <v>591</v>
      </c>
      <c r="F136" s="2" t="s">
        <v>620</v>
      </c>
      <c r="G136" s="9">
        <v>295</v>
      </c>
      <c r="H136" s="13">
        <v>1</v>
      </c>
      <c r="I136" s="9">
        <v>295</v>
      </c>
      <c r="J136" s="13">
        <v>40</v>
      </c>
      <c r="K136" s="22" t="s">
        <v>1027</v>
      </c>
      <c r="L136" s="18"/>
      <c r="M136" s="18"/>
      <c r="N136" s="19"/>
      <c r="O136" s="9">
        <f t="shared" si="3"/>
        <v>1</v>
      </c>
      <c r="P136" s="3">
        <v>295</v>
      </c>
      <c r="AR136"/>
      <c r="AS136"/>
      <c r="AT136"/>
      <c r="AU136"/>
      <c r="AV136"/>
      <c r="AW136"/>
      <c r="AX136"/>
      <c r="AY136"/>
      <c r="AZ136"/>
      <c r="BA136"/>
      <c r="BB136"/>
      <c r="BC136"/>
      <c r="BD136"/>
    </row>
    <row r="137" spans="1:56" s="3" customFormat="1" x14ac:dyDescent="0.2">
      <c r="A137" s="3">
        <v>138</v>
      </c>
      <c r="B137" s="10">
        <v>1901</v>
      </c>
      <c r="C137" s="11" t="s">
        <v>196</v>
      </c>
      <c r="D137" s="12" t="s">
        <v>199</v>
      </c>
      <c r="E137" s="12" t="s">
        <v>591</v>
      </c>
      <c r="F137" s="2" t="s">
        <v>621</v>
      </c>
      <c r="G137" s="9">
        <v>296</v>
      </c>
      <c r="H137" s="13">
        <v>19</v>
      </c>
      <c r="I137" s="9">
        <v>296</v>
      </c>
      <c r="J137" s="13">
        <v>170</v>
      </c>
      <c r="K137" s="22" t="s">
        <v>1028</v>
      </c>
      <c r="L137" s="18"/>
      <c r="M137" s="18"/>
      <c r="N137" s="19"/>
      <c r="O137" s="9">
        <f t="shared" si="3"/>
        <v>1</v>
      </c>
      <c r="P137" s="3">
        <v>296</v>
      </c>
      <c r="AR137"/>
      <c r="AS137"/>
      <c r="AT137"/>
      <c r="AU137"/>
      <c r="AV137"/>
      <c r="AW137"/>
      <c r="AX137"/>
      <c r="AY137"/>
      <c r="AZ137"/>
      <c r="BA137"/>
      <c r="BB137"/>
      <c r="BC137"/>
      <c r="BD137"/>
    </row>
    <row r="138" spans="1:56" s="3" customFormat="1" x14ac:dyDescent="0.2">
      <c r="A138" s="3">
        <v>139</v>
      </c>
      <c r="B138" s="10">
        <v>1901</v>
      </c>
      <c r="C138" s="11" t="s">
        <v>196</v>
      </c>
      <c r="D138" s="12" t="s">
        <v>200</v>
      </c>
      <c r="E138" s="12" t="s">
        <v>591</v>
      </c>
      <c r="F138" s="2" t="s">
        <v>622</v>
      </c>
      <c r="G138" s="9">
        <v>297</v>
      </c>
      <c r="H138" s="13">
        <v>18</v>
      </c>
      <c r="I138" s="9">
        <v>297</v>
      </c>
      <c r="J138" s="13">
        <v>180</v>
      </c>
      <c r="K138" s="22" t="s">
        <v>1029</v>
      </c>
      <c r="L138" s="18"/>
      <c r="M138" s="18"/>
      <c r="N138" s="19"/>
      <c r="O138" s="9">
        <f t="shared" si="3"/>
        <v>1</v>
      </c>
      <c r="P138" s="3">
        <v>297</v>
      </c>
      <c r="AR138"/>
      <c r="AS138"/>
      <c r="AT138"/>
      <c r="AU138"/>
      <c r="AV138"/>
      <c r="AW138"/>
      <c r="AX138"/>
      <c r="AY138"/>
      <c r="AZ138"/>
      <c r="BA138"/>
      <c r="BB138"/>
      <c r="BC138"/>
      <c r="BD138"/>
    </row>
    <row r="139" spans="1:56" s="3" customFormat="1" x14ac:dyDescent="0.2">
      <c r="A139" s="3">
        <v>140</v>
      </c>
      <c r="B139" s="10">
        <v>1901</v>
      </c>
      <c r="C139" s="11" t="s">
        <v>196</v>
      </c>
      <c r="D139" s="12" t="s">
        <v>201</v>
      </c>
      <c r="E139" s="12" t="s">
        <v>591</v>
      </c>
      <c r="F139" s="2" t="s">
        <v>623</v>
      </c>
      <c r="G139" s="9">
        <v>298</v>
      </c>
      <c r="H139" s="13">
        <v>55</v>
      </c>
      <c r="I139" s="9">
        <v>298</v>
      </c>
      <c r="J139" s="13">
        <v>230</v>
      </c>
      <c r="K139" s="22" t="s">
        <v>1030</v>
      </c>
      <c r="L139" s="18"/>
      <c r="M139" s="18"/>
      <c r="N139" s="19"/>
      <c r="O139" s="9">
        <f t="shared" si="3"/>
        <v>1</v>
      </c>
      <c r="P139" s="3">
        <v>298</v>
      </c>
      <c r="AR139"/>
      <c r="AS139"/>
      <c r="AT139"/>
      <c r="AU139"/>
      <c r="AV139"/>
      <c r="AW139"/>
      <c r="AX139"/>
      <c r="AY139"/>
      <c r="AZ139"/>
      <c r="BA139"/>
      <c r="BB139"/>
      <c r="BC139"/>
      <c r="BD139"/>
    </row>
    <row r="140" spans="1:56" s="3" customFormat="1" x14ac:dyDescent="0.2">
      <c r="A140" s="3">
        <v>141</v>
      </c>
      <c r="B140" s="10">
        <v>1901</v>
      </c>
      <c r="C140" s="11" t="s">
        <v>196</v>
      </c>
      <c r="D140" s="12" t="s">
        <v>202</v>
      </c>
      <c r="E140" s="12" t="s">
        <v>591</v>
      </c>
      <c r="F140" s="2" t="s">
        <v>624</v>
      </c>
      <c r="G140" s="9">
        <v>299</v>
      </c>
      <c r="H140" s="13">
        <v>32.5</v>
      </c>
      <c r="I140" s="9">
        <v>299</v>
      </c>
      <c r="J140" s="13">
        <v>300</v>
      </c>
      <c r="K140" s="22" t="s">
        <v>1031</v>
      </c>
      <c r="L140" s="18"/>
      <c r="M140" s="18"/>
      <c r="N140" s="19"/>
      <c r="O140" s="9">
        <f t="shared" si="3"/>
        <v>1</v>
      </c>
      <c r="P140" s="3">
        <v>299</v>
      </c>
      <c r="AR140"/>
      <c r="AS140"/>
      <c r="AT140"/>
      <c r="AU140"/>
      <c r="AV140"/>
      <c r="AW140"/>
      <c r="AX140"/>
      <c r="AY140"/>
      <c r="AZ140"/>
      <c r="BA140"/>
      <c r="BB140"/>
      <c r="BC140"/>
      <c r="BD140"/>
    </row>
    <row r="141" spans="1:56" s="3" customFormat="1" x14ac:dyDescent="0.2">
      <c r="A141" s="3">
        <v>142</v>
      </c>
      <c r="B141" s="10" t="s">
        <v>580</v>
      </c>
      <c r="C141" s="11" t="s">
        <v>203</v>
      </c>
      <c r="D141" s="12" t="s">
        <v>15</v>
      </c>
      <c r="E141" s="12" t="s">
        <v>590</v>
      </c>
      <c r="F141" s="2">
        <v>91</v>
      </c>
      <c r="G141" s="9">
        <v>300</v>
      </c>
      <c r="H141" s="13">
        <v>0.25</v>
      </c>
      <c r="I141" s="9">
        <v>300</v>
      </c>
      <c r="J141" s="13">
        <v>11</v>
      </c>
      <c r="K141" s="22" t="s">
        <v>916</v>
      </c>
      <c r="L141" s="18"/>
      <c r="M141" s="18"/>
      <c r="N141" s="19"/>
      <c r="O141" s="9">
        <f t="shared" si="3"/>
        <v>4</v>
      </c>
      <c r="P141" s="3">
        <v>300</v>
      </c>
      <c r="R141" s="3">
        <v>314</v>
      </c>
      <c r="S141" s="3">
        <v>316</v>
      </c>
      <c r="T141" s="3">
        <v>318</v>
      </c>
      <c r="AR141"/>
      <c r="AS141"/>
      <c r="AT141"/>
      <c r="AU141"/>
      <c r="AV141"/>
      <c r="AW141"/>
      <c r="AX141"/>
      <c r="AY141"/>
      <c r="AZ141"/>
      <c r="BA141"/>
      <c r="BB141"/>
      <c r="BC141"/>
      <c r="BD141"/>
    </row>
    <row r="142" spans="1:56" s="3" customFormat="1" x14ac:dyDescent="0.2">
      <c r="A142" s="3">
        <v>143</v>
      </c>
      <c r="B142" s="10" t="s">
        <v>580</v>
      </c>
      <c r="C142" s="11" t="s">
        <v>203</v>
      </c>
      <c r="D142" s="12" t="s">
        <v>111</v>
      </c>
      <c r="E142" s="12" t="s">
        <v>590</v>
      </c>
      <c r="F142" s="2">
        <v>92</v>
      </c>
      <c r="G142" s="9">
        <v>301</v>
      </c>
      <c r="H142" s="13">
        <v>0.5</v>
      </c>
      <c r="I142" s="9">
        <v>301</v>
      </c>
      <c r="J142" s="13">
        <v>15</v>
      </c>
      <c r="K142" s="22" t="s">
        <v>917</v>
      </c>
      <c r="L142" s="18"/>
      <c r="M142" s="18"/>
      <c r="N142" s="19"/>
      <c r="O142" s="9">
        <f t="shared" si="3"/>
        <v>1</v>
      </c>
      <c r="P142" s="3">
        <v>301</v>
      </c>
      <c r="AR142"/>
      <c r="AS142"/>
      <c r="AT142"/>
      <c r="AU142"/>
      <c r="AV142"/>
      <c r="AW142"/>
      <c r="AX142"/>
      <c r="AY142"/>
      <c r="AZ142"/>
      <c r="BA142"/>
      <c r="BB142"/>
      <c r="BC142"/>
      <c r="BD142"/>
    </row>
    <row r="143" spans="1:56" s="3" customFormat="1" x14ac:dyDescent="0.2">
      <c r="A143" s="3">
        <v>144</v>
      </c>
      <c r="B143" s="10" t="s">
        <v>580</v>
      </c>
      <c r="C143" s="11" t="s">
        <v>203</v>
      </c>
      <c r="D143" s="12" t="s">
        <v>126</v>
      </c>
      <c r="E143" s="12" t="s">
        <v>590</v>
      </c>
      <c r="F143" s="2">
        <v>93</v>
      </c>
      <c r="G143" s="9">
        <v>302</v>
      </c>
      <c r="H143" s="13">
        <v>4</v>
      </c>
      <c r="I143" s="9">
        <v>302</v>
      </c>
      <c r="J143" s="13">
        <v>50</v>
      </c>
      <c r="K143" s="22" t="s">
        <v>918</v>
      </c>
      <c r="L143" s="18"/>
      <c r="M143" s="18"/>
      <c r="N143" s="19"/>
      <c r="O143" s="9">
        <f t="shared" si="3"/>
        <v>1</v>
      </c>
      <c r="P143" s="3">
        <v>302</v>
      </c>
      <c r="AR143"/>
      <c r="AS143"/>
      <c r="AT143"/>
      <c r="AU143"/>
      <c r="AV143"/>
      <c r="AW143"/>
      <c r="AX143"/>
      <c r="AY143"/>
      <c r="AZ143"/>
      <c r="BA143"/>
      <c r="BB143"/>
      <c r="BC143"/>
      <c r="BD143"/>
    </row>
    <row r="144" spans="1:56" s="3" customFormat="1" x14ac:dyDescent="0.2">
      <c r="A144" s="3">
        <v>145</v>
      </c>
      <c r="B144" s="10" t="s">
        <v>580</v>
      </c>
      <c r="C144" s="11" t="s">
        <v>203</v>
      </c>
      <c r="D144" s="12" t="s">
        <v>204</v>
      </c>
      <c r="E144" s="12" t="s">
        <v>590</v>
      </c>
      <c r="F144" s="2">
        <v>94</v>
      </c>
      <c r="G144" s="9">
        <v>303</v>
      </c>
      <c r="H144" s="13">
        <v>2.5</v>
      </c>
      <c r="I144" s="9">
        <v>303</v>
      </c>
      <c r="J144" s="13">
        <v>55</v>
      </c>
      <c r="K144" s="22" t="s">
        <v>919</v>
      </c>
      <c r="L144" s="18"/>
      <c r="M144" s="18"/>
      <c r="N144" s="19"/>
      <c r="O144" s="9">
        <f t="shared" si="3"/>
        <v>2</v>
      </c>
      <c r="P144" s="3">
        <v>303</v>
      </c>
      <c r="R144" s="3" t="s">
        <v>205</v>
      </c>
      <c r="AR144"/>
      <c r="AS144"/>
      <c r="AT144"/>
      <c r="AU144"/>
      <c r="AV144"/>
      <c r="AW144"/>
      <c r="AX144"/>
      <c r="AY144"/>
      <c r="AZ144"/>
      <c r="BA144"/>
      <c r="BB144"/>
      <c r="BC144"/>
      <c r="BD144"/>
    </row>
    <row r="145" spans="1:56" s="3" customFormat="1" x14ac:dyDescent="0.2">
      <c r="A145" s="3">
        <v>146</v>
      </c>
      <c r="B145" s="10" t="s">
        <v>580</v>
      </c>
      <c r="C145" s="11" t="s">
        <v>203</v>
      </c>
      <c r="D145" s="12" t="s">
        <v>206</v>
      </c>
      <c r="E145" s="12" t="s">
        <v>590</v>
      </c>
      <c r="F145" s="2">
        <v>95</v>
      </c>
      <c r="G145" s="9">
        <v>304</v>
      </c>
      <c r="H145" s="13">
        <v>2.25</v>
      </c>
      <c r="I145" s="9">
        <v>304</v>
      </c>
      <c r="J145" s="13">
        <v>60</v>
      </c>
      <c r="K145" s="22" t="s">
        <v>920</v>
      </c>
      <c r="L145" s="18"/>
      <c r="M145" s="18"/>
      <c r="N145" s="19"/>
      <c r="O145" s="9">
        <f t="shared" si="3"/>
        <v>3</v>
      </c>
      <c r="P145" s="3">
        <v>304</v>
      </c>
      <c r="R145" s="3">
        <v>315</v>
      </c>
      <c r="S145" s="3">
        <v>317</v>
      </c>
      <c r="AR145"/>
      <c r="AS145"/>
      <c r="AT145"/>
      <c r="AU145"/>
      <c r="AV145"/>
      <c r="AW145"/>
      <c r="AX145"/>
      <c r="AY145"/>
      <c r="AZ145"/>
      <c r="BA145"/>
      <c r="BB145"/>
      <c r="BC145"/>
      <c r="BD145"/>
    </row>
    <row r="146" spans="1:56" s="3" customFormat="1" x14ac:dyDescent="0.2">
      <c r="A146" s="3">
        <v>147</v>
      </c>
      <c r="B146" s="10" t="s">
        <v>580</v>
      </c>
      <c r="C146" s="11" t="s">
        <v>203</v>
      </c>
      <c r="D146" s="12" t="s">
        <v>132</v>
      </c>
      <c r="E146" s="12" t="s">
        <v>590</v>
      </c>
      <c r="F146" s="2">
        <v>96</v>
      </c>
      <c r="G146" s="9">
        <v>305</v>
      </c>
      <c r="H146" s="13">
        <v>5.75</v>
      </c>
      <c r="I146" s="9">
        <v>305</v>
      </c>
      <c r="J146" s="13">
        <v>60</v>
      </c>
      <c r="K146" s="22" t="s">
        <v>921</v>
      </c>
      <c r="L146" s="18"/>
      <c r="M146" s="18"/>
      <c r="N146" s="19"/>
      <c r="O146" s="9">
        <f t="shared" si="3"/>
        <v>1</v>
      </c>
      <c r="P146" s="3">
        <v>305</v>
      </c>
      <c r="AR146"/>
      <c r="AS146"/>
      <c r="AT146"/>
      <c r="AU146"/>
      <c r="AV146"/>
      <c r="AW146"/>
      <c r="AX146"/>
      <c r="AY146"/>
      <c r="AZ146"/>
      <c r="BA146"/>
      <c r="BB146"/>
      <c r="BC146"/>
      <c r="BD146"/>
    </row>
    <row r="147" spans="1:56" s="3" customFormat="1" x14ac:dyDescent="0.2">
      <c r="A147" s="3">
        <v>148</v>
      </c>
      <c r="B147" s="10" t="s">
        <v>580</v>
      </c>
      <c r="C147" s="11" t="s">
        <v>203</v>
      </c>
      <c r="D147" s="12" t="s">
        <v>207</v>
      </c>
      <c r="E147" s="12" t="s">
        <v>590</v>
      </c>
      <c r="F147" s="2">
        <v>97</v>
      </c>
      <c r="G147" s="9">
        <v>306</v>
      </c>
      <c r="H147" s="13">
        <v>3.5</v>
      </c>
      <c r="I147" s="9">
        <v>306</v>
      </c>
      <c r="J147" s="13">
        <v>40</v>
      </c>
      <c r="K147" s="22" t="s">
        <v>922</v>
      </c>
      <c r="L147" s="18"/>
      <c r="M147" s="18"/>
      <c r="N147" s="19"/>
      <c r="O147" s="9">
        <f t="shared" si="3"/>
        <v>1</v>
      </c>
      <c r="P147" s="3">
        <v>306</v>
      </c>
      <c r="AR147"/>
      <c r="AS147"/>
      <c r="AT147"/>
      <c r="AU147"/>
      <c r="AV147"/>
      <c r="AW147"/>
      <c r="AX147"/>
      <c r="AY147"/>
      <c r="AZ147"/>
      <c r="BA147"/>
      <c r="BB147"/>
      <c r="BC147"/>
      <c r="BD147"/>
    </row>
    <row r="148" spans="1:56" s="3" customFormat="1" x14ac:dyDescent="0.2">
      <c r="A148" s="3">
        <v>149</v>
      </c>
      <c r="B148" s="10" t="s">
        <v>580</v>
      </c>
      <c r="C148" s="11" t="s">
        <v>203</v>
      </c>
      <c r="D148" s="12" t="s">
        <v>136</v>
      </c>
      <c r="E148" s="12" t="s">
        <v>590</v>
      </c>
      <c r="F148" s="2">
        <v>98</v>
      </c>
      <c r="G148" s="9">
        <v>307</v>
      </c>
      <c r="H148" s="13">
        <v>3.25</v>
      </c>
      <c r="I148" s="9">
        <v>307</v>
      </c>
      <c r="J148" s="13">
        <v>60</v>
      </c>
      <c r="K148" s="22" t="s">
        <v>923</v>
      </c>
      <c r="L148" s="18"/>
      <c r="M148" s="18"/>
      <c r="N148" s="19"/>
      <c r="O148" s="9">
        <f t="shared" si="3"/>
        <v>1</v>
      </c>
      <c r="P148" s="3">
        <v>307</v>
      </c>
      <c r="AR148"/>
      <c r="AS148"/>
      <c r="AT148"/>
      <c r="AU148"/>
      <c r="AV148"/>
      <c r="AW148"/>
      <c r="AX148"/>
      <c r="AY148"/>
      <c r="AZ148"/>
      <c r="BA148"/>
      <c r="BB148"/>
      <c r="BC148"/>
      <c r="BD148"/>
    </row>
    <row r="149" spans="1:56" s="3" customFormat="1" x14ac:dyDescent="0.2">
      <c r="A149" s="3">
        <v>150</v>
      </c>
      <c r="B149" s="10" t="s">
        <v>580</v>
      </c>
      <c r="C149" s="11" t="s">
        <v>203</v>
      </c>
      <c r="D149" s="12" t="s">
        <v>208</v>
      </c>
      <c r="E149" s="12" t="s">
        <v>590</v>
      </c>
      <c r="F149" s="2">
        <v>99</v>
      </c>
      <c r="G149" s="9">
        <v>308</v>
      </c>
      <c r="H149" s="13">
        <v>11</v>
      </c>
      <c r="I149" s="9">
        <v>308</v>
      </c>
      <c r="J149" s="13">
        <v>40</v>
      </c>
      <c r="K149" s="22" t="s">
        <v>924</v>
      </c>
      <c r="L149" s="18"/>
      <c r="M149" s="18"/>
      <c r="N149" s="19"/>
      <c r="O149" s="9">
        <f t="shared" ref="O149:O236" si="5">COUNTA(P149:BD149)</f>
        <v>1</v>
      </c>
      <c r="P149" s="3">
        <v>308</v>
      </c>
      <c r="AR149"/>
      <c r="AS149"/>
      <c r="AT149"/>
      <c r="AU149"/>
      <c r="AV149"/>
      <c r="AW149"/>
      <c r="AX149"/>
      <c r="AY149"/>
      <c r="AZ149"/>
      <c r="BA149"/>
      <c r="BB149"/>
      <c r="BC149"/>
      <c r="BD149"/>
    </row>
    <row r="150" spans="1:56" s="3" customFormat="1" x14ac:dyDescent="0.2">
      <c r="A150" s="3">
        <v>151</v>
      </c>
      <c r="B150" s="10" t="s">
        <v>580</v>
      </c>
      <c r="C150" s="11" t="s">
        <v>203</v>
      </c>
      <c r="D150" s="12" t="s">
        <v>138</v>
      </c>
      <c r="E150" s="12" t="s">
        <v>590</v>
      </c>
      <c r="F150" s="2">
        <v>100</v>
      </c>
      <c r="G150" s="9">
        <v>309</v>
      </c>
      <c r="H150" s="13">
        <v>14</v>
      </c>
      <c r="I150" s="9">
        <v>309</v>
      </c>
      <c r="J150" s="13">
        <v>180</v>
      </c>
      <c r="K150" s="22" t="s">
        <v>925</v>
      </c>
      <c r="L150" s="18"/>
      <c r="M150" s="18"/>
      <c r="N150" s="19"/>
      <c r="O150" s="9">
        <f t="shared" si="5"/>
        <v>1</v>
      </c>
      <c r="P150" s="3">
        <v>309</v>
      </c>
      <c r="AR150"/>
      <c r="AS150"/>
      <c r="AT150"/>
      <c r="AU150"/>
      <c r="AV150"/>
      <c r="AW150"/>
      <c r="AX150"/>
      <c r="AY150"/>
      <c r="AZ150"/>
      <c r="BA150"/>
      <c r="BB150"/>
      <c r="BC150"/>
      <c r="BD150"/>
    </row>
    <row r="151" spans="1:56" s="3" customFormat="1" x14ac:dyDescent="0.2">
      <c r="A151" s="3">
        <v>152</v>
      </c>
      <c r="B151" s="10" t="s">
        <v>580</v>
      </c>
      <c r="C151" s="11" t="s">
        <v>203</v>
      </c>
      <c r="D151" s="12" t="s">
        <v>177</v>
      </c>
      <c r="E151" s="12" t="s">
        <v>590</v>
      </c>
      <c r="F151" s="2">
        <v>101</v>
      </c>
      <c r="G151" s="9">
        <v>310</v>
      </c>
      <c r="H151" s="13">
        <v>37.5</v>
      </c>
      <c r="I151" s="9">
        <v>310</v>
      </c>
      <c r="J151" s="13">
        <v>375</v>
      </c>
      <c r="K151" s="22" t="s">
        <v>926</v>
      </c>
      <c r="L151" s="18"/>
      <c r="M151" s="18"/>
      <c r="N151" s="19"/>
      <c r="O151" s="9">
        <f t="shared" si="5"/>
        <v>1</v>
      </c>
      <c r="P151" s="3">
        <v>310</v>
      </c>
      <c r="AR151"/>
      <c r="AS151"/>
      <c r="AT151"/>
      <c r="AU151"/>
      <c r="AV151"/>
      <c r="AW151"/>
      <c r="AX151"/>
      <c r="AY151"/>
      <c r="AZ151"/>
      <c r="BA151"/>
      <c r="BB151"/>
      <c r="BC151"/>
      <c r="BD151"/>
    </row>
    <row r="152" spans="1:56" s="3" customFormat="1" x14ac:dyDescent="0.2">
      <c r="A152" s="3">
        <v>153</v>
      </c>
      <c r="B152" s="10" t="s">
        <v>580</v>
      </c>
      <c r="C152" s="11" t="s">
        <v>203</v>
      </c>
      <c r="D152" s="12" t="s">
        <v>209</v>
      </c>
      <c r="E152" s="12" t="s">
        <v>590</v>
      </c>
      <c r="F152" s="2">
        <v>102</v>
      </c>
      <c r="G152" s="9">
        <v>311</v>
      </c>
      <c r="H152" s="13">
        <v>95</v>
      </c>
      <c r="I152" s="9">
        <v>311</v>
      </c>
      <c r="J152" s="13">
        <v>600</v>
      </c>
      <c r="K152" s="22" t="s">
        <v>927</v>
      </c>
      <c r="L152" s="18"/>
      <c r="M152" s="18"/>
      <c r="N152" s="19"/>
      <c r="O152" s="9">
        <f t="shared" si="5"/>
        <v>1</v>
      </c>
      <c r="P152" s="3">
        <v>311</v>
      </c>
      <c r="AR152"/>
      <c r="AS152"/>
      <c r="AT152"/>
      <c r="AU152"/>
      <c r="AV152"/>
      <c r="AW152"/>
      <c r="AX152"/>
      <c r="AY152"/>
      <c r="AZ152"/>
      <c r="BA152"/>
      <c r="BB152"/>
      <c r="BC152"/>
      <c r="BD152"/>
    </row>
    <row r="153" spans="1:56" s="3" customFormat="1" x14ac:dyDescent="0.2">
      <c r="A153" s="3">
        <v>154</v>
      </c>
      <c r="B153" s="10" t="s">
        <v>580</v>
      </c>
      <c r="C153" s="11" t="s">
        <v>203</v>
      </c>
      <c r="D153" s="12" t="s">
        <v>181</v>
      </c>
      <c r="E153" s="12" t="s">
        <v>590</v>
      </c>
      <c r="F153" s="2">
        <v>103</v>
      </c>
      <c r="G153" s="9">
        <v>479</v>
      </c>
      <c r="H153" s="13">
        <v>40</v>
      </c>
      <c r="I153" s="9">
        <v>479</v>
      </c>
      <c r="J153" s="13">
        <v>210</v>
      </c>
      <c r="K153" s="22" t="s">
        <v>928</v>
      </c>
      <c r="L153" s="18"/>
      <c r="M153" s="18"/>
      <c r="N153" s="19"/>
      <c r="O153" s="9">
        <f t="shared" si="5"/>
        <v>2</v>
      </c>
      <c r="P153" s="3">
        <v>312</v>
      </c>
      <c r="R153" s="3">
        <v>479</v>
      </c>
      <c r="AR153"/>
      <c r="AS153"/>
      <c r="AT153"/>
      <c r="AU153"/>
      <c r="AV153"/>
      <c r="AW153"/>
      <c r="AX153"/>
      <c r="AY153"/>
      <c r="AZ153"/>
      <c r="BA153"/>
      <c r="BB153"/>
      <c r="BC153"/>
      <c r="BD153"/>
    </row>
    <row r="154" spans="1:56" s="3" customFormat="1" x14ac:dyDescent="0.2">
      <c r="A154" s="3">
        <v>155</v>
      </c>
      <c r="B154" s="10" t="s">
        <v>580</v>
      </c>
      <c r="C154" s="11" t="s">
        <v>203</v>
      </c>
      <c r="D154" s="12" t="s">
        <v>182</v>
      </c>
      <c r="E154" s="12" t="s">
        <v>590</v>
      </c>
      <c r="F154" s="2">
        <v>104</v>
      </c>
      <c r="G154" s="9">
        <v>480</v>
      </c>
      <c r="H154" s="13">
        <v>35</v>
      </c>
      <c r="I154" s="9">
        <v>480</v>
      </c>
      <c r="J154" s="13">
        <v>2100</v>
      </c>
      <c r="K154" s="22" t="s">
        <v>929</v>
      </c>
      <c r="L154" s="18"/>
      <c r="M154" s="18"/>
      <c r="N154" s="19"/>
      <c r="O154" s="9">
        <f t="shared" si="5"/>
        <v>2</v>
      </c>
      <c r="P154" s="3">
        <v>313</v>
      </c>
      <c r="R154" s="3">
        <v>480</v>
      </c>
      <c r="AR154"/>
      <c r="AS154"/>
      <c r="AT154"/>
      <c r="AU154"/>
      <c r="AV154"/>
      <c r="AW154"/>
      <c r="AX154"/>
      <c r="AY154"/>
      <c r="AZ154"/>
      <c r="BA154"/>
      <c r="BB154"/>
      <c r="BC154"/>
      <c r="BD154"/>
    </row>
    <row r="155" spans="1:56" s="3" customFormat="1" x14ac:dyDescent="0.2">
      <c r="A155" s="3">
        <v>156</v>
      </c>
      <c r="B155" s="10" t="s">
        <v>580</v>
      </c>
      <c r="C155" s="11" t="s">
        <v>203</v>
      </c>
      <c r="D155" s="12" t="s">
        <v>111</v>
      </c>
      <c r="E155" s="12" t="s">
        <v>590</v>
      </c>
      <c r="F155" s="2">
        <v>105</v>
      </c>
      <c r="G155" s="9">
        <v>319</v>
      </c>
      <c r="H155" s="13">
        <v>0.25</v>
      </c>
      <c r="I155" s="9">
        <v>319</v>
      </c>
      <c r="J155" s="13">
        <v>6</v>
      </c>
      <c r="K155" s="22" t="s">
        <v>930</v>
      </c>
      <c r="L155" s="18"/>
      <c r="M155" s="18"/>
      <c r="N155" s="19"/>
      <c r="O155" s="9">
        <f t="shared" si="5"/>
        <v>6</v>
      </c>
      <c r="P155" s="3">
        <v>319</v>
      </c>
      <c r="Q155" s="3">
        <v>320</v>
      </c>
      <c r="R155" s="3">
        <v>321</v>
      </c>
      <c r="S155" s="3">
        <v>322</v>
      </c>
      <c r="T155" s="3" t="s">
        <v>2139</v>
      </c>
      <c r="U155" s="3" t="s">
        <v>2140</v>
      </c>
      <c r="AR155"/>
      <c r="AS155"/>
      <c r="AT155"/>
      <c r="AU155"/>
      <c r="AV155"/>
      <c r="AW155"/>
      <c r="AX155"/>
      <c r="AY155"/>
      <c r="AZ155"/>
      <c r="BA155"/>
      <c r="BB155"/>
      <c r="BC155"/>
      <c r="BD155"/>
    </row>
    <row r="156" spans="1:56" s="3" customFormat="1" x14ac:dyDescent="0.2">
      <c r="A156" s="3">
        <v>157</v>
      </c>
      <c r="B156" s="10">
        <v>1902</v>
      </c>
      <c r="C156" s="12" t="s">
        <v>1441</v>
      </c>
      <c r="D156" s="12" t="s">
        <v>1438</v>
      </c>
      <c r="E156" s="12" t="s">
        <v>1305</v>
      </c>
      <c r="F156" s="2" t="s">
        <v>1417</v>
      </c>
      <c r="G156" s="9" t="s">
        <v>1406</v>
      </c>
      <c r="H156" s="13">
        <v>0.75</v>
      </c>
      <c r="I156" s="9" t="s">
        <v>1406</v>
      </c>
      <c r="J156" s="13">
        <v>20</v>
      </c>
      <c r="K156" s="22" t="s">
        <v>1428</v>
      </c>
      <c r="L156" s="18"/>
      <c r="M156" s="18"/>
      <c r="N156" s="19"/>
      <c r="O156" s="9">
        <f>COUNTA(P156:BD156)</f>
        <v>5</v>
      </c>
      <c r="P156" s="3" t="s">
        <v>1406</v>
      </c>
      <c r="Q156" s="3" t="s">
        <v>1401</v>
      </c>
      <c r="R156" s="3" t="s">
        <v>1403</v>
      </c>
      <c r="S156" s="3" t="s">
        <v>1404</v>
      </c>
      <c r="T156" s="3" t="s">
        <v>1405</v>
      </c>
      <c r="AR156"/>
      <c r="AS156"/>
      <c r="AT156"/>
      <c r="AU156"/>
      <c r="AV156"/>
      <c r="AW156"/>
      <c r="AX156"/>
      <c r="AY156"/>
      <c r="AZ156"/>
      <c r="BA156"/>
      <c r="BB156"/>
      <c r="BC156"/>
      <c r="BD156"/>
    </row>
    <row r="157" spans="1:56" s="3" customFormat="1" x14ac:dyDescent="0.2">
      <c r="A157" s="3">
        <v>158</v>
      </c>
      <c r="B157" s="10">
        <v>1908</v>
      </c>
      <c r="C157" s="12" t="s">
        <v>1441</v>
      </c>
      <c r="D157" s="12" t="s">
        <v>1432</v>
      </c>
      <c r="E157" s="12" t="s">
        <v>1305</v>
      </c>
      <c r="F157" s="2" t="s">
        <v>1418</v>
      </c>
      <c r="G157" s="9" t="s">
        <v>1402</v>
      </c>
      <c r="H157" s="13">
        <v>50</v>
      </c>
      <c r="I157" s="9" t="s">
        <v>1402</v>
      </c>
      <c r="J157" s="13">
        <v>65</v>
      </c>
      <c r="K157" s="22" t="s">
        <v>1429</v>
      </c>
      <c r="L157" s="18"/>
      <c r="M157" s="18"/>
      <c r="N157" s="19"/>
      <c r="O157" s="9">
        <f>COUNTA(P157:BD157)</f>
        <v>1</v>
      </c>
      <c r="P157" s="3" t="s">
        <v>1402</v>
      </c>
      <c r="AR157"/>
      <c r="AS157"/>
      <c r="AT157"/>
      <c r="AU157"/>
      <c r="AV157"/>
      <c r="AW157"/>
      <c r="AX157"/>
      <c r="AY157"/>
      <c r="AZ157"/>
      <c r="BA157"/>
      <c r="BB157"/>
      <c r="BC157"/>
      <c r="BD157"/>
    </row>
    <row r="158" spans="1:56" s="3" customFormat="1" x14ac:dyDescent="0.2">
      <c r="A158" s="3">
        <v>159</v>
      </c>
      <c r="B158" s="10">
        <v>1904</v>
      </c>
      <c r="C158" s="11" t="s">
        <v>210</v>
      </c>
      <c r="D158" s="12" t="s">
        <v>211</v>
      </c>
      <c r="E158" s="12" t="s">
        <v>591</v>
      </c>
      <c r="F158" s="2" t="s">
        <v>625</v>
      </c>
      <c r="G158" s="9">
        <v>323</v>
      </c>
      <c r="H158" s="13">
        <v>5</v>
      </c>
      <c r="I158" s="9">
        <v>323</v>
      </c>
      <c r="J158" s="13">
        <v>25</v>
      </c>
      <c r="K158" s="22" t="s">
        <v>1032</v>
      </c>
      <c r="L158" s="18"/>
      <c r="M158" s="18"/>
      <c r="N158" s="19"/>
      <c r="O158" s="9">
        <f t="shared" si="5"/>
        <v>1</v>
      </c>
      <c r="P158" s="3">
        <v>323</v>
      </c>
      <c r="AR158"/>
      <c r="AS158"/>
      <c r="AT158"/>
      <c r="AU158"/>
      <c r="AV158"/>
      <c r="AW158"/>
      <c r="AX158"/>
      <c r="AY158"/>
      <c r="AZ158"/>
      <c r="BA158"/>
      <c r="BB158"/>
      <c r="BC158"/>
      <c r="BD158"/>
    </row>
    <row r="159" spans="1:56" s="3" customFormat="1" x14ac:dyDescent="0.2">
      <c r="A159" s="3">
        <v>160</v>
      </c>
      <c r="B159" s="10">
        <v>1904</v>
      </c>
      <c r="C159" s="11" t="s">
        <v>210</v>
      </c>
      <c r="D159" s="12" t="s">
        <v>212</v>
      </c>
      <c r="E159" s="12" t="s">
        <v>591</v>
      </c>
      <c r="F159" s="2" t="s">
        <v>626</v>
      </c>
      <c r="G159" s="9">
        <v>324</v>
      </c>
      <c r="H159" s="13">
        <v>2</v>
      </c>
      <c r="I159" s="9">
        <v>324</v>
      </c>
      <c r="J159" s="13">
        <v>25</v>
      </c>
      <c r="K159" s="22" t="s">
        <v>1033</v>
      </c>
      <c r="L159" s="18"/>
      <c r="M159" s="18"/>
      <c r="N159" s="19"/>
      <c r="O159" s="9">
        <f t="shared" si="5"/>
        <v>1</v>
      </c>
      <c r="P159" s="3">
        <v>324</v>
      </c>
      <c r="AR159"/>
      <c r="AS159"/>
      <c r="AT159"/>
      <c r="AU159"/>
      <c r="AV159"/>
      <c r="AW159"/>
      <c r="AX159"/>
      <c r="AY159"/>
      <c r="AZ159"/>
      <c r="BA159"/>
      <c r="BB159"/>
      <c r="BC159"/>
      <c r="BD159"/>
    </row>
    <row r="160" spans="1:56" s="3" customFormat="1" x14ac:dyDescent="0.2">
      <c r="A160" s="3">
        <v>161</v>
      </c>
      <c r="B160" s="10">
        <v>1904</v>
      </c>
      <c r="C160" s="11" t="s">
        <v>210</v>
      </c>
      <c r="D160" s="12" t="s">
        <v>213</v>
      </c>
      <c r="E160" s="12" t="s">
        <v>591</v>
      </c>
      <c r="F160" s="2" t="s">
        <v>627</v>
      </c>
      <c r="G160" s="9">
        <v>325</v>
      </c>
      <c r="H160" s="13">
        <v>30</v>
      </c>
      <c r="I160" s="9">
        <v>325</v>
      </c>
      <c r="J160" s="13">
        <v>70</v>
      </c>
      <c r="K160" s="22" t="s">
        <v>1034</v>
      </c>
      <c r="L160" s="18"/>
      <c r="M160" s="18"/>
      <c r="N160" s="19"/>
      <c r="O160" s="9">
        <f t="shared" si="5"/>
        <v>1</v>
      </c>
      <c r="P160" s="3">
        <v>325</v>
      </c>
      <c r="AR160"/>
      <c r="AS160"/>
      <c r="AT160"/>
      <c r="AU160"/>
      <c r="AV160"/>
      <c r="AW160"/>
      <c r="AX160"/>
      <c r="AY160"/>
      <c r="AZ160"/>
      <c r="BA160"/>
      <c r="BB160"/>
      <c r="BC160"/>
      <c r="BD160"/>
    </row>
    <row r="161" spans="1:56" s="3" customFormat="1" x14ac:dyDescent="0.2">
      <c r="A161" s="3">
        <v>162</v>
      </c>
      <c r="B161" s="10">
        <v>1904</v>
      </c>
      <c r="C161" s="11" t="s">
        <v>210</v>
      </c>
      <c r="D161" s="12" t="s">
        <v>214</v>
      </c>
      <c r="E161" s="12" t="s">
        <v>591</v>
      </c>
      <c r="F161" s="2" t="s">
        <v>628</v>
      </c>
      <c r="G161" s="9">
        <v>326</v>
      </c>
      <c r="H161" s="13">
        <v>25</v>
      </c>
      <c r="I161" s="9">
        <v>326</v>
      </c>
      <c r="J161" s="13">
        <v>75</v>
      </c>
      <c r="K161" s="22" t="s">
        <v>1035</v>
      </c>
      <c r="L161" s="18"/>
      <c r="M161" s="18"/>
      <c r="N161" s="19"/>
      <c r="O161" s="9">
        <f t="shared" si="5"/>
        <v>1</v>
      </c>
      <c r="P161" s="3">
        <v>326</v>
      </c>
      <c r="AR161"/>
      <c r="AS161"/>
      <c r="AT161"/>
      <c r="AU161"/>
      <c r="AV161"/>
      <c r="AW161"/>
      <c r="AX161"/>
      <c r="AY161"/>
      <c r="AZ161"/>
      <c r="BA161"/>
      <c r="BB161"/>
      <c r="BC161"/>
      <c r="BD161"/>
    </row>
    <row r="162" spans="1:56" s="3" customFormat="1" x14ac:dyDescent="0.2">
      <c r="A162" s="3">
        <v>163</v>
      </c>
      <c r="B162" s="10">
        <v>1904</v>
      </c>
      <c r="C162" s="11" t="s">
        <v>210</v>
      </c>
      <c r="D162" s="12" t="s">
        <v>215</v>
      </c>
      <c r="E162" s="12" t="s">
        <v>591</v>
      </c>
      <c r="F162" s="2" t="s">
        <v>629</v>
      </c>
      <c r="G162" s="9">
        <v>327</v>
      </c>
      <c r="H162" s="13">
        <v>30</v>
      </c>
      <c r="I162" s="9">
        <v>327</v>
      </c>
      <c r="J162" s="13">
        <v>130</v>
      </c>
      <c r="K162" s="22" t="s">
        <v>1036</v>
      </c>
      <c r="L162" s="18"/>
      <c r="M162" s="18"/>
      <c r="N162" s="19"/>
      <c r="O162" s="9">
        <f t="shared" si="5"/>
        <v>1</v>
      </c>
      <c r="P162" s="3">
        <v>327</v>
      </c>
      <c r="AR162"/>
      <c r="AS162"/>
      <c r="AT162"/>
      <c r="AU162"/>
      <c r="AV162"/>
      <c r="AW162"/>
      <c r="AX162"/>
      <c r="AY162"/>
      <c r="AZ162"/>
      <c r="BA162"/>
      <c r="BB162"/>
      <c r="BC162"/>
      <c r="BD162"/>
    </row>
    <row r="163" spans="1:56" s="3" customFormat="1" x14ac:dyDescent="0.2">
      <c r="A163" s="3">
        <v>164</v>
      </c>
      <c r="B163" s="10">
        <v>1907</v>
      </c>
      <c r="C163" s="11" t="s">
        <v>216</v>
      </c>
      <c r="D163" s="12" t="s">
        <v>217</v>
      </c>
      <c r="E163" s="12" t="s">
        <v>591</v>
      </c>
      <c r="F163" s="2" t="s">
        <v>630</v>
      </c>
      <c r="G163" s="9">
        <v>328</v>
      </c>
      <c r="H163" s="13">
        <v>5</v>
      </c>
      <c r="I163" s="9">
        <v>328</v>
      </c>
      <c r="J163" s="13">
        <v>22.5</v>
      </c>
      <c r="K163" s="22" t="s">
        <v>1037</v>
      </c>
      <c r="L163" s="18"/>
      <c r="M163" s="18"/>
      <c r="N163" s="19"/>
      <c r="O163" s="9">
        <f t="shared" si="5"/>
        <v>1</v>
      </c>
      <c r="P163" s="3">
        <v>328</v>
      </c>
      <c r="AR163"/>
      <c r="AS163"/>
      <c r="AT163"/>
      <c r="AU163"/>
      <c r="AV163"/>
      <c r="AW163"/>
      <c r="AX163"/>
      <c r="AY163"/>
      <c r="AZ163"/>
      <c r="BA163"/>
      <c r="BB163"/>
      <c r="BC163"/>
      <c r="BD163"/>
    </row>
    <row r="164" spans="1:56" s="3" customFormat="1" x14ac:dyDescent="0.2">
      <c r="A164" s="3">
        <v>165</v>
      </c>
      <c r="B164" s="10">
        <v>1907</v>
      </c>
      <c r="C164" s="11" t="s">
        <v>216</v>
      </c>
      <c r="D164" s="12" t="s">
        <v>218</v>
      </c>
      <c r="E164" s="12" t="s">
        <v>591</v>
      </c>
      <c r="F164" s="2" t="s">
        <v>631</v>
      </c>
      <c r="G164" s="9">
        <v>329</v>
      </c>
      <c r="H164" s="13">
        <v>4.5</v>
      </c>
      <c r="I164" s="9">
        <v>329</v>
      </c>
      <c r="J164" s="13">
        <v>25</v>
      </c>
      <c r="K164" s="22" t="s">
        <v>1038</v>
      </c>
      <c r="L164" s="18"/>
      <c r="M164" s="18"/>
      <c r="N164" s="19"/>
      <c r="O164" s="9">
        <f t="shared" si="5"/>
        <v>1</v>
      </c>
      <c r="P164" s="3">
        <v>329</v>
      </c>
      <c r="AR164"/>
      <c r="AS164"/>
      <c r="AT164"/>
      <c r="AU164"/>
      <c r="AV164"/>
      <c r="AW164"/>
      <c r="AX164"/>
      <c r="AY164"/>
      <c r="AZ164"/>
      <c r="BA164"/>
      <c r="BB164"/>
      <c r="BC164"/>
      <c r="BD164"/>
    </row>
    <row r="165" spans="1:56" x14ac:dyDescent="0.2">
      <c r="A165" s="3">
        <v>166</v>
      </c>
      <c r="B165" s="10">
        <v>1907</v>
      </c>
      <c r="C165" s="11" t="s">
        <v>216</v>
      </c>
      <c r="D165" s="12" t="s">
        <v>219</v>
      </c>
      <c r="E165" s="12" t="s">
        <v>591</v>
      </c>
      <c r="F165" s="2" t="s">
        <v>632</v>
      </c>
      <c r="G165" s="9">
        <v>330</v>
      </c>
      <c r="H165" s="13">
        <v>32.5</v>
      </c>
      <c r="I165" s="9">
        <v>330</v>
      </c>
      <c r="J165" s="13">
        <v>115</v>
      </c>
      <c r="K165" s="22" t="s">
        <v>1039</v>
      </c>
      <c r="L165" s="18"/>
      <c r="M165" s="18"/>
      <c r="O165" s="9">
        <f t="shared" si="5"/>
        <v>1</v>
      </c>
      <c r="P165" s="3">
        <v>330</v>
      </c>
    </row>
    <row r="166" spans="1:56" x14ac:dyDescent="0.2">
      <c r="A166" s="3">
        <v>167</v>
      </c>
      <c r="B166" s="10" t="s">
        <v>581</v>
      </c>
      <c r="C166" s="11" t="s">
        <v>220</v>
      </c>
      <c r="D166" s="12" t="s">
        <v>15</v>
      </c>
      <c r="E166" s="12" t="s">
        <v>590</v>
      </c>
      <c r="F166" s="2">
        <v>106</v>
      </c>
      <c r="G166" s="9">
        <v>385</v>
      </c>
      <c r="H166" s="13">
        <v>45</v>
      </c>
      <c r="I166" s="9">
        <v>385</v>
      </c>
      <c r="J166" s="13">
        <v>45</v>
      </c>
      <c r="K166" s="22" t="s">
        <v>931</v>
      </c>
      <c r="L166" s="18"/>
      <c r="M166" s="18"/>
      <c r="O166" s="9">
        <f t="shared" si="5"/>
        <v>11</v>
      </c>
      <c r="P166" s="3">
        <v>331</v>
      </c>
      <c r="Q166" s="3">
        <v>343</v>
      </c>
      <c r="R166" s="3">
        <v>348</v>
      </c>
      <c r="S166" s="3">
        <v>352</v>
      </c>
      <c r="T166" s="3">
        <v>357</v>
      </c>
      <c r="U166" s="3">
        <v>374</v>
      </c>
      <c r="V166" s="3">
        <v>383</v>
      </c>
      <c r="W166" s="3">
        <v>385</v>
      </c>
      <c r="X166" s="3">
        <v>387</v>
      </c>
      <c r="Y166" s="3">
        <v>390</v>
      </c>
      <c r="Z166" s="3">
        <v>392</v>
      </c>
    </row>
    <row r="167" spans="1:56" x14ac:dyDescent="0.2">
      <c r="A167" s="3">
        <v>168</v>
      </c>
      <c r="B167" s="10" t="s">
        <v>581</v>
      </c>
      <c r="C167" s="11" t="s">
        <v>220</v>
      </c>
      <c r="D167" s="12" t="s">
        <v>111</v>
      </c>
      <c r="E167" s="12" t="s">
        <v>590</v>
      </c>
      <c r="F167" s="2">
        <v>107</v>
      </c>
      <c r="G167" s="9">
        <v>384</v>
      </c>
      <c r="H167" s="13">
        <v>2.75</v>
      </c>
      <c r="I167" s="9">
        <v>384</v>
      </c>
      <c r="J167" s="13">
        <v>3.25</v>
      </c>
      <c r="K167" s="22" t="s">
        <v>933</v>
      </c>
      <c r="L167" s="18"/>
      <c r="M167" s="18"/>
      <c r="O167" s="9">
        <f t="shared" si="5"/>
        <v>12</v>
      </c>
      <c r="P167" s="3">
        <v>332</v>
      </c>
      <c r="Q167" s="3">
        <v>344</v>
      </c>
      <c r="R167" s="3">
        <v>349</v>
      </c>
      <c r="S167" s="3">
        <v>353</v>
      </c>
      <c r="T167" s="3">
        <v>358</v>
      </c>
      <c r="U167" s="3">
        <v>375</v>
      </c>
      <c r="V167" s="3">
        <v>384</v>
      </c>
      <c r="W167" s="3">
        <v>386</v>
      </c>
      <c r="X167" s="3">
        <v>388</v>
      </c>
      <c r="Y167" s="3">
        <v>391</v>
      </c>
      <c r="Z167" s="3">
        <v>393</v>
      </c>
      <c r="AO167" s="3">
        <v>519</v>
      </c>
    </row>
    <row r="168" spans="1:56" x14ac:dyDescent="0.2">
      <c r="A168" s="3">
        <v>169</v>
      </c>
      <c r="B168" s="10" t="s">
        <v>581</v>
      </c>
      <c r="C168" s="11" t="s">
        <v>220</v>
      </c>
      <c r="D168" s="12" t="s">
        <v>19</v>
      </c>
      <c r="E168" s="12" t="s">
        <v>590</v>
      </c>
      <c r="F168" s="2">
        <v>108</v>
      </c>
      <c r="G168" s="9">
        <v>426</v>
      </c>
      <c r="H168" s="13">
        <v>1.5</v>
      </c>
      <c r="I168" s="9">
        <v>426</v>
      </c>
      <c r="J168" s="13">
        <v>14</v>
      </c>
      <c r="K168" s="22" t="s">
        <v>932</v>
      </c>
      <c r="L168" s="18"/>
      <c r="M168" s="18"/>
      <c r="O168" s="9">
        <f t="shared" si="5"/>
        <v>21</v>
      </c>
      <c r="P168" s="3">
        <v>333</v>
      </c>
      <c r="Q168" s="3">
        <v>345</v>
      </c>
      <c r="T168" s="3">
        <v>359</v>
      </c>
      <c r="U168" s="3">
        <v>376</v>
      </c>
      <c r="X168" s="3">
        <v>389</v>
      </c>
      <c r="Z168" s="3">
        <v>394</v>
      </c>
      <c r="AB168" s="3">
        <v>426</v>
      </c>
      <c r="AC168" s="3">
        <v>445</v>
      </c>
      <c r="AD168" s="3">
        <v>456</v>
      </c>
      <c r="AE168" s="3">
        <v>464</v>
      </c>
      <c r="AG168" s="3">
        <v>483</v>
      </c>
      <c r="AH168" s="3">
        <v>484</v>
      </c>
      <c r="AI168" s="3">
        <v>489</v>
      </c>
      <c r="AJ168" s="3">
        <v>493</v>
      </c>
      <c r="AK168" s="3">
        <v>494</v>
      </c>
      <c r="AL168" s="3">
        <v>501</v>
      </c>
      <c r="AM168" s="3">
        <v>502</v>
      </c>
      <c r="AP168" s="3">
        <v>529</v>
      </c>
      <c r="AQ168" s="3">
        <v>530</v>
      </c>
      <c r="AR168" s="3">
        <v>535</v>
      </c>
      <c r="AS168" s="3">
        <v>541</v>
      </c>
      <c r="AT168" s="3"/>
      <c r="AU168" s="3"/>
    </row>
    <row r="169" spans="1:56" x14ac:dyDescent="0.2">
      <c r="A169" s="3">
        <v>170</v>
      </c>
      <c r="B169" s="10" t="s">
        <v>581</v>
      </c>
      <c r="C169" s="11" t="s">
        <v>220</v>
      </c>
      <c r="D169" s="12" t="s">
        <v>221</v>
      </c>
      <c r="E169" s="12" t="s">
        <v>590</v>
      </c>
      <c r="F169" s="2">
        <v>109</v>
      </c>
      <c r="G169" s="9">
        <v>377</v>
      </c>
      <c r="H169" s="13">
        <v>1</v>
      </c>
      <c r="I169" s="9">
        <v>377</v>
      </c>
      <c r="J169" s="13">
        <v>30</v>
      </c>
      <c r="K169" s="22" t="s">
        <v>932</v>
      </c>
      <c r="L169" s="18"/>
      <c r="M169" s="18"/>
      <c r="O169" s="9">
        <f t="shared" si="5"/>
        <v>13</v>
      </c>
      <c r="P169" s="3">
        <v>334</v>
      </c>
      <c r="Q169" s="3">
        <v>346</v>
      </c>
      <c r="R169" s="3">
        <v>350</v>
      </c>
      <c r="S169" s="3">
        <v>354</v>
      </c>
      <c r="T169" s="3">
        <v>360</v>
      </c>
      <c r="U169" s="3">
        <v>377</v>
      </c>
      <c r="Z169" s="3">
        <v>395</v>
      </c>
      <c r="AB169" s="3">
        <v>427</v>
      </c>
      <c r="AC169" s="3">
        <v>446</v>
      </c>
      <c r="AD169" s="3">
        <v>457</v>
      </c>
      <c r="AE169" s="3">
        <v>465</v>
      </c>
      <c r="AK169" s="3">
        <v>495</v>
      </c>
      <c r="AM169" s="3">
        <v>503</v>
      </c>
      <c r="AR169" s="3"/>
      <c r="AS169" s="3"/>
      <c r="AT169" s="3"/>
      <c r="AU169" s="3"/>
    </row>
    <row r="170" spans="1:56" x14ac:dyDescent="0.2">
      <c r="A170" s="3">
        <v>171</v>
      </c>
      <c r="B170" s="10" t="s">
        <v>581</v>
      </c>
      <c r="C170" s="11" t="s">
        <v>220</v>
      </c>
      <c r="D170" s="12" t="s">
        <v>222</v>
      </c>
      <c r="E170" s="12" t="s">
        <v>590</v>
      </c>
      <c r="F170" s="2">
        <v>110</v>
      </c>
      <c r="G170" s="9">
        <v>335</v>
      </c>
      <c r="H170" s="13">
        <v>2.5</v>
      </c>
      <c r="I170" s="9">
        <v>335</v>
      </c>
      <c r="J170" s="13">
        <v>50</v>
      </c>
      <c r="K170" s="22" t="s">
        <v>932</v>
      </c>
      <c r="L170" s="18"/>
      <c r="M170" s="18"/>
      <c r="O170" s="9">
        <f t="shared" si="5"/>
        <v>17</v>
      </c>
      <c r="P170" s="3">
        <v>335</v>
      </c>
      <c r="Q170" s="3">
        <v>347</v>
      </c>
      <c r="R170" s="3">
        <v>351</v>
      </c>
      <c r="S170" s="3">
        <v>355</v>
      </c>
      <c r="T170" s="3">
        <v>361</v>
      </c>
      <c r="U170" s="3">
        <v>378</v>
      </c>
      <c r="Z170" s="3">
        <v>396</v>
      </c>
      <c r="AA170" s="3" t="s">
        <v>223</v>
      </c>
      <c r="AB170" s="3">
        <v>428</v>
      </c>
      <c r="AC170" s="3">
        <v>447</v>
      </c>
      <c r="AD170" s="3">
        <v>458</v>
      </c>
      <c r="AE170" s="3">
        <v>466</v>
      </c>
      <c r="AF170" s="3">
        <v>467</v>
      </c>
      <c r="AH170" s="3">
        <v>485</v>
      </c>
      <c r="AK170" s="3">
        <v>496</v>
      </c>
      <c r="AM170" s="3">
        <v>504</v>
      </c>
      <c r="AN170" s="3">
        <v>505</v>
      </c>
      <c r="AR170" s="3"/>
      <c r="AS170" s="3"/>
      <c r="AT170" s="3"/>
      <c r="AU170" s="3"/>
    </row>
    <row r="171" spans="1:56" x14ac:dyDescent="0.2">
      <c r="A171" s="3">
        <v>172</v>
      </c>
      <c r="B171" s="10" t="s">
        <v>581</v>
      </c>
      <c r="C171" s="11" t="s">
        <v>220</v>
      </c>
      <c r="D171" s="12" t="s">
        <v>72</v>
      </c>
      <c r="E171" s="12" t="s">
        <v>590</v>
      </c>
      <c r="F171" s="2">
        <v>111</v>
      </c>
      <c r="G171" s="9">
        <v>468</v>
      </c>
      <c r="H171" s="13">
        <v>9</v>
      </c>
      <c r="I171" s="9">
        <v>468</v>
      </c>
      <c r="J171" s="13">
        <v>85</v>
      </c>
      <c r="K171" s="22" t="s">
        <v>932</v>
      </c>
      <c r="L171" s="18"/>
      <c r="M171" s="18"/>
      <c r="O171" s="9">
        <f t="shared" si="5"/>
        <v>6</v>
      </c>
      <c r="P171" s="3">
        <v>336</v>
      </c>
      <c r="T171" s="3">
        <v>362</v>
      </c>
      <c r="U171" s="3">
        <v>379</v>
      </c>
      <c r="AB171" s="3">
        <v>429</v>
      </c>
      <c r="AE171" s="3">
        <v>468</v>
      </c>
      <c r="AM171" s="3">
        <v>506</v>
      </c>
      <c r="AR171" s="3"/>
      <c r="AS171" s="3"/>
      <c r="AT171" s="3"/>
      <c r="AU171" s="3"/>
    </row>
    <row r="172" spans="1:56" x14ac:dyDescent="0.2">
      <c r="A172" s="3">
        <v>173</v>
      </c>
      <c r="B172" s="10" t="s">
        <v>581</v>
      </c>
      <c r="C172" s="11" t="s">
        <v>220</v>
      </c>
      <c r="D172" s="12" t="s">
        <v>224</v>
      </c>
      <c r="E172" s="12" t="s">
        <v>590</v>
      </c>
      <c r="F172" s="2">
        <v>112</v>
      </c>
      <c r="G172" s="9">
        <v>380</v>
      </c>
      <c r="H172" s="13">
        <v>15</v>
      </c>
      <c r="I172" s="9">
        <v>380</v>
      </c>
      <c r="J172" s="13">
        <v>100</v>
      </c>
      <c r="K172" s="22" t="s">
        <v>932</v>
      </c>
      <c r="L172" s="18"/>
      <c r="M172" s="18"/>
      <c r="O172" s="9">
        <f t="shared" si="5"/>
        <v>3</v>
      </c>
      <c r="P172" s="3">
        <v>337</v>
      </c>
      <c r="T172" s="3">
        <v>363</v>
      </c>
      <c r="U172" s="3">
        <v>380</v>
      </c>
    </row>
    <row r="173" spans="1:56" x14ac:dyDescent="0.2">
      <c r="A173" s="3">
        <v>174</v>
      </c>
      <c r="B173" s="10" t="s">
        <v>581</v>
      </c>
      <c r="C173" s="11" t="s">
        <v>220</v>
      </c>
      <c r="D173" s="12" t="s">
        <v>12</v>
      </c>
      <c r="E173" s="12" t="s">
        <v>590</v>
      </c>
      <c r="F173" s="2">
        <v>113</v>
      </c>
      <c r="G173" s="9">
        <v>381</v>
      </c>
      <c r="H173" s="13">
        <v>6</v>
      </c>
      <c r="I173" s="9">
        <v>381</v>
      </c>
      <c r="J173" s="13">
        <v>95</v>
      </c>
      <c r="K173" s="22" t="s">
        <v>932</v>
      </c>
      <c r="L173" s="18"/>
      <c r="M173" s="18"/>
      <c r="O173" s="9">
        <f t="shared" si="5"/>
        <v>4</v>
      </c>
      <c r="P173" s="3">
        <v>338</v>
      </c>
      <c r="S173" s="3">
        <v>356</v>
      </c>
      <c r="T173" s="3">
        <v>364</v>
      </c>
      <c r="U173" s="3">
        <v>381</v>
      </c>
    </row>
    <row r="174" spans="1:56" x14ac:dyDescent="0.2">
      <c r="A174" s="3">
        <v>175</v>
      </c>
      <c r="B174" s="10" t="s">
        <v>581</v>
      </c>
      <c r="C174" s="11" t="s">
        <v>220</v>
      </c>
      <c r="D174" s="12" t="s">
        <v>225</v>
      </c>
      <c r="E174" s="12" t="s">
        <v>590</v>
      </c>
      <c r="F174" s="2">
        <v>114</v>
      </c>
      <c r="G174" s="9">
        <v>339</v>
      </c>
      <c r="H174" s="13">
        <v>19</v>
      </c>
      <c r="I174" s="9">
        <v>339</v>
      </c>
      <c r="J174" s="13">
        <v>37.5</v>
      </c>
      <c r="K174" s="22" t="s">
        <v>932</v>
      </c>
      <c r="L174" s="18"/>
      <c r="M174" s="18"/>
      <c r="O174" s="9">
        <f t="shared" si="5"/>
        <v>2</v>
      </c>
      <c r="P174" s="3">
        <v>339</v>
      </c>
      <c r="T174" s="3">
        <v>365</v>
      </c>
    </row>
    <row r="175" spans="1:56" x14ac:dyDescent="0.2">
      <c r="A175" s="3">
        <v>176</v>
      </c>
      <c r="B175" s="10" t="s">
        <v>581</v>
      </c>
      <c r="C175" s="11" t="s">
        <v>220</v>
      </c>
      <c r="D175" s="12" t="s">
        <v>226</v>
      </c>
      <c r="E175" s="12" t="s">
        <v>590</v>
      </c>
      <c r="F175" s="2">
        <v>115</v>
      </c>
      <c r="G175" s="9">
        <v>382</v>
      </c>
      <c r="H175" s="13">
        <v>22.5</v>
      </c>
      <c r="I175" s="9">
        <v>382</v>
      </c>
      <c r="J175" s="13">
        <v>240</v>
      </c>
      <c r="K175" s="22" t="s">
        <v>932</v>
      </c>
      <c r="L175" s="18"/>
      <c r="M175" s="18"/>
      <c r="O175" s="9">
        <f t="shared" si="5"/>
        <v>3</v>
      </c>
      <c r="P175" s="3">
        <v>340</v>
      </c>
      <c r="T175" s="3">
        <v>366</v>
      </c>
      <c r="U175" s="3">
        <v>382</v>
      </c>
    </row>
    <row r="176" spans="1:56" x14ac:dyDescent="0.2">
      <c r="A176" s="3">
        <v>177</v>
      </c>
      <c r="B176" s="10" t="s">
        <v>581</v>
      </c>
      <c r="C176" s="11" t="s">
        <v>220</v>
      </c>
      <c r="D176" s="12" t="s">
        <v>227</v>
      </c>
      <c r="E176" s="12" t="s">
        <v>590</v>
      </c>
      <c r="F176" s="2">
        <v>116</v>
      </c>
      <c r="G176" s="9">
        <v>341</v>
      </c>
      <c r="H176" s="13">
        <v>22.5</v>
      </c>
      <c r="I176" s="9">
        <v>341</v>
      </c>
      <c r="J176" s="13">
        <v>300</v>
      </c>
      <c r="K176" s="22" t="s">
        <v>932</v>
      </c>
      <c r="L176" s="18"/>
      <c r="M176" s="18"/>
      <c r="O176" s="9">
        <f t="shared" si="5"/>
        <v>1</v>
      </c>
      <c r="P176" s="3">
        <v>341</v>
      </c>
    </row>
    <row r="177" spans="1:56" x14ac:dyDescent="0.2">
      <c r="A177" s="3">
        <v>178</v>
      </c>
      <c r="B177" s="10" t="s">
        <v>581</v>
      </c>
      <c r="C177" s="11" t="s">
        <v>220</v>
      </c>
      <c r="D177" s="12" t="s">
        <v>228</v>
      </c>
      <c r="E177" s="12" t="s">
        <v>590</v>
      </c>
      <c r="F177" s="2">
        <v>117</v>
      </c>
      <c r="G177" s="9">
        <v>342</v>
      </c>
      <c r="H177" s="13">
        <v>100</v>
      </c>
      <c r="I177" s="9">
        <v>342</v>
      </c>
      <c r="J177" s="13">
        <v>475</v>
      </c>
      <c r="K177" s="22" t="s">
        <v>932</v>
      </c>
      <c r="L177" s="18"/>
      <c r="M177" s="18"/>
      <c r="O177" s="9">
        <f t="shared" si="5"/>
        <v>1</v>
      </c>
      <c r="P177" s="3">
        <v>342</v>
      </c>
    </row>
    <row r="178" spans="1:56" x14ac:dyDescent="0.2">
      <c r="A178" s="3">
        <v>179</v>
      </c>
      <c r="B178" s="10">
        <v>1909</v>
      </c>
      <c r="C178" s="11" t="s">
        <v>229</v>
      </c>
      <c r="D178" s="12" t="s">
        <v>230</v>
      </c>
      <c r="E178" s="12" t="s">
        <v>591</v>
      </c>
      <c r="F178" s="2" t="s">
        <v>633</v>
      </c>
      <c r="G178" s="9">
        <v>367</v>
      </c>
      <c r="H178" s="13">
        <v>2</v>
      </c>
      <c r="I178" s="9">
        <v>367</v>
      </c>
      <c r="J178" s="13">
        <v>5</v>
      </c>
      <c r="K178" s="22" t="s">
        <v>1040</v>
      </c>
      <c r="L178" s="18"/>
      <c r="M178" s="18"/>
      <c r="O178" s="9">
        <f t="shared" si="5"/>
        <v>3</v>
      </c>
      <c r="P178" s="3">
        <v>367</v>
      </c>
      <c r="Q178" s="3">
        <v>368</v>
      </c>
      <c r="R178" s="3">
        <v>369</v>
      </c>
    </row>
    <row r="179" spans="1:56" x14ac:dyDescent="0.2">
      <c r="A179" s="3">
        <v>180</v>
      </c>
      <c r="B179" s="10">
        <v>1909</v>
      </c>
      <c r="C179" s="11" t="s">
        <v>229</v>
      </c>
      <c r="D179" s="12" t="s">
        <v>231</v>
      </c>
      <c r="E179" s="12" t="s">
        <v>591</v>
      </c>
      <c r="F179" s="2" t="s">
        <v>634</v>
      </c>
      <c r="G179" s="9">
        <v>370</v>
      </c>
      <c r="H179" s="13">
        <v>2.25</v>
      </c>
      <c r="I179" s="9">
        <v>370</v>
      </c>
      <c r="J179" s="13">
        <v>7.5</v>
      </c>
      <c r="K179" s="22" t="s">
        <v>1041</v>
      </c>
      <c r="L179" s="18"/>
      <c r="M179" s="18"/>
      <c r="O179" s="9">
        <f t="shared" si="5"/>
        <v>2</v>
      </c>
      <c r="P179" s="3">
        <v>370</v>
      </c>
      <c r="Q179" s="3">
        <v>371</v>
      </c>
    </row>
    <row r="180" spans="1:56" x14ac:dyDescent="0.2">
      <c r="A180" s="3">
        <v>181</v>
      </c>
      <c r="B180" s="10">
        <v>1909</v>
      </c>
      <c r="C180" s="11" t="s">
        <v>229</v>
      </c>
      <c r="D180" s="12" t="s">
        <v>232</v>
      </c>
      <c r="E180" s="12" t="s">
        <v>591</v>
      </c>
      <c r="F180" s="2" t="s">
        <v>635</v>
      </c>
      <c r="G180" s="9">
        <v>372</v>
      </c>
      <c r="H180" s="13">
        <v>4.75</v>
      </c>
      <c r="I180" s="9">
        <v>372</v>
      </c>
      <c r="J180" s="13">
        <v>10</v>
      </c>
      <c r="K180" s="22" t="s">
        <v>1042</v>
      </c>
      <c r="L180" s="18"/>
      <c r="M180" s="18"/>
      <c r="O180" s="9">
        <f t="shared" si="5"/>
        <v>2</v>
      </c>
      <c r="P180" s="3">
        <v>372</v>
      </c>
      <c r="Q180" s="3">
        <v>373</v>
      </c>
    </row>
    <row r="181" spans="1:56" s="3" customFormat="1" x14ac:dyDescent="0.2">
      <c r="A181" s="3">
        <v>182</v>
      </c>
      <c r="B181" s="10">
        <v>1911</v>
      </c>
      <c r="C181" s="12" t="s">
        <v>1306</v>
      </c>
      <c r="D181" s="12" t="s">
        <v>1308</v>
      </c>
      <c r="E181" s="12" t="s">
        <v>1306</v>
      </c>
      <c r="F181" s="2" t="s">
        <v>1307</v>
      </c>
      <c r="G181" s="9" t="s">
        <v>1389</v>
      </c>
      <c r="H181" s="13">
        <v>15</v>
      </c>
      <c r="I181" s="9" t="s">
        <v>1389</v>
      </c>
      <c r="J181" s="13">
        <v>80</v>
      </c>
      <c r="K181" s="22" t="s">
        <v>1390</v>
      </c>
      <c r="L181" s="18"/>
      <c r="M181" s="18"/>
      <c r="N181" s="19"/>
      <c r="O181" s="9">
        <f t="shared" ref="O181:O202" si="6">COUNTA(P181:BD181)</f>
        <v>1</v>
      </c>
      <c r="P181" s="3" t="s">
        <v>1389</v>
      </c>
      <c r="AR181"/>
      <c r="AS181"/>
      <c r="AT181"/>
      <c r="AU181"/>
      <c r="AV181"/>
      <c r="AW181"/>
      <c r="AX181"/>
      <c r="AY181"/>
      <c r="AZ181"/>
      <c r="BA181"/>
      <c r="BB181"/>
      <c r="BC181"/>
      <c r="BD181"/>
    </row>
    <row r="182" spans="1:56" s="3" customFormat="1" x14ac:dyDescent="0.2">
      <c r="A182" s="3">
        <v>183</v>
      </c>
      <c r="B182" s="10">
        <v>1913</v>
      </c>
      <c r="C182" s="12" t="s">
        <v>1309</v>
      </c>
      <c r="D182" s="12" t="s">
        <v>1341</v>
      </c>
      <c r="E182" s="12" t="s">
        <v>1309</v>
      </c>
      <c r="F182" s="2" t="s">
        <v>1333</v>
      </c>
      <c r="G182" s="9" t="s">
        <v>1332</v>
      </c>
      <c r="H182" s="13">
        <v>1.75</v>
      </c>
      <c r="I182" s="9" t="s">
        <v>1332</v>
      </c>
      <c r="J182" s="13">
        <v>4.5</v>
      </c>
      <c r="K182" s="22" t="s">
        <v>1353</v>
      </c>
      <c r="L182" s="18"/>
      <c r="M182" s="18"/>
      <c r="N182" s="19"/>
      <c r="O182" s="9">
        <f t="shared" si="6"/>
        <v>1</v>
      </c>
      <c r="P182" s="3" t="s">
        <v>1332</v>
      </c>
      <c r="AR182"/>
      <c r="AS182"/>
      <c r="AT182"/>
      <c r="AU182"/>
      <c r="AV182"/>
      <c r="AW182"/>
      <c r="AX182"/>
      <c r="AY182"/>
      <c r="AZ182"/>
      <c r="BA182"/>
      <c r="BB182"/>
      <c r="BC182"/>
      <c r="BD182"/>
    </row>
    <row r="183" spans="1:56" s="3" customFormat="1" x14ac:dyDescent="0.2">
      <c r="A183" s="3">
        <v>184</v>
      </c>
      <c r="B183" s="10">
        <v>1913</v>
      </c>
      <c r="C183" s="12" t="s">
        <v>1309</v>
      </c>
      <c r="D183" s="12" t="s">
        <v>1342</v>
      </c>
      <c r="E183" s="12" t="s">
        <v>1309</v>
      </c>
      <c r="F183" s="2" t="s">
        <v>1331</v>
      </c>
      <c r="G183" s="9" t="s">
        <v>1330</v>
      </c>
      <c r="H183" s="13">
        <v>1.4</v>
      </c>
      <c r="I183" s="9" t="s">
        <v>1330</v>
      </c>
      <c r="J183" s="13">
        <v>5.25</v>
      </c>
      <c r="K183" s="22" t="s">
        <v>1354</v>
      </c>
      <c r="L183" s="18"/>
      <c r="M183" s="18"/>
      <c r="N183" s="19"/>
      <c r="O183" s="9">
        <f t="shared" si="6"/>
        <v>1</v>
      </c>
      <c r="P183" s="3" t="s">
        <v>1330</v>
      </c>
      <c r="AR183"/>
      <c r="AS183"/>
      <c r="AT183"/>
      <c r="AU183"/>
      <c r="AV183"/>
      <c r="AW183"/>
      <c r="AX183"/>
      <c r="AY183"/>
      <c r="AZ183"/>
      <c r="BA183"/>
      <c r="BB183"/>
      <c r="BC183"/>
      <c r="BD183"/>
    </row>
    <row r="184" spans="1:56" s="3" customFormat="1" x14ac:dyDescent="0.2">
      <c r="A184" s="3">
        <v>185</v>
      </c>
      <c r="B184" s="10">
        <v>1913</v>
      </c>
      <c r="C184" s="12" t="s">
        <v>1309</v>
      </c>
      <c r="D184" s="12" t="s">
        <v>1343</v>
      </c>
      <c r="E184" s="12" t="s">
        <v>1309</v>
      </c>
      <c r="F184" s="2" t="s">
        <v>1329</v>
      </c>
      <c r="G184" s="9" t="s">
        <v>1328</v>
      </c>
      <c r="H184" s="13">
        <v>6.5</v>
      </c>
      <c r="I184" s="9" t="s">
        <v>1328</v>
      </c>
      <c r="J184" s="13">
        <v>9.5</v>
      </c>
      <c r="K184" s="22" t="s">
        <v>1355</v>
      </c>
      <c r="L184" s="18"/>
      <c r="M184" s="18"/>
      <c r="N184" s="19"/>
      <c r="O184" s="9">
        <f t="shared" si="6"/>
        <v>1</v>
      </c>
      <c r="P184" s="3" t="s">
        <v>1328</v>
      </c>
      <c r="AR184"/>
      <c r="AS184"/>
      <c r="AT184"/>
      <c r="AU184"/>
      <c r="AV184"/>
      <c r="AW184"/>
      <c r="AX184"/>
      <c r="AY184"/>
      <c r="AZ184"/>
      <c r="BA184"/>
      <c r="BB184"/>
      <c r="BC184"/>
      <c r="BD184"/>
    </row>
    <row r="185" spans="1:56" s="3" customFormat="1" x14ac:dyDescent="0.2">
      <c r="A185" s="3">
        <v>186</v>
      </c>
      <c r="B185" s="10">
        <v>1913</v>
      </c>
      <c r="C185" s="12" t="s">
        <v>1309</v>
      </c>
      <c r="D185" s="12" t="s">
        <v>1344</v>
      </c>
      <c r="E185" s="12" t="s">
        <v>1309</v>
      </c>
      <c r="F185" s="2" t="s">
        <v>1327</v>
      </c>
      <c r="G185" s="9" t="s">
        <v>1326</v>
      </c>
      <c r="H185" s="13">
        <v>3.5</v>
      </c>
      <c r="I185" s="9" t="s">
        <v>1326</v>
      </c>
      <c r="J185" s="13">
        <v>30</v>
      </c>
      <c r="K185" s="22" t="s">
        <v>1356</v>
      </c>
      <c r="L185" s="18"/>
      <c r="M185" s="18"/>
      <c r="N185" s="19"/>
      <c r="O185" s="9">
        <f t="shared" si="6"/>
        <v>1</v>
      </c>
      <c r="P185" s="3" t="s">
        <v>1326</v>
      </c>
      <c r="AR185"/>
      <c r="AS185"/>
      <c r="AT185"/>
      <c r="AU185"/>
      <c r="AV185"/>
      <c r="AW185"/>
      <c r="AX185"/>
      <c r="AY185"/>
      <c r="AZ185"/>
      <c r="BA185"/>
      <c r="BB185"/>
      <c r="BC185"/>
      <c r="BD185"/>
    </row>
    <row r="186" spans="1:56" s="3" customFormat="1" x14ac:dyDescent="0.2">
      <c r="A186" s="3">
        <v>187</v>
      </c>
      <c r="B186" s="10">
        <v>1913</v>
      </c>
      <c r="C186" s="12" t="s">
        <v>1309</v>
      </c>
      <c r="D186" s="12" t="s">
        <v>1345</v>
      </c>
      <c r="E186" s="12" t="s">
        <v>1309</v>
      </c>
      <c r="F186" s="2" t="s">
        <v>1325</v>
      </c>
      <c r="G186" s="9" t="s">
        <v>1324</v>
      </c>
      <c r="H186" s="13">
        <v>2.5</v>
      </c>
      <c r="I186" s="9" t="s">
        <v>1324</v>
      </c>
      <c r="J186" s="13">
        <v>25</v>
      </c>
      <c r="K186" s="22" t="s">
        <v>1357</v>
      </c>
      <c r="L186" s="18"/>
      <c r="M186" s="18"/>
      <c r="N186" s="19"/>
      <c r="O186" s="9">
        <f t="shared" si="6"/>
        <v>1</v>
      </c>
      <c r="P186" s="3" t="s">
        <v>1324</v>
      </c>
      <c r="AR186"/>
      <c r="AS186"/>
      <c r="AT186"/>
      <c r="AU186"/>
      <c r="AV186"/>
      <c r="AW186"/>
      <c r="AX186"/>
      <c r="AY186"/>
      <c r="AZ186"/>
      <c r="BA186"/>
      <c r="BB186"/>
      <c r="BC186"/>
      <c r="BD186"/>
    </row>
    <row r="187" spans="1:56" s="3" customFormat="1" x14ac:dyDescent="0.2">
      <c r="A187" s="3">
        <v>188</v>
      </c>
      <c r="B187" s="10">
        <v>1913</v>
      </c>
      <c r="C187" s="12" t="s">
        <v>1309</v>
      </c>
      <c r="D187" s="12" t="s">
        <v>1346</v>
      </c>
      <c r="E187" s="12" t="s">
        <v>1309</v>
      </c>
      <c r="F187" s="2" t="s">
        <v>1323</v>
      </c>
      <c r="G187" s="9" t="s">
        <v>1322</v>
      </c>
      <c r="H187" s="13">
        <v>3.5</v>
      </c>
      <c r="I187" s="9" t="s">
        <v>1322</v>
      </c>
      <c r="J187" s="13">
        <v>42.5</v>
      </c>
      <c r="K187" s="22" t="s">
        <v>1358</v>
      </c>
      <c r="L187" s="18"/>
      <c r="M187" s="18"/>
      <c r="N187" s="19"/>
      <c r="O187" s="9">
        <f t="shared" si="6"/>
        <v>1</v>
      </c>
      <c r="P187" s="3" t="s">
        <v>1322</v>
      </c>
      <c r="AR187"/>
      <c r="AS187"/>
      <c r="AT187"/>
      <c r="AU187"/>
      <c r="AV187"/>
      <c r="AW187"/>
      <c r="AX187"/>
      <c r="AY187"/>
      <c r="AZ187"/>
      <c r="BA187"/>
      <c r="BB187"/>
      <c r="BC187"/>
      <c r="BD187"/>
    </row>
    <row r="188" spans="1:56" s="3" customFormat="1" x14ac:dyDescent="0.2">
      <c r="A188" s="3">
        <v>189</v>
      </c>
      <c r="B188" s="10">
        <v>1913</v>
      </c>
      <c r="C188" s="12" t="s">
        <v>1309</v>
      </c>
      <c r="D188" s="12" t="s">
        <v>1347</v>
      </c>
      <c r="E188" s="12" t="s">
        <v>1309</v>
      </c>
      <c r="F188" s="2" t="s">
        <v>1321</v>
      </c>
      <c r="G188" s="9" t="s">
        <v>1320</v>
      </c>
      <c r="H188" s="13">
        <v>15</v>
      </c>
      <c r="I188" s="9" t="s">
        <v>1320</v>
      </c>
      <c r="J188" s="13">
        <v>62.5</v>
      </c>
      <c r="K188" s="22" t="s">
        <v>1359</v>
      </c>
      <c r="L188" s="18"/>
      <c r="M188" s="18"/>
      <c r="N188" s="19"/>
      <c r="O188" s="9">
        <f t="shared" si="6"/>
        <v>1</v>
      </c>
      <c r="P188" s="3" t="s">
        <v>1320</v>
      </c>
      <c r="AR188"/>
      <c r="AS188"/>
      <c r="AT188"/>
      <c r="AU188"/>
      <c r="AV188"/>
      <c r="AW188"/>
      <c r="AX188"/>
      <c r="AY188"/>
      <c r="AZ188"/>
      <c r="BA188"/>
      <c r="BB188"/>
      <c r="BC188"/>
      <c r="BD188"/>
    </row>
    <row r="189" spans="1:56" s="3" customFormat="1" x14ac:dyDescent="0.2">
      <c r="A189" s="3">
        <v>190</v>
      </c>
      <c r="B189" s="10">
        <v>1913</v>
      </c>
      <c r="C189" s="12" t="s">
        <v>1309</v>
      </c>
      <c r="D189" s="12" t="s">
        <v>1348</v>
      </c>
      <c r="E189" s="12" t="s">
        <v>1309</v>
      </c>
      <c r="F189" s="2" t="s">
        <v>1319</v>
      </c>
      <c r="G189" s="9" t="s">
        <v>1318</v>
      </c>
      <c r="H189" s="13">
        <v>30</v>
      </c>
      <c r="I189" s="9" t="s">
        <v>1318</v>
      </c>
      <c r="J189" s="13">
        <v>120</v>
      </c>
      <c r="K189" s="22" t="s">
        <v>1360</v>
      </c>
      <c r="L189" s="18"/>
      <c r="M189" s="18"/>
      <c r="N189" s="19"/>
      <c r="O189" s="9">
        <f t="shared" si="6"/>
        <v>1</v>
      </c>
      <c r="P189" s="3" t="s">
        <v>1318</v>
      </c>
      <c r="AR189"/>
      <c r="AS189"/>
      <c r="AT189"/>
      <c r="AU189"/>
      <c r="AV189"/>
      <c r="AW189"/>
      <c r="AX189"/>
      <c r="AY189"/>
      <c r="AZ189"/>
      <c r="BA189"/>
      <c r="BB189"/>
      <c r="BC189"/>
      <c r="BD189"/>
    </row>
    <row r="190" spans="1:56" s="3" customFormat="1" x14ac:dyDescent="0.2">
      <c r="A190" s="3">
        <v>191</v>
      </c>
      <c r="B190" s="10">
        <v>1913</v>
      </c>
      <c r="C190" s="12" t="s">
        <v>1309</v>
      </c>
      <c r="D190" s="12" t="s">
        <v>1349</v>
      </c>
      <c r="E190" s="12" t="s">
        <v>1309</v>
      </c>
      <c r="F190" s="2" t="s">
        <v>1317</v>
      </c>
      <c r="G190" s="9" t="s">
        <v>1316</v>
      </c>
      <c r="H190" s="13">
        <v>8.5</v>
      </c>
      <c r="I190" s="9" t="s">
        <v>1316</v>
      </c>
      <c r="J190" s="13">
        <v>57.5</v>
      </c>
      <c r="K190" s="22" t="s">
        <v>1361</v>
      </c>
      <c r="L190" s="18"/>
      <c r="M190" s="18"/>
      <c r="N190" s="19"/>
      <c r="O190" s="9">
        <f t="shared" si="6"/>
        <v>1</v>
      </c>
      <c r="P190" s="3" t="s">
        <v>1316</v>
      </c>
      <c r="AR190"/>
      <c r="AS190"/>
      <c r="AT190"/>
      <c r="AU190"/>
      <c r="AV190"/>
      <c r="AW190"/>
      <c r="AX190"/>
      <c r="AY190"/>
      <c r="AZ190"/>
      <c r="BA190"/>
      <c r="BB190"/>
      <c r="BC190"/>
      <c r="BD190"/>
    </row>
    <row r="191" spans="1:56" s="3" customFormat="1" x14ac:dyDescent="0.2">
      <c r="A191" s="3">
        <v>192</v>
      </c>
      <c r="B191" s="10">
        <v>1913</v>
      </c>
      <c r="C191" s="12" t="s">
        <v>1309</v>
      </c>
      <c r="D191" s="12" t="s">
        <v>1350</v>
      </c>
      <c r="E191" s="12" t="s">
        <v>1309</v>
      </c>
      <c r="F191" s="2" t="s">
        <v>1315</v>
      </c>
      <c r="G191" s="9" t="s">
        <v>1314</v>
      </c>
      <c r="H191" s="13">
        <v>50</v>
      </c>
      <c r="I191" s="9" t="s">
        <v>1314</v>
      </c>
      <c r="J191" s="13">
        <v>235</v>
      </c>
      <c r="K191" s="22" t="s">
        <v>1362</v>
      </c>
      <c r="L191" s="18"/>
      <c r="M191" s="18"/>
      <c r="N191" s="19"/>
      <c r="O191" s="9">
        <f t="shared" si="6"/>
        <v>1</v>
      </c>
      <c r="P191" s="3" t="s">
        <v>1314</v>
      </c>
      <c r="AR191"/>
      <c r="AS191"/>
      <c r="AT191"/>
      <c r="AU191"/>
      <c r="AV191"/>
      <c r="AW191"/>
      <c r="AX191"/>
      <c r="AY191"/>
      <c r="AZ191"/>
      <c r="BA191"/>
      <c r="BB191"/>
      <c r="BC191"/>
      <c r="BD191"/>
    </row>
    <row r="192" spans="1:56" s="3" customFormat="1" x14ac:dyDescent="0.2">
      <c r="A192" s="3">
        <v>193</v>
      </c>
      <c r="B192" s="10">
        <v>1913</v>
      </c>
      <c r="C192" s="12" t="s">
        <v>1309</v>
      </c>
      <c r="D192" s="12" t="s">
        <v>1351</v>
      </c>
      <c r="E192" s="12" t="s">
        <v>1309</v>
      </c>
      <c r="F192" s="2" t="s">
        <v>1313</v>
      </c>
      <c r="G192" s="9" t="s">
        <v>1312</v>
      </c>
      <c r="H192" s="13">
        <v>40</v>
      </c>
      <c r="I192" s="9" t="s">
        <v>1312</v>
      </c>
      <c r="J192" s="13">
        <v>85</v>
      </c>
      <c r="K192" s="22" t="s">
        <v>1363</v>
      </c>
      <c r="L192" s="18"/>
      <c r="M192" s="18"/>
      <c r="N192" s="19"/>
      <c r="O192" s="9">
        <f t="shared" si="6"/>
        <v>1</v>
      </c>
      <c r="P192" s="3" t="s">
        <v>1312</v>
      </c>
      <c r="AR192"/>
      <c r="AS192"/>
      <c r="AT192"/>
      <c r="AU192"/>
      <c r="AV192"/>
      <c r="AW192"/>
      <c r="AX192"/>
      <c r="AY192"/>
      <c r="AZ192"/>
      <c r="BA192"/>
      <c r="BB192"/>
      <c r="BC192"/>
      <c r="BD192"/>
    </row>
    <row r="193" spans="1:56" s="3" customFormat="1" x14ac:dyDescent="0.2">
      <c r="A193" s="3">
        <v>194</v>
      </c>
      <c r="B193" s="10">
        <v>1913</v>
      </c>
      <c r="C193" s="12" t="s">
        <v>1309</v>
      </c>
      <c r="D193" s="12" t="s">
        <v>1352</v>
      </c>
      <c r="E193" s="12" t="s">
        <v>1309</v>
      </c>
      <c r="F193" s="2" t="s">
        <v>1311</v>
      </c>
      <c r="G193" s="9" t="s">
        <v>1310</v>
      </c>
      <c r="H193" s="13">
        <v>45</v>
      </c>
      <c r="I193" s="9" t="s">
        <v>1310</v>
      </c>
      <c r="J193" s="13">
        <v>280</v>
      </c>
      <c r="K193" s="22" t="s">
        <v>1364</v>
      </c>
      <c r="L193" s="18"/>
      <c r="M193" s="18"/>
      <c r="N193" s="19"/>
      <c r="O193" s="9">
        <f t="shared" si="6"/>
        <v>1</v>
      </c>
      <c r="P193" s="3" t="s">
        <v>1310</v>
      </c>
      <c r="AR193"/>
      <c r="AS193"/>
      <c r="AT193"/>
      <c r="AU193"/>
      <c r="AV193"/>
      <c r="AW193"/>
      <c r="AX193"/>
      <c r="AY193"/>
      <c r="AZ193"/>
      <c r="BA193"/>
      <c r="BB193"/>
      <c r="BC193"/>
      <c r="BD193"/>
    </row>
    <row r="194" spans="1:56" s="3" customFormat="1" x14ac:dyDescent="0.2">
      <c r="A194" s="3">
        <v>195</v>
      </c>
      <c r="B194" s="10">
        <v>1913</v>
      </c>
      <c r="C194" s="12" t="s">
        <v>1339</v>
      </c>
      <c r="D194" s="12" t="s">
        <v>1365</v>
      </c>
      <c r="E194" s="12" t="s">
        <v>1339</v>
      </c>
      <c r="F194" s="2" t="s">
        <v>1375</v>
      </c>
      <c r="G194" s="9" t="s">
        <v>1370</v>
      </c>
      <c r="H194" s="13">
        <v>4.25</v>
      </c>
      <c r="I194" s="9" t="s">
        <v>1370</v>
      </c>
      <c r="J194" s="13">
        <v>8.5</v>
      </c>
      <c r="K194" s="22" t="s">
        <v>1380</v>
      </c>
      <c r="L194" s="18"/>
      <c r="M194" s="18"/>
      <c r="N194" s="19"/>
      <c r="O194" s="9">
        <f t="shared" si="6"/>
        <v>1</v>
      </c>
      <c r="P194" s="3" t="s">
        <v>1370</v>
      </c>
      <c r="AR194"/>
      <c r="AS194"/>
      <c r="AT194"/>
      <c r="AU194"/>
      <c r="AV194"/>
      <c r="AW194"/>
      <c r="AX194"/>
      <c r="AY194"/>
      <c r="AZ194"/>
      <c r="BA194"/>
      <c r="BB194"/>
      <c r="BC194"/>
      <c r="BD194"/>
    </row>
    <row r="195" spans="1:56" s="3" customFormat="1" x14ac:dyDescent="0.2">
      <c r="A195" s="3">
        <v>196</v>
      </c>
      <c r="B195" s="10">
        <v>1913</v>
      </c>
      <c r="C195" s="12" t="s">
        <v>1339</v>
      </c>
      <c r="D195" s="12" t="s">
        <v>1366</v>
      </c>
      <c r="E195" s="12" t="s">
        <v>1339</v>
      </c>
      <c r="F195" s="2" t="s">
        <v>1376</v>
      </c>
      <c r="G195" s="9" t="s">
        <v>1371</v>
      </c>
      <c r="H195" s="13">
        <v>18</v>
      </c>
      <c r="I195" s="9" t="s">
        <v>1371</v>
      </c>
      <c r="J195" s="13">
        <v>65</v>
      </c>
      <c r="K195" s="22" t="s">
        <v>1380</v>
      </c>
      <c r="L195" s="18"/>
      <c r="M195" s="18"/>
      <c r="N195" s="19"/>
      <c r="O195" s="9">
        <f t="shared" si="6"/>
        <v>1</v>
      </c>
      <c r="P195" s="3" t="s">
        <v>1371</v>
      </c>
      <c r="AR195"/>
      <c r="AS195"/>
      <c r="AT195"/>
      <c r="AU195"/>
      <c r="AV195"/>
      <c r="AW195"/>
      <c r="AX195"/>
      <c r="AY195"/>
      <c r="AZ195"/>
      <c r="BA195"/>
      <c r="BB195"/>
      <c r="BC195"/>
      <c r="BD195"/>
    </row>
    <row r="196" spans="1:56" s="3" customFormat="1" x14ac:dyDescent="0.2">
      <c r="A196" s="3">
        <v>197</v>
      </c>
      <c r="B196" s="10">
        <v>1913</v>
      </c>
      <c r="C196" s="12" t="s">
        <v>1339</v>
      </c>
      <c r="D196" s="12" t="s">
        <v>1367</v>
      </c>
      <c r="E196" s="12" t="s">
        <v>1339</v>
      </c>
      <c r="F196" s="2" t="s">
        <v>1377</v>
      </c>
      <c r="G196" s="9" t="s">
        <v>1372</v>
      </c>
      <c r="H196" s="13">
        <v>5</v>
      </c>
      <c r="I196" s="9" t="s">
        <v>1372</v>
      </c>
      <c r="J196" s="13">
        <v>10</v>
      </c>
      <c r="K196" s="22" t="s">
        <v>1380</v>
      </c>
      <c r="L196" s="18"/>
      <c r="M196" s="18"/>
      <c r="N196" s="19"/>
      <c r="O196" s="9">
        <f t="shared" si="6"/>
        <v>1</v>
      </c>
      <c r="P196" s="3" t="s">
        <v>1372</v>
      </c>
      <c r="AR196"/>
      <c r="AS196"/>
      <c r="AT196"/>
      <c r="AU196"/>
      <c r="AV196"/>
      <c r="AW196"/>
      <c r="AX196"/>
      <c r="AY196"/>
      <c r="AZ196"/>
      <c r="BA196"/>
      <c r="BB196"/>
      <c r="BC196"/>
      <c r="BD196"/>
    </row>
    <row r="197" spans="1:56" s="3" customFormat="1" x14ac:dyDescent="0.2">
      <c r="A197" s="3">
        <v>198</v>
      </c>
      <c r="B197" s="10">
        <v>1913</v>
      </c>
      <c r="C197" s="12" t="s">
        <v>1339</v>
      </c>
      <c r="D197" s="12" t="s">
        <v>1368</v>
      </c>
      <c r="E197" s="12" t="s">
        <v>1339</v>
      </c>
      <c r="F197" s="2" t="s">
        <v>1378</v>
      </c>
      <c r="G197" s="9" t="s">
        <v>1373</v>
      </c>
      <c r="H197" s="13">
        <v>45</v>
      </c>
      <c r="I197" s="9" t="s">
        <v>1373</v>
      </c>
      <c r="J197" s="13">
        <v>120</v>
      </c>
      <c r="K197" s="22" t="s">
        <v>1380</v>
      </c>
      <c r="L197" s="18"/>
      <c r="M197" s="18"/>
      <c r="N197" s="19"/>
      <c r="O197" s="9">
        <f t="shared" si="6"/>
        <v>1</v>
      </c>
      <c r="P197" s="3" t="s">
        <v>1373</v>
      </c>
      <c r="AR197"/>
      <c r="AS197"/>
      <c r="AT197"/>
      <c r="AU197"/>
      <c r="AV197"/>
      <c r="AW197"/>
      <c r="AX197"/>
      <c r="AY197"/>
      <c r="AZ197"/>
      <c r="BA197"/>
      <c r="BB197"/>
      <c r="BC197"/>
      <c r="BD197"/>
    </row>
    <row r="198" spans="1:56" s="3" customFormat="1" x14ac:dyDescent="0.2">
      <c r="A198" s="3">
        <v>199</v>
      </c>
      <c r="B198" s="10">
        <v>1913</v>
      </c>
      <c r="C198" s="12" t="s">
        <v>1339</v>
      </c>
      <c r="D198" s="12" t="s">
        <v>1369</v>
      </c>
      <c r="E198" s="12" t="s">
        <v>1339</v>
      </c>
      <c r="F198" s="2" t="s">
        <v>1379</v>
      </c>
      <c r="G198" s="9" t="s">
        <v>1374</v>
      </c>
      <c r="H198" s="13">
        <v>4.75</v>
      </c>
      <c r="I198" s="9" t="s">
        <v>1374</v>
      </c>
      <c r="J198" s="13">
        <v>75</v>
      </c>
      <c r="K198" s="22" t="s">
        <v>1380</v>
      </c>
      <c r="L198" s="18"/>
      <c r="M198" s="18"/>
      <c r="N198" s="19"/>
      <c r="O198" s="9">
        <f t="shared" si="6"/>
        <v>1</v>
      </c>
      <c r="P198" s="3" t="s">
        <v>1374</v>
      </c>
      <c r="AR198"/>
      <c r="AS198"/>
      <c r="AT198"/>
      <c r="AU198"/>
      <c r="AV198"/>
      <c r="AW198"/>
      <c r="AX198"/>
      <c r="AY198"/>
      <c r="AZ198"/>
      <c r="BA198"/>
      <c r="BB198"/>
      <c r="BC198"/>
      <c r="BD198"/>
    </row>
    <row r="199" spans="1:56" x14ac:dyDescent="0.2">
      <c r="A199" s="3">
        <v>200</v>
      </c>
      <c r="B199" s="10">
        <v>1913</v>
      </c>
      <c r="C199" s="11" t="s">
        <v>233</v>
      </c>
      <c r="D199" s="12" t="s">
        <v>234</v>
      </c>
      <c r="E199" s="12" t="s">
        <v>591</v>
      </c>
      <c r="F199" s="2" t="s">
        <v>636</v>
      </c>
      <c r="G199" s="9">
        <v>397</v>
      </c>
      <c r="H199" s="13">
        <v>2</v>
      </c>
      <c r="I199" s="9">
        <v>397</v>
      </c>
      <c r="J199" s="13">
        <v>165</v>
      </c>
      <c r="K199" s="22" t="s">
        <v>1043</v>
      </c>
      <c r="L199" s="18"/>
      <c r="M199" s="18"/>
      <c r="O199" s="9">
        <f t="shared" si="6"/>
        <v>2</v>
      </c>
      <c r="P199" s="3">
        <v>397</v>
      </c>
      <c r="Q199" s="3">
        <v>401</v>
      </c>
    </row>
    <row r="200" spans="1:56" x14ac:dyDescent="0.2">
      <c r="A200" s="3">
        <v>201</v>
      </c>
      <c r="B200" s="10">
        <v>1913</v>
      </c>
      <c r="C200" s="11" t="s">
        <v>233</v>
      </c>
      <c r="D200" s="12" t="s">
        <v>235</v>
      </c>
      <c r="E200" s="12" t="s">
        <v>591</v>
      </c>
      <c r="F200" s="2" t="s">
        <v>637</v>
      </c>
      <c r="G200" s="9">
        <v>398</v>
      </c>
      <c r="H200" s="13">
        <v>1</v>
      </c>
      <c r="I200" s="9">
        <v>398</v>
      </c>
      <c r="J200" s="13">
        <v>18</v>
      </c>
      <c r="K200" s="22" t="s">
        <v>1044</v>
      </c>
      <c r="L200" s="18"/>
      <c r="M200" s="18"/>
      <c r="O200" s="9">
        <f t="shared" si="6"/>
        <v>2</v>
      </c>
      <c r="P200" s="3">
        <v>398</v>
      </c>
      <c r="Q200" s="3">
        <v>402</v>
      </c>
    </row>
    <row r="201" spans="1:56" x14ac:dyDescent="0.2">
      <c r="A201" s="3">
        <v>202</v>
      </c>
      <c r="B201" s="10">
        <v>1913</v>
      </c>
      <c r="C201" s="11" t="s">
        <v>233</v>
      </c>
      <c r="D201" s="12" t="s">
        <v>236</v>
      </c>
      <c r="E201" s="12" t="s">
        <v>591</v>
      </c>
      <c r="F201" s="2" t="s">
        <v>638</v>
      </c>
      <c r="G201" s="9">
        <v>399</v>
      </c>
      <c r="H201" s="13">
        <v>10</v>
      </c>
      <c r="I201" s="9">
        <v>399</v>
      </c>
      <c r="J201" s="13">
        <v>70</v>
      </c>
      <c r="K201" s="22" t="s">
        <v>1045</v>
      </c>
      <c r="L201" s="18"/>
      <c r="M201" s="18"/>
      <c r="O201" s="9">
        <f t="shared" si="6"/>
        <v>2</v>
      </c>
      <c r="P201" s="3">
        <v>399</v>
      </c>
      <c r="Q201" s="3">
        <v>403</v>
      </c>
    </row>
    <row r="202" spans="1:56" x14ac:dyDescent="0.2">
      <c r="A202" s="3">
        <v>203</v>
      </c>
      <c r="B202" s="10">
        <v>1913</v>
      </c>
      <c r="C202" s="11" t="s">
        <v>233</v>
      </c>
      <c r="D202" s="12" t="s">
        <v>237</v>
      </c>
      <c r="E202" s="12" t="s">
        <v>591</v>
      </c>
      <c r="F202" s="2" t="s">
        <v>639</v>
      </c>
      <c r="G202" s="9">
        <v>400</v>
      </c>
      <c r="H202" s="13">
        <v>22.5</v>
      </c>
      <c r="I202" s="9">
        <v>400</v>
      </c>
      <c r="J202" s="13">
        <v>120</v>
      </c>
      <c r="K202" s="22" t="s">
        <v>1046</v>
      </c>
      <c r="L202" s="18"/>
      <c r="M202" s="18"/>
      <c r="O202" s="9">
        <f t="shared" si="6"/>
        <v>1</v>
      </c>
      <c r="P202" s="3">
        <v>400</v>
      </c>
    </row>
    <row r="203" spans="1:56" x14ac:dyDescent="0.2">
      <c r="A203" s="3">
        <v>204</v>
      </c>
      <c r="B203" s="10">
        <v>1913</v>
      </c>
      <c r="C203" s="11" t="s">
        <v>233</v>
      </c>
      <c r="D203" s="12" t="s">
        <v>237</v>
      </c>
      <c r="E203" s="12" t="s">
        <v>591</v>
      </c>
      <c r="F203" s="2" t="s">
        <v>640</v>
      </c>
      <c r="G203" s="9" t="s">
        <v>238</v>
      </c>
      <c r="H203" s="13">
        <v>20</v>
      </c>
      <c r="I203" s="9" t="s">
        <v>238</v>
      </c>
      <c r="J203" s="13">
        <v>180</v>
      </c>
      <c r="K203" s="22" t="s">
        <v>1046</v>
      </c>
      <c r="L203" s="18"/>
      <c r="M203" s="18"/>
      <c r="O203" s="9">
        <f t="shared" ref="O203" si="7">COUNTA(P203:BD203)</f>
        <v>2</v>
      </c>
      <c r="P203" s="3" t="s">
        <v>238</v>
      </c>
      <c r="Q203" s="3">
        <v>404</v>
      </c>
    </row>
    <row r="204" spans="1:56" x14ac:dyDescent="0.2">
      <c r="A204" s="3">
        <v>205</v>
      </c>
      <c r="B204" s="10" t="s">
        <v>582</v>
      </c>
      <c r="C204" s="11" t="s">
        <v>239</v>
      </c>
      <c r="D204" s="12" t="s">
        <v>240</v>
      </c>
      <c r="E204" s="12" t="s">
        <v>590</v>
      </c>
      <c r="F204" s="2">
        <v>118</v>
      </c>
      <c r="G204" s="9">
        <v>448</v>
      </c>
      <c r="H204" s="13">
        <v>17.5</v>
      </c>
      <c r="I204" s="9">
        <v>448</v>
      </c>
      <c r="J204" s="13">
        <v>7.5</v>
      </c>
      <c r="K204" s="22" t="s">
        <v>932</v>
      </c>
      <c r="L204" s="18"/>
      <c r="M204" s="18"/>
      <c r="O204" s="9">
        <f t="shared" si="5"/>
        <v>24</v>
      </c>
      <c r="P204" s="3">
        <v>405</v>
      </c>
      <c r="Q204" s="3">
        <v>408</v>
      </c>
      <c r="R204" s="3">
        <v>410</v>
      </c>
      <c r="S204" s="3">
        <v>412</v>
      </c>
      <c r="T204" s="3" t="s">
        <v>241</v>
      </c>
      <c r="U204" s="3" t="s">
        <v>242</v>
      </c>
      <c r="V204" s="3">
        <v>424</v>
      </c>
      <c r="W204" s="3">
        <v>441</v>
      </c>
      <c r="X204" s="3">
        <v>443</v>
      </c>
      <c r="Y204" s="3">
        <v>448</v>
      </c>
      <c r="AA204" s="3">
        <v>452</v>
      </c>
      <c r="AF204" s="3">
        <v>462</v>
      </c>
      <c r="AG204" s="3">
        <v>481</v>
      </c>
      <c r="AI204" s="3">
        <v>486</v>
      </c>
      <c r="AK204" s="3">
        <v>490</v>
      </c>
      <c r="AM204" s="3">
        <v>498</v>
      </c>
      <c r="AO204" s="3">
        <v>525</v>
      </c>
      <c r="AT204" s="3">
        <v>531</v>
      </c>
      <c r="AX204" s="3">
        <v>536</v>
      </c>
      <c r="AY204" s="3">
        <v>538</v>
      </c>
      <c r="BA204" s="3">
        <v>542</v>
      </c>
      <c r="BB204" s="3">
        <v>543</v>
      </c>
      <c r="BC204" s="3">
        <v>544</v>
      </c>
      <c r="BD204" s="3">
        <v>545</v>
      </c>
    </row>
    <row r="205" spans="1:56" x14ac:dyDescent="0.2">
      <c r="A205" s="3">
        <v>206</v>
      </c>
      <c r="B205" s="10" t="s">
        <v>582</v>
      </c>
      <c r="C205" s="11" t="s">
        <v>239</v>
      </c>
      <c r="D205" s="12" t="s">
        <v>111</v>
      </c>
      <c r="E205" s="12" t="s">
        <v>590</v>
      </c>
      <c r="F205" s="2">
        <v>119</v>
      </c>
      <c r="G205" s="9">
        <v>444</v>
      </c>
      <c r="H205" s="13">
        <v>35</v>
      </c>
      <c r="I205" s="9">
        <v>444</v>
      </c>
      <c r="J205" s="13">
        <v>50</v>
      </c>
      <c r="K205" s="22" t="s">
        <v>932</v>
      </c>
      <c r="L205" s="18"/>
      <c r="M205" s="18"/>
      <c r="O205" s="9">
        <f t="shared" si="5"/>
        <v>38</v>
      </c>
      <c r="P205" s="3">
        <v>406</v>
      </c>
      <c r="Q205" s="3">
        <v>409</v>
      </c>
      <c r="R205" s="3">
        <v>411</v>
      </c>
      <c r="S205" s="3">
        <v>413</v>
      </c>
      <c r="T205" s="3" t="s">
        <v>243</v>
      </c>
      <c r="U205" s="3" t="s">
        <v>244</v>
      </c>
      <c r="V205" s="3">
        <v>425</v>
      </c>
      <c r="W205" s="3">
        <v>442</v>
      </c>
      <c r="X205" s="3">
        <v>444</v>
      </c>
      <c r="Y205" s="3">
        <v>449</v>
      </c>
      <c r="Z205" s="3">
        <v>450</v>
      </c>
      <c r="AA205" s="3">
        <v>453</v>
      </c>
      <c r="AB205" s="3">
        <v>454</v>
      </c>
      <c r="AC205" s="3">
        <v>455</v>
      </c>
      <c r="AD205" s="3">
        <v>459</v>
      </c>
      <c r="AE205" s="3">
        <v>461</v>
      </c>
      <c r="AF205" s="3">
        <v>463</v>
      </c>
      <c r="AG205" s="3">
        <v>482</v>
      </c>
      <c r="AH205" s="3" t="s">
        <v>245</v>
      </c>
      <c r="AI205" s="3">
        <v>487</v>
      </c>
      <c r="AJ205" s="3">
        <v>488</v>
      </c>
      <c r="AK205" s="3">
        <v>491</v>
      </c>
      <c r="AL205" s="3">
        <v>492</v>
      </c>
      <c r="AM205" s="3">
        <v>499</v>
      </c>
      <c r="AN205" s="3">
        <v>500</v>
      </c>
      <c r="AO205" s="3">
        <v>526</v>
      </c>
      <c r="AP205" s="3">
        <v>527</v>
      </c>
      <c r="AQ205" s="3">
        <v>528</v>
      </c>
      <c r="AR205" t="s">
        <v>246</v>
      </c>
      <c r="AS205" t="s">
        <v>247</v>
      </c>
      <c r="AT205">
        <v>532</v>
      </c>
      <c r="AU205">
        <v>533</v>
      </c>
      <c r="AV205">
        <v>534</v>
      </c>
      <c r="AW205" t="s">
        <v>248</v>
      </c>
      <c r="AX205" t="s">
        <v>249</v>
      </c>
      <c r="AY205">
        <v>539</v>
      </c>
      <c r="AZ205">
        <v>540</v>
      </c>
      <c r="BD205">
        <v>546</v>
      </c>
    </row>
    <row r="206" spans="1:56" x14ac:dyDescent="0.2">
      <c r="A206" s="3">
        <v>207</v>
      </c>
      <c r="B206" s="10" t="s">
        <v>582</v>
      </c>
      <c r="C206" s="11" t="s">
        <v>239</v>
      </c>
      <c r="D206" s="12" t="s">
        <v>250</v>
      </c>
      <c r="E206" s="12" t="s">
        <v>590</v>
      </c>
      <c r="F206" s="2">
        <v>120</v>
      </c>
      <c r="G206" s="9">
        <v>430</v>
      </c>
      <c r="H206" s="13">
        <v>5</v>
      </c>
      <c r="I206" s="9">
        <v>430</v>
      </c>
      <c r="J206" s="13">
        <v>90</v>
      </c>
      <c r="K206" s="22" t="s">
        <v>932</v>
      </c>
      <c r="L206" s="18"/>
      <c r="M206" s="18"/>
      <c r="O206" s="9">
        <f t="shared" si="5"/>
        <v>4</v>
      </c>
      <c r="P206" s="3">
        <v>407</v>
      </c>
      <c r="Q206" s="3">
        <v>430</v>
      </c>
      <c r="AF206" s="3">
        <v>469</v>
      </c>
      <c r="AN206" s="3">
        <v>507</v>
      </c>
    </row>
    <row r="207" spans="1:56" x14ac:dyDescent="0.2">
      <c r="A207" s="3">
        <v>208</v>
      </c>
      <c r="B207" s="10" t="s">
        <v>582</v>
      </c>
      <c r="C207" s="11" t="s">
        <v>239</v>
      </c>
      <c r="D207" s="12" t="s">
        <v>251</v>
      </c>
      <c r="E207" s="12" t="s">
        <v>590</v>
      </c>
      <c r="F207" s="2">
        <v>121</v>
      </c>
      <c r="G207" s="9">
        <v>508</v>
      </c>
      <c r="H207" s="13">
        <v>0.65</v>
      </c>
      <c r="I207" s="9">
        <v>508</v>
      </c>
      <c r="J207" s="13">
        <v>12</v>
      </c>
      <c r="K207" s="22" t="s">
        <v>934</v>
      </c>
      <c r="L207" s="18"/>
      <c r="M207" s="18"/>
      <c r="O207" s="9">
        <f t="shared" si="5"/>
        <v>4</v>
      </c>
      <c r="P207" s="3">
        <v>414</v>
      </c>
      <c r="Q207" s="3">
        <v>431</v>
      </c>
      <c r="AF207" s="3">
        <v>470</v>
      </c>
      <c r="AN207" s="3">
        <v>508</v>
      </c>
    </row>
    <row r="208" spans="1:56" x14ac:dyDescent="0.2">
      <c r="A208" s="3">
        <v>209</v>
      </c>
      <c r="B208" s="10" t="s">
        <v>582</v>
      </c>
      <c r="C208" s="11" t="s">
        <v>239</v>
      </c>
      <c r="D208" s="12" t="s">
        <v>252</v>
      </c>
      <c r="E208" s="12" t="s">
        <v>590</v>
      </c>
      <c r="F208" s="2">
        <v>122</v>
      </c>
      <c r="G208" s="9">
        <v>509</v>
      </c>
      <c r="H208" s="13">
        <v>1.75</v>
      </c>
      <c r="I208" s="9">
        <v>509</v>
      </c>
      <c r="J208" s="13">
        <v>12</v>
      </c>
      <c r="K208" s="22" t="s">
        <v>934</v>
      </c>
      <c r="L208" s="18"/>
      <c r="M208" s="18"/>
      <c r="O208" s="9">
        <f t="shared" si="5"/>
        <v>4</v>
      </c>
      <c r="P208" s="3">
        <v>415</v>
      </c>
      <c r="Q208" s="3">
        <v>432</v>
      </c>
      <c r="AF208" s="3">
        <v>471</v>
      </c>
      <c r="AN208" s="3">
        <v>509</v>
      </c>
    </row>
    <row r="209" spans="1:56" x14ac:dyDescent="0.2">
      <c r="A209" s="3">
        <v>210</v>
      </c>
      <c r="B209" s="10" t="s">
        <v>582</v>
      </c>
      <c r="C209" s="11" t="s">
        <v>239</v>
      </c>
      <c r="D209" s="12" t="s">
        <v>253</v>
      </c>
      <c r="E209" s="12" t="s">
        <v>590</v>
      </c>
      <c r="F209" s="2">
        <v>123</v>
      </c>
      <c r="G209" s="9">
        <v>472</v>
      </c>
      <c r="H209" s="13">
        <v>2.5</v>
      </c>
      <c r="I209" s="9">
        <v>472</v>
      </c>
      <c r="J209" s="13">
        <v>100</v>
      </c>
      <c r="K209" s="22" t="s">
        <v>934</v>
      </c>
      <c r="L209" s="18"/>
      <c r="M209" s="18"/>
      <c r="O209" s="9">
        <f t="shared" si="5"/>
        <v>5</v>
      </c>
      <c r="P209" s="3">
        <v>416</v>
      </c>
      <c r="Q209" s="3">
        <v>433</v>
      </c>
      <c r="AF209" s="3">
        <v>472</v>
      </c>
      <c r="AM209" s="3">
        <v>497</v>
      </c>
      <c r="AN209" s="3">
        <v>510</v>
      </c>
    </row>
    <row r="210" spans="1:56" x14ac:dyDescent="0.2">
      <c r="A210" s="3">
        <v>211</v>
      </c>
      <c r="B210" s="10" t="s">
        <v>582</v>
      </c>
      <c r="C210" s="11" t="s">
        <v>239</v>
      </c>
      <c r="D210" s="12" t="s">
        <v>254</v>
      </c>
      <c r="E210" s="12" t="s">
        <v>590</v>
      </c>
      <c r="F210" s="2">
        <v>124</v>
      </c>
      <c r="G210" s="9">
        <v>511</v>
      </c>
      <c r="H210" s="13">
        <v>2.5</v>
      </c>
      <c r="I210" s="9">
        <v>511</v>
      </c>
      <c r="J210" s="13">
        <v>8</v>
      </c>
      <c r="K210" s="22" t="s">
        <v>934</v>
      </c>
      <c r="L210" s="18"/>
      <c r="M210" s="18"/>
      <c r="O210" s="9">
        <f t="shared" si="5"/>
        <v>3</v>
      </c>
      <c r="P210" s="3">
        <v>434</v>
      </c>
      <c r="AF210" s="3">
        <v>473</v>
      </c>
      <c r="AN210" s="3">
        <v>511</v>
      </c>
    </row>
    <row r="211" spans="1:56" x14ac:dyDescent="0.2">
      <c r="A211" s="3">
        <v>212</v>
      </c>
      <c r="B211" s="10" t="s">
        <v>582</v>
      </c>
      <c r="C211" s="11" t="s">
        <v>239</v>
      </c>
      <c r="D211" s="12" t="s">
        <v>255</v>
      </c>
      <c r="E211" s="12" t="s">
        <v>590</v>
      </c>
      <c r="F211" s="2">
        <v>125</v>
      </c>
      <c r="G211" s="9">
        <v>512</v>
      </c>
      <c r="H211" s="13">
        <v>0.4</v>
      </c>
      <c r="I211" s="9">
        <v>512</v>
      </c>
      <c r="J211" s="13">
        <v>8</v>
      </c>
      <c r="K211" s="22" t="s">
        <v>934</v>
      </c>
      <c r="L211" s="18"/>
      <c r="M211" s="18"/>
      <c r="O211" s="9">
        <f t="shared" si="5"/>
        <v>4</v>
      </c>
      <c r="P211" s="3">
        <v>417</v>
      </c>
      <c r="Q211" s="3">
        <v>435</v>
      </c>
      <c r="AF211" s="3">
        <v>474</v>
      </c>
      <c r="AN211" s="3">
        <v>512</v>
      </c>
    </row>
    <row r="212" spans="1:56" x14ac:dyDescent="0.2">
      <c r="A212" s="3">
        <v>213</v>
      </c>
      <c r="B212" s="10" t="s">
        <v>582</v>
      </c>
      <c r="C212" s="11" t="s">
        <v>239</v>
      </c>
      <c r="D212" s="12" t="s">
        <v>256</v>
      </c>
      <c r="E212" s="12" t="s">
        <v>590</v>
      </c>
      <c r="F212" s="2">
        <v>126</v>
      </c>
      <c r="G212" s="9">
        <v>513</v>
      </c>
      <c r="H212" s="13">
        <v>6</v>
      </c>
      <c r="I212" s="9">
        <v>513</v>
      </c>
      <c r="J212" s="13">
        <v>10</v>
      </c>
      <c r="K212" s="22" t="s">
        <v>934</v>
      </c>
      <c r="L212" s="18"/>
      <c r="M212" s="18"/>
      <c r="O212" s="9">
        <f t="shared" si="5"/>
        <v>1</v>
      </c>
      <c r="P212" s="3">
        <v>513</v>
      </c>
    </row>
    <row r="213" spans="1:56" x14ac:dyDescent="0.2">
      <c r="A213" s="3">
        <v>214</v>
      </c>
      <c r="B213" s="10" t="s">
        <v>582</v>
      </c>
      <c r="C213" s="11" t="s">
        <v>239</v>
      </c>
      <c r="D213" s="12" t="s">
        <v>257</v>
      </c>
      <c r="E213" s="12" t="s">
        <v>590</v>
      </c>
      <c r="F213" s="2">
        <v>127</v>
      </c>
      <c r="G213" s="9">
        <v>437</v>
      </c>
      <c r="H213" s="13">
        <v>7.25</v>
      </c>
      <c r="I213" s="9">
        <v>437</v>
      </c>
      <c r="J213" s="13">
        <v>125</v>
      </c>
      <c r="K213" s="22" t="s">
        <v>934</v>
      </c>
      <c r="L213" s="18"/>
      <c r="M213" s="18"/>
      <c r="O213" s="9">
        <f t="shared" si="5"/>
        <v>4</v>
      </c>
      <c r="P213" s="3">
        <v>418</v>
      </c>
      <c r="Q213" s="3">
        <v>437</v>
      </c>
      <c r="AF213" s="3">
        <v>475</v>
      </c>
      <c r="AN213" s="3">
        <v>514</v>
      </c>
    </row>
    <row r="214" spans="1:56" x14ac:dyDescent="0.2">
      <c r="A214" s="3">
        <v>215</v>
      </c>
      <c r="B214" s="10" t="s">
        <v>582</v>
      </c>
      <c r="C214" s="11" t="s">
        <v>239</v>
      </c>
      <c r="D214" s="12" t="s">
        <v>258</v>
      </c>
      <c r="E214" s="12" t="s">
        <v>590</v>
      </c>
      <c r="F214" s="2">
        <v>128</v>
      </c>
      <c r="G214" s="9">
        <v>515</v>
      </c>
      <c r="H214" s="13">
        <v>0.45</v>
      </c>
      <c r="I214" s="9">
        <v>515</v>
      </c>
      <c r="J214" s="13">
        <v>42.5</v>
      </c>
      <c r="K214" s="22" t="s">
        <v>934</v>
      </c>
      <c r="L214" s="18"/>
      <c r="M214" s="18"/>
      <c r="O214" s="9">
        <f t="shared" si="5"/>
        <v>4</v>
      </c>
      <c r="P214" s="3">
        <v>419</v>
      </c>
      <c r="Q214" s="3">
        <v>438</v>
      </c>
      <c r="AF214" s="3">
        <v>476</v>
      </c>
      <c r="AN214" s="3">
        <v>515</v>
      </c>
    </row>
    <row r="215" spans="1:56" x14ac:dyDescent="0.2">
      <c r="A215" s="3">
        <v>216</v>
      </c>
      <c r="B215" s="10" t="s">
        <v>582</v>
      </c>
      <c r="C215" s="11" t="s">
        <v>239</v>
      </c>
      <c r="D215" s="12" t="s">
        <v>43</v>
      </c>
      <c r="E215" s="12" t="s">
        <v>590</v>
      </c>
      <c r="F215" s="2">
        <v>129</v>
      </c>
      <c r="G215" s="9">
        <v>439</v>
      </c>
      <c r="H215" s="13">
        <v>20</v>
      </c>
      <c r="I215" s="9">
        <v>439</v>
      </c>
      <c r="J215" s="13">
        <v>220</v>
      </c>
      <c r="K215" s="22" t="s">
        <v>934</v>
      </c>
      <c r="L215" s="18"/>
      <c r="M215" s="18"/>
      <c r="O215" s="9">
        <f t="shared" si="5"/>
        <v>4</v>
      </c>
      <c r="P215" s="3">
        <v>439</v>
      </c>
      <c r="Q215" s="3">
        <v>420</v>
      </c>
      <c r="AF215" s="3" t="s">
        <v>259</v>
      </c>
      <c r="AN215" s="3">
        <v>516</v>
      </c>
    </row>
    <row r="216" spans="1:56" s="3" customFormat="1" x14ac:dyDescent="0.2">
      <c r="A216" s="3">
        <v>217</v>
      </c>
      <c r="B216" s="10" t="s">
        <v>582</v>
      </c>
      <c r="C216" s="11" t="s">
        <v>239</v>
      </c>
      <c r="D216" s="12" t="s">
        <v>260</v>
      </c>
      <c r="E216" s="12" t="s">
        <v>590</v>
      </c>
      <c r="F216" s="2">
        <v>130</v>
      </c>
      <c r="G216" s="9">
        <v>517</v>
      </c>
      <c r="H216" s="13">
        <v>0.75</v>
      </c>
      <c r="I216" s="9">
        <v>517</v>
      </c>
      <c r="J216" s="13">
        <v>47.5</v>
      </c>
      <c r="K216" s="22" t="s">
        <v>934</v>
      </c>
      <c r="L216" s="18"/>
      <c r="M216" s="18"/>
      <c r="N216" s="19"/>
      <c r="O216" s="9">
        <f t="shared" si="5"/>
        <v>5</v>
      </c>
      <c r="P216" s="3">
        <v>421</v>
      </c>
      <c r="Q216" s="3">
        <v>422</v>
      </c>
      <c r="V216" s="3">
        <v>440</v>
      </c>
      <c r="AF216" s="3">
        <v>477</v>
      </c>
      <c r="AN216" s="3">
        <v>517</v>
      </c>
      <c r="AR216"/>
      <c r="AS216"/>
      <c r="AT216"/>
      <c r="AU216"/>
      <c r="AV216"/>
      <c r="AW216"/>
      <c r="AX216"/>
      <c r="AY216"/>
      <c r="AZ216"/>
      <c r="BA216"/>
      <c r="BB216"/>
      <c r="BC216"/>
      <c r="BD216"/>
    </row>
    <row r="217" spans="1:56" s="3" customFormat="1" x14ac:dyDescent="0.2">
      <c r="A217" s="3">
        <v>218</v>
      </c>
      <c r="B217" s="10" t="s">
        <v>582</v>
      </c>
      <c r="C217" s="11" t="s">
        <v>239</v>
      </c>
      <c r="D217" s="12" t="s">
        <v>261</v>
      </c>
      <c r="E217" s="12" t="s">
        <v>590</v>
      </c>
      <c r="F217" s="2">
        <v>131</v>
      </c>
      <c r="G217" s="9">
        <v>518</v>
      </c>
      <c r="H217" s="13">
        <v>1.5</v>
      </c>
      <c r="I217" s="9">
        <v>518</v>
      </c>
      <c r="J217" s="13">
        <v>37.5</v>
      </c>
      <c r="K217" s="22" t="s">
        <v>935</v>
      </c>
      <c r="L217" s="18"/>
      <c r="M217" s="18"/>
      <c r="N217" s="19"/>
      <c r="O217" s="9">
        <f t="shared" si="5"/>
        <v>4</v>
      </c>
      <c r="P217" s="3">
        <v>423</v>
      </c>
      <c r="Q217" s="3">
        <v>460</v>
      </c>
      <c r="AF217" s="3">
        <v>478</v>
      </c>
      <c r="AN217" s="3">
        <v>518</v>
      </c>
      <c r="AR217"/>
      <c r="AS217"/>
      <c r="AT217"/>
      <c r="AU217"/>
      <c r="AV217"/>
      <c r="AW217"/>
      <c r="AX217"/>
      <c r="AY217"/>
      <c r="AZ217"/>
      <c r="BA217"/>
      <c r="BB217"/>
      <c r="BC217"/>
      <c r="BD217"/>
    </row>
    <row r="218" spans="1:56" s="3" customFormat="1" x14ac:dyDescent="0.2">
      <c r="A218" s="3">
        <v>219</v>
      </c>
      <c r="B218" s="10" t="s">
        <v>582</v>
      </c>
      <c r="C218" s="11" t="s">
        <v>239</v>
      </c>
      <c r="D218" s="12" t="s">
        <v>262</v>
      </c>
      <c r="E218" s="12" t="s">
        <v>590</v>
      </c>
      <c r="F218" s="2">
        <v>132</v>
      </c>
      <c r="G218" s="9">
        <v>547</v>
      </c>
      <c r="H218" s="13">
        <v>40</v>
      </c>
      <c r="I218" s="9">
        <v>547</v>
      </c>
      <c r="J218" s="13">
        <v>125</v>
      </c>
      <c r="K218" s="22" t="s">
        <v>935</v>
      </c>
      <c r="L218" s="18"/>
      <c r="M218" s="18"/>
      <c r="N218" s="19"/>
      <c r="O218" s="9">
        <f>COUNTA(P218:BD218)</f>
        <v>2</v>
      </c>
      <c r="P218" s="3">
        <v>523</v>
      </c>
      <c r="AR218"/>
      <c r="AS218"/>
      <c r="AT218"/>
      <c r="AU218"/>
      <c r="AV218"/>
      <c r="AW218"/>
      <c r="AX218"/>
      <c r="AY218"/>
      <c r="AZ218"/>
      <c r="BA218"/>
      <c r="BB218"/>
      <c r="BC218"/>
      <c r="BD218" s="3">
        <v>547</v>
      </c>
    </row>
    <row r="219" spans="1:56" s="3" customFormat="1" x14ac:dyDescent="0.2">
      <c r="A219" s="3">
        <v>220</v>
      </c>
      <c r="B219" s="10" t="s">
        <v>582</v>
      </c>
      <c r="C219" s="11" t="s">
        <v>239</v>
      </c>
      <c r="D219" s="12" t="s">
        <v>263</v>
      </c>
      <c r="E219" s="12" t="s">
        <v>590</v>
      </c>
      <c r="F219" s="2">
        <v>133</v>
      </c>
      <c r="G219" s="9">
        <v>524</v>
      </c>
      <c r="H219" s="13">
        <v>35</v>
      </c>
      <c r="I219" s="9">
        <v>524</v>
      </c>
      <c r="J219" s="13">
        <v>170</v>
      </c>
      <c r="K219" s="22" t="s">
        <v>935</v>
      </c>
      <c r="L219" s="18"/>
      <c r="M219" s="18"/>
      <c r="N219" s="19"/>
      <c r="O219" s="9">
        <f t="shared" si="5"/>
        <v>1</v>
      </c>
      <c r="P219" s="3">
        <v>524</v>
      </c>
      <c r="AR219"/>
      <c r="AS219"/>
      <c r="AT219"/>
      <c r="AU219"/>
      <c r="AV219"/>
      <c r="AW219"/>
      <c r="AX219"/>
      <c r="AY219"/>
      <c r="AZ219"/>
      <c r="BA219"/>
      <c r="BB219"/>
      <c r="BC219"/>
      <c r="BD219"/>
    </row>
    <row r="220" spans="1:56" s="3" customFormat="1" x14ac:dyDescent="0.2">
      <c r="A220" s="3">
        <v>221</v>
      </c>
      <c r="B220" s="10">
        <v>1918</v>
      </c>
      <c r="C220" s="11" t="s">
        <v>1461</v>
      </c>
      <c r="D220" s="23" t="s">
        <v>1255</v>
      </c>
      <c r="E220" s="12" t="s">
        <v>540</v>
      </c>
      <c r="F220" s="2" t="s">
        <v>841</v>
      </c>
      <c r="G220" s="9" t="s">
        <v>594</v>
      </c>
      <c r="H220" s="13">
        <v>30</v>
      </c>
      <c r="I220" s="9" t="s">
        <v>594</v>
      </c>
      <c r="J220" s="13">
        <v>60</v>
      </c>
      <c r="K220" s="22" t="s">
        <v>1444</v>
      </c>
      <c r="L220" s="18"/>
      <c r="M220" s="18"/>
      <c r="N220" s="19"/>
      <c r="O220" s="9">
        <f>COUNTA(P220:BD220)</f>
        <v>1</v>
      </c>
      <c r="P220" s="3" t="s">
        <v>594</v>
      </c>
      <c r="AR220"/>
      <c r="AS220"/>
      <c r="AT220"/>
      <c r="AU220"/>
      <c r="AV220"/>
      <c r="AW220"/>
      <c r="AX220"/>
      <c r="AY220"/>
      <c r="AZ220"/>
      <c r="BA220"/>
      <c r="BB220"/>
      <c r="BC220"/>
      <c r="BD220"/>
    </row>
    <row r="221" spans="1:56" s="3" customFormat="1" x14ac:dyDescent="0.2">
      <c r="A221" s="3">
        <v>222</v>
      </c>
      <c r="B221" s="10">
        <v>1918</v>
      </c>
      <c r="C221" s="11" t="s">
        <v>1461</v>
      </c>
      <c r="D221" s="23" t="s">
        <v>1256</v>
      </c>
      <c r="E221" s="12" t="s">
        <v>540</v>
      </c>
      <c r="F221" s="2" t="s">
        <v>842</v>
      </c>
      <c r="G221" s="9" t="s">
        <v>595</v>
      </c>
      <c r="H221" s="13">
        <v>35</v>
      </c>
      <c r="I221" s="9" t="s">
        <v>595</v>
      </c>
      <c r="J221" s="13">
        <v>65</v>
      </c>
      <c r="K221" s="22" t="s">
        <v>1444</v>
      </c>
      <c r="L221" s="18"/>
      <c r="M221" s="18"/>
      <c r="N221" s="19"/>
      <c r="O221" s="9">
        <f>COUNTA(P221:BD221)</f>
        <v>1</v>
      </c>
      <c r="P221" s="3" t="s">
        <v>595</v>
      </c>
      <c r="AR221"/>
      <c r="AS221"/>
      <c r="AT221"/>
      <c r="AU221"/>
      <c r="AV221"/>
      <c r="AW221"/>
      <c r="AX221"/>
      <c r="AY221"/>
      <c r="AZ221"/>
      <c r="BA221"/>
      <c r="BB221"/>
      <c r="BC221"/>
      <c r="BD221"/>
    </row>
    <row r="222" spans="1:56" s="3" customFormat="1" x14ac:dyDescent="0.2">
      <c r="A222" s="3">
        <v>223</v>
      </c>
      <c r="B222" s="10">
        <v>1918</v>
      </c>
      <c r="C222" s="11" t="s">
        <v>1461</v>
      </c>
      <c r="D222" s="23" t="s">
        <v>1257</v>
      </c>
      <c r="E222" s="12" t="s">
        <v>540</v>
      </c>
      <c r="F222" s="2" t="s">
        <v>1289</v>
      </c>
      <c r="G222" s="9" t="s">
        <v>596</v>
      </c>
      <c r="H222" s="13">
        <v>35</v>
      </c>
      <c r="I222" s="9" t="s">
        <v>596</v>
      </c>
      <c r="J222" s="13">
        <v>70</v>
      </c>
      <c r="K222" s="22" t="s">
        <v>1444</v>
      </c>
      <c r="L222" s="18"/>
      <c r="M222" s="18"/>
      <c r="N222" s="19"/>
      <c r="O222" s="9">
        <f>COUNTA(P222:BD222)</f>
        <v>1</v>
      </c>
      <c r="P222" s="3" t="s">
        <v>596</v>
      </c>
      <c r="AR222"/>
      <c r="AS222"/>
      <c r="AT222"/>
      <c r="AU222"/>
      <c r="AV222"/>
      <c r="AW222"/>
      <c r="AX222"/>
      <c r="AY222"/>
      <c r="AZ222"/>
      <c r="BA222"/>
      <c r="BB222"/>
      <c r="BC222"/>
      <c r="BD222"/>
    </row>
    <row r="223" spans="1:56" s="3" customFormat="1" x14ac:dyDescent="0.2">
      <c r="A223" s="3">
        <v>224</v>
      </c>
      <c r="B223" s="10">
        <v>1919</v>
      </c>
      <c r="C223" s="11" t="s">
        <v>264</v>
      </c>
      <c r="D223" s="12" t="s">
        <v>265</v>
      </c>
      <c r="E223" s="12" t="s">
        <v>591</v>
      </c>
      <c r="F223" s="2" t="s">
        <v>641</v>
      </c>
      <c r="G223" s="9">
        <v>537</v>
      </c>
      <c r="H223" s="13">
        <v>3.25</v>
      </c>
      <c r="I223" s="9">
        <v>537</v>
      </c>
      <c r="J223" s="13">
        <v>10</v>
      </c>
      <c r="K223" s="22" t="s">
        <v>1047</v>
      </c>
      <c r="L223" s="18"/>
      <c r="M223" s="18"/>
      <c r="N223" s="19"/>
      <c r="O223" s="9">
        <f t="shared" si="5"/>
        <v>1</v>
      </c>
      <c r="P223" s="3">
        <v>537</v>
      </c>
      <c r="AR223"/>
      <c r="AS223"/>
      <c r="AT223"/>
      <c r="AU223"/>
      <c r="AV223"/>
      <c r="AW223"/>
      <c r="AX223"/>
      <c r="AY223"/>
      <c r="AZ223"/>
      <c r="BA223"/>
      <c r="BB223"/>
      <c r="BC223"/>
      <c r="BD223"/>
    </row>
    <row r="224" spans="1:56" s="3" customFormat="1" x14ac:dyDescent="0.2">
      <c r="A224" s="3">
        <v>225</v>
      </c>
      <c r="B224" s="10">
        <v>1920</v>
      </c>
      <c r="C224" s="11" t="s">
        <v>266</v>
      </c>
      <c r="D224" s="12" t="s">
        <v>267</v>
      </c>
      <c r="E224" s="12" t="s">
        <v>591</v>
      </c>
      <c r="F224" s="2" t="s">
        <v>642</v>
      </c>
      <c r="G224" s="9">
        <v>548</v>
      </c>
      <c r="H224" s="13">
        <v>2.25</v>
      </c>
      <c r="I224" s="9">
        <v>548</v>
      </c>
      <c r="J224" s="13">
        <v>4</v>
      </c>
      <c r="K224" s="22" t="s">
        <v>1048</v>
      </c>
      <c r="L224" s="18"/>
      <c r="M224" s="18"/>
      <c r="N224" s="19"/>
      <c r="O224" s="9">
        <f t="shared" si="5"/>
        <v>1</v>
      </c>
      <c r="P224" s="3">
        <v>548</v>
      </c>
      <c r="AR224"/>
      <c r="AS224"/>
      <c r="AT224"/>
      <c r="AU224"/>
      <c r="AV224"/>
      <c r="AW224"/>
      <c r="AX224"/>
      <c r="AY224"/>
      <c r="AZ224"/>
      <c r="BA224"/>
      <c r="BB224"/>
      <c r="BC224"/>
      <c r="BD224"/>
    </row>
    <row r="225" spans="1:56" s="3" customFormat="1" x14ac:dyDescent="0.2">
      <c r="A225" s="3">
        <v>226</v>
      </c>
      <c r="B225" s="10">
        <v>1920</v>
      </c>
      <c r="C225" s="11" t="s">
        <v>266</v>
      </c>
      <c r="D225" s="12" t="s">
        <v>268</v>
      </c>
      <c r="E225" s="12" t="s">
        <v>591</v>
      </c>
      <c r="F225" s="2" t="s">
        <v>643</v>
      </c>
      <c r="G225" s="9">
        <v>549</v>
      </c>
      <c r="H225" s="13">
        <v>1.6</v>
      </c>
      <c r="I225" s="9">
        <v>549</v>
      </c>
      <c r="J225" s="13">
        <v>5.25</v>
      </c>
      <c r="K225" s="22" t="s">
        <v>1049</v>
      </c>
      <c r="L225" s="18"/>
      <c r="M225" s="18"/>
      <c r="N225" s="19"/>
      <c r="O225" s="9">
        <f t="shared" si="5"/>
        <v>1</v>
      </c>
      <c r="P225" s="3">
        <v>549</v>
      </c>
      <c r="AR225"/>
      <c r="AS225"/>
      <c r="AT225"/>
      <c r="AU225"/>
      <c r="AV225"/>
      <c r="AW225"/>
      <c r="AX225"/>
      <c r="AY225"/>
      <c r="AZ225"/>
      <c r="BA225"/>
      <c r="BB225"/>
      <c r="BC225"/>
      <c r="BD225"/>
    </row>
    <row r="226" spans="1:56" s="3" customFormat="1" x14ac:dyDescent="0.2">
      <c r="A226" s="3">
        <v>227</v>
      </c>
      <c r="B226" s="10">
        <v>1920</v>
      </c>
      <c r="C226" s="11" t="s">
        <v>266</v>
      </c>
      <c r="D226" s="12" t="s">
        <v>269</v>
      </c>
      <c r="E226" s="12" t="s">
        <v>591</v>
      </c>
      <c r="F226" s="2" t="s">
        <v>644</v>
      </c>
      <c r="G226" s="9">
        <v>550</v>
      </c>
      <c r="H226" s="13">
        <v>14</v>
      </c>
      <c r="I226" s="9">
        <v>550</v>
      </c>
      <c r="J226" s="13">
        <v>35</v>
      </c>
      <c r="K226" s="22" t="s">
        <v>1050</v>
      </c>
      <c r="L226" s="18"/>
      <c r="M226" s="18"/>
      <c r="N226" s="19"/>
      <c r="O226" s="9">
        <f t="shared" si="5"/>
        <v>1</v>
      </c>
      <c r="P226" s="3">
        <v>550</v>
      </c>
      <c r="AR226"/>
      <c r="AS226"/>
      <c r="AT226"/>
      <c r="AU226"/>
      <c r="AV226"/>
      <c r="AW226"/>
      <c r="AX226"/>
      <c r="AY226"/>
      <c r="AZ226"/>
      <c r="BA226"/>
      <c r="BB226"/>
      <c r="BC226"/>
      <c r="BD226"/>
    </row>
    <row r="227" spans="1:56" s="3" customFormat="1" x14ac:dyDescent="0.2">
      <c r="A227" s="3">
        <v>228</v>
      </c>
      <c r="B227" s="10" t="s">
        <v>583</v>
      </c>
      <c r="C227" s="11" t="s">
        <v>270</v>
      </c>
      <c r="D227" s="12" t="s">
        <v>271</v>
      </c>
      <c r="E227" s="12" t="s">
        <v>590</v>
      </c>
      <c r="F227" s="2">
        <v>134</v>
      </c>
      <c r="G227" s="9">
        <v>551</v>
      </c>
      <c r="H227" s="13">
        <v>0.25</v>
      </c>
      <c r="I227" s="9">
        <v>551</v>
      </c>
      <c r="J227" s="13">
        <v>0.25</v>
      </c>
      <c r="K227" s="22" t="s">
        <v>936</v>
      </c>
      <c r="L227" s="18"/>
      <c r="M227" s="18"/>
      <c r="N227" s="19"/>
      <c r="O227" s="9">
        <f t="shared" si="5"/>
        <v>2</v>
      </c>
      <c r="P227" s="3">
        <v>551</v>
      </c>
      <c r="Q227" s="3">
        <v>653</v>
      </c>
      <c r="AR227"/>
      <c r="AS227"/>
      <c r="AT227"/>
      <c r="AU227"/>
      <c r="AV227"/>
      <c r="AW227"/>
      <c r="AX227"/>
      <c r="AY227"/>
      <c r="AZ227"/>
      <c r="BA227"/>
      <c r="BB227"/>
      <c r="BC227"/>
      <c r="BD227"/>
    </row>
    <row r="228" spans="1:56" s="3" customFormat="1" x14ac:dyDescent="0.2">
      <c r="A228" s="3">
        <v>229</v>
      </c>
      <c r="B228" s="10" t="s">
        <v>583</v>
      </c>
      <c r="C228" s="11" t="s">
        <v>270</v>
      </c>
      <c r="D228" s="12" t="s">
        <v>15</v>
      </c>
      <c r="E228" s="12" t="s">
        <v>590</v>
      </c>
      <c r="F228" s="2">
        <v>135</v>
      </c>
      <c r="G228" s="9">
        <v>581</v>
      </c>
      <c r="H228" s="13">
        <v>0.75</v>
      </c>
      <c r="I228" s="9">
        <v>581</v>
      </c>
      <c r="J228" s="13">
        <v>10</v>
      </c>
      <c r="K228" s="22" t="s">
        <v>937</v>
      </c>
      <c r="L228" s="18"/>
      <c r="M228" s="18"/>
      <c r="N228" s="19"/>
      <c r="O228" s="9">
        <f t="shared" si="5"/>
        <v>9</v>
      </c>
      <c r="P228" s="3">
        <v>552</v>
      </c>
      <c r="Q228" s="3">
        <v>575</v>
      </c>
      <c r="R228" s="3">
        <v>578</v>
      </c>
      <c r="S228" s="3">
        <v>581</v>
      </c>
      <c r="T228" s="3">
        <v>594</v>
      </c>
      <c r="U228" s="3">
        <v>596</v>
      </c>
      <c r="V228" s="3">
        <v>597</v>
      </c>
      <c r="X228" s="3">
        <v>604</v>
      </c>
      <c r="Y228" s="3">
        <v>632</v>
      </c>
      <c r="AR228"/>
      <c r="AS228"/>
      <c r="AT228"/>
      <c r="AU228"/>
      <c r="AV228"/>
      <c r="AW228"/>
      <c r="AX228"/>
      <c r="AY228"/>
      <c r="AZ228"/>
      <c r="BA228"/>
      <c r="BB228"/>
      <c r="BC228"/>
      <c r="BD228"/>
    </row>
    <row r="229" spans="1:56" s="3" customFormat="1" x14ac:dyDescent="0.2">
      <c r="A229" s="3">
        <v>230</v>
      </c>
      <c r="B229" s="10" t="s">
        <v>583</v>
      </c>
      <c r="C229" s="11" t="s">
        <v>270</v>
      </c>
      <c r="D229" s="12" t="s">
        <v>272</v>
      </c>
      <c r="E229" s="12" t="s">
        <v>590</v>
      </c>
      <c r="F229" s="2">
        <v>136</v>
      </c>
      <c r="G229" s="9">
        <v>631</v>
      </c>
      <c r="H229" s="13">
        <v>1.7</v>
      </c>
      <c r="I229" s="9">
        <v>631</v>
      </c>
      <c r="J229" s="13">
        <v>2</v>
      </c>
      <c r="K229" s="22" t="s">
        <v>938</v>
      </c>
      <c r="L229" s="18"/>
      <c r="M229" s="18"/>
      <c r="N229" s="19"/>
      <c r="O229" s="9">
        <f t="shared" si="5"/>
        <v>7</v>
      </c>
      <c r="P229" s="3">
        <v>553</v>
      </c>
      <c r="Q229" s="3">
        <v>576</v>
      </c>
      <c r="S229" s="3">
        <v>582</v>
      </c>
      <c r="V229" s="3">
        <v>598</v>
      </c>
      <c r="X229" s="3">
        <v>605</v>
      </c>
      <c r="Y229" s="3">
        <v>631</v>
      </c>
      <c r="Z229" s="3">
        <v>633</v>
      </c>
      <c r="AR229"/>
      <c r="AS229"/>
      <c r="AT229"/>
      <c r="AU229"/>
      <c r="AV229"/>
      <c r="AW229"/>
      <c r="AX229"/>
      <c r="AY229"/>
      <c r="AZ229"/>
      <c r="BA229"/>
      <c r="BB229"/>
      <c r="BC229"/>
      <c r="BD229"/>
    </row>
    <row r="230" spans="1:56" s="3" customFormat="1" x14ac:dyDescent="0.2">
      <c r="A230" s="3">
        <v>231</v>
      </c>
      <c r="B230" s="10" t="s">
        <v>583</v>
      </c>
      <c r="C230" s="11" t="s">
        <v>270</v>
      </c>
      <c r="D230" s="12" t="s">
        <v>272</v>
      </c>
      <c r="E230" s="12" t="s">
        <v>590</v>
      </c>
      <c r="F230" s="2">
        <v>137</v>
      </c>
      <c r="G230" s="9">
        <v>684</v>
      </c>
      <c r="H230" s="13">
        <v>0.25</v>
      </c>
      <c r="I230" s="9">
        <v>684</v>
      </c>
      <c r="J230" s="13">
        <v>0.4</v>
      </c>
      <c r="K230" s="22" t="s">
        <v>959</v>
      </c>
      <c r="L230" s="18"/>
      <c r="M230" s="18"/>
      <c r="N230" s="19"/>
      <c r="O230" s="9">
        <f t="shared" si="5"/>
        <v>2</v>
      </c>
      <c r="P230" s="3">
        <v>684</v>
      </c>
      <c r="Z230" s="3">
        <v>686</v>
      </c>
      <c r="AR230"/>
      <c r="AS230"/>
      <c r="AT230"/>
      <c r="AU230"/>
      <c r="AV230"/>
      <c r="AW230"/>
      <c r="AX230"/>
      <c r="AY230"/>
      <c r="AZ230"/>
      <c r="BA230"/>
      <c r="BB230"/>
      <c r="BC230"/>
      <c r="BD230"/>
    </row>
    <row r="231" spans="1:56" s="3" customFormat="1" x14ac:dyDescent="0.2">
      <c r="A231" s="3">
        <v>232</v>
      </c>
      <c r="B231" s="10" t="s">
        <v>583</v>
      </c>
      <c r="C231" s="11" t="s">
        <v>270</v>
      </c>
      <c r="D231" s="12" t="s">
        <v>111</v>
      </c>
      <c r="E231" s="12" t="s">
        <v>590</v>
      </c>
      <c r="F231" s="2">
        <v>138</v>
      </c>
      <c r="G231" s="9">
        <v>554</v>
      </c>
      <c r="H231" s="13">
        <v>0.25</v>
      </c>
      <c r="I231" s="9">
        <v>554</v>
      </c>
      <c r="J231" s="13">
        <v>1.3</v>
      </c>
      <c r="K231" s="22" t="s">
        <v>939</v>
      </c>
      <c r="L231" s="18"/>
      <c r="M231" s="18"/>
      <c r="N231" s="19"/>
      <c r="O231" s="9">
        <f t="shared" si="5"/>
        <v>10</v>
      </c>
      <c r="P231" s="3">
        <v>554</v>
      </c>
      <c r="Q231" s="3">
        <v>577</v>
      </c>
      <c r="R231" s="3">
        <v>579</v>
      </c>
      <c r="S231" s="3">
        <v>583</v>
      </c>
      <c r="T231" s="3">
        <v>595</v>
      </c>
      <c r="V231" s="3">
        <v>599</v>
      </c>
      <c r="W231" s="3" t="s">
        <v>273</v>
      </c>
      <c r="X231" s="3">
        <v>606</v>
      </c>
      <c r="Y231" s="73">
        <v>634</v>
      </c>
      <c r="Z231" s="73" t="s">
        <v>274</v>
      </c>
      <c r="AR231"/>
      <c r="AS231"/>
      <c r="AT231"/>
      <c r="AU231"/>
      <c r="AV231"/>
      <c r="AW231"/>
      <c r="AX231"/>
      <c r="AY231"/>
      <c r="AZ231"/>
      <c r="BA231"/>
      <c r="BB231"/>
      <c r="BC231"/>
      <c r="BD231"/>
    </row>
    <row r="232" spans="1:56" s="3" customFormat="1" x14ac:dyDescent="0.2">
      <c r="A232" s="3">
        <v>233</v>
      </c>
      <c r="B232" s="10" t="s">
        <v>583</v>
      </c>
      <c r="C232" s="11" t="s">
        <v>270</v>
      </c>
      <c r="D232" s="12" t="s">
        <v>275</v>
      </c>
      <c r="E232" s="12" t="s">
        <v>590</v>
      </c>
      <c r="F232" s="2">
        <v>139</v>
      </c>
      <c r="G232" s="9">
        <v>584</v>
      </c>
      <c r="H232" s="13">
        <v>3</v>
      </c>
      <c r="I232" s="9">
        <v>584</v>
      </c>
      <c r="J232" s="13">
        <v>27.5</v>
      </c>
      <c r="K232" s="22" t="s">
        <v>940</v>
      </c>
      <c r="L232" s="18"/>
      <c r="M232" s="18"/>
      <c r="N232" s="19"/>
      <c r="O232" s="9">
        <f t="shared" si="5"/>
        <v>4</v>
      </c>
      <c r="P232" s="3">
        <v>555</v>
      </c>
      <c r="S232" s="3">
        <v>584</v>
      </c>
      <c r="T232" s="3">
        <v>600</v>
      </c>
      <c r="Y232" s="3">
        <v>635</v>
      </c>
      <c r="AR232"/>
      <c r="AS232"/>
      <c r="AT232"/>
      <c r="AU232"/>
      <c r="AV232"/>
      <c r="AW232"/>
      <c r="AX232"/>
      <c r="AY232"/>
      <c r="AZ232"/>
      <c r="BA232"/>
      <c r="BB232"/>
      <c r="BC232"/>
      <c r="BD232"/>
    </row>
    <row r="233" spans="1:56" s="3" customFormat="1" x14ac:dyDescent="0.2">
      <c r="A233" s="3">
        <v>234</v>
      </c>
      <c r="B233" s="10" t="s">
        <v>583</v>
      </c>
      <c r="C233" s="11" t="s">
        <v>270</v>
      </c>
      <c r="D233" s="12" t="s">
        <v>276</v>
      </c>
      <c r="E233" s="12" t="s">
        <v>590</v>
      </c>
      <c r="F233" s="2">
        <v>140</v>
      </c>
      <c r="G233" s="9">
        <v>585</v>
      </c>
      <c r="H233" s="13">
        <v>0.65</v>
      </c>
      <c r="I233" s="9">
        <v>585</v>
      </c>
      <c r="J233" s="13">
        <v>17.5</v>
      </c>
      <c r="K233" s="22" t="s">
        <v>941</v>
      </c>
      <c r="L233" s="18"/>
      <c r="M233" s="18"/>
      <c r="N233" s="19"/>
      <c r="O233" s="9">
        <f t="shared" si="5"/>
        <v>4</v>
      </c>
      <c r="P233" s="3">
        <v>556</v>
      </c>
      <c r="S233" s="3">
        <v>585</v>
      </c>
      <c r="T233" s="3">
        <v>601</v>
      </c>
      <c r="Y233" s="3">
        <v>636</v>
      </c>
      <c r="AR233"/>
      <c r="AS233"/>
      <c r="AT233"/>
      <c r="AU233"/>
      <c r="AV233"/>
      <c r="AW233"/>
      <c r="AX233"/>
      <c r="AY233"/>
      <c r="AZ233"/>
      <c r="BA233"/>
      <c r="BB233"/>
      <c r="BC233"/>
      <c r="BD233"/>
    </row>
    <row r="234" spans="1:56" s="3" customFormat="1" x14ac:dyDescent="0.2">
      <c r="A234" s="3">
        <v>235</v>
      </c>
      <c r="B234" s="10" t="s">
        <v>583</v>
      </c>
      <c r="C234" s="11" t="s">
        <v>270</v>
      </c>
      <c r="D234" s="12" t="s">
        <v>277</v>
      </c>
      <c r="E234" s="12" t="s">
        <v>590</v>
      </c>
      <c r="F234" s="2">
        <v>141</v>
      </c>
      <c r="G234" s="9">
        <v>687</v>
      </c>
      <c r="H234" s="13">
        <v>1</v>
      </c>
      <c r="I234" s="9">
        <v>687</v>
      </c>
      <c r="J234" s="13">
        <v>3</v>
      </c>
      <c r="K234" s="22" t="s">
        <v>960</v>
      </c>
      <c r="L234" s="18"/>
      <c r="M234" s="18"/>
      <c r="N234" s="19"/>
      <c r="O234" s="9">
        <f t="shared" si="5"/>
        <v>2</v>
      </c>
      <c r="P234" s="3">
        <v>685</v>
      </c>
      <c r="AA234" s="3">
        <v>687</v>
      </c>
      <c r="AR234"/>
      <c r="AS234"/>
      <c r="AT234"/>
      <c r="AU234"/>
      <c r="AV234"/>
      <c r="AW234"/>
      <c r="AX234"/>
      <c r="AY234"/>
      <c r="AZ234"/>
      <c r="BA234"/>
      <c r="BB234"/>
      <c r="BC234"/>
      <c r="BD234"/>
    </row>
    <row r="235" spans="1:56" s="3" customFormat="1" x14ac:dyDescent="0.2">
      <c r="A235" s="3">
        <v>236</v>
      </c>
      <c r="B235" s="10" t="s">
        <v>583</v>
      </c>
      <c r="C235" s="11" t="s">
        <v>270</v>
      </c>
      <c r="D235" s="12" t="s">
        <v>278</v>
      </c>
      <c r="E235" s="12" t="s">
        <v>590</v>
      </c>
      <c r="F235" s="2">
        <v>142</v>
      </c>
      <c r="G235" s="9">
        <v>586</v>
      </c>
      <c r="H235" s="13">
        <v>0.4</v>
      </c>
      <c r="I235" s="9">
        <v>586</v>
      </c>
      <c r="J235" s="13">
        <v>17.5</v>
      </c>
      <c r="K235" s="22" t="s">
        <v>942</v>
      </c>
      <c r="L235" s="18"/>
      <c r="M235" s="18"/>
      <c r="N235" s="19"/>
      <c r="O235" s="9">
        <f t="shared" si="5"/>
        <v>4</v>
      </c>
      <c r="P235" s="3">
        <v>557</v>
      </c>
      <c r="S235" s="3">
        <v>586</v>
      </c>
      <c r="T235" s="3">
        <v>602</v>
      </c>
      <c r="Y235" s="3">
        <v>637</v>
      </c>
      <c r="AR235"/>
      <c r="AS235"/>
      <c r="AT235"/>
      <c r="AU235"/>
      <c r="AV235"/>
      <c r="AW235"/>
      <c r="AX235"/>
      <c r="AY235"/>
      <c r="AZ235"/>
      <c r="BA235"/>
      <c r="BB235"/>
      <c r="BC235"/>
      <c r="BD235"/>
    </row>
    <row r="236" spans="1:56" s="3" customFormat="1" x14ac:dyDescent="0.2">
      <c r="A236" s="3">
        <v>237</v>
      </c>
      <c r="B236" s="10" t="s">
        <v>583</v>
      </c>
      <c r="C236" s="11" t="s">
        <v>270</v>
      </c>
      <c r="D236" s="12" t="s">
        <v>132</v>
      </c>
      <c r="E236" s="12" t="s">
        <v>590</v>
      </c>
      <c r="F236" s="2">
        <v>143</v>
      </c>
      <c r="G236" s="9">
        <v>558</v>
      </c>
      <c r="H236" s="13">
        <v>1</v>
      </c>
      <c r="I236" s="9">
        <v>558</v>
      </c>
      <c r="J236" s="13">
        <v>32.5</v>
      </c>
      <c r="K236" s="22" t="s">
        <v>943</v>
      </c>
      <c r="L236" s="18"/>
      <c r="M236" s="18"/>
      <c r="N236" s="19"/>
      <c r="O236" s="9">
        <f t="shared" si="5"/>
        <v>4</v>
      </c>
      <c r="P236" s="3">
        <v>558</v>
      </c>
      <c r="S236" s="3">
        <v>587</v>
      </c>
      <c r="Y236" s="3">
        <v>638</v>
      </c>
      <c r="AB236" s="3">
        <v>723</v>
      </c>
      <c r="AR236"/>
      <c r="AS236"/>
      <c r="AT236"/>
      <c r="AU236"/>
      <c r="AV236"/>
      <c r="AW236"/>
      <c r="AX236"/>
      <c r="AY236"/>
      <c r="AZ236"/>
      <c r="BA236"/>
      <c r="BB236"/>
      <c r="BC236"/>
      <c r="BD236"/>
    </row>
    <row r="237" spans="1:56" s="3" customFormat="1" x14ac:dyDescent="0.2">
      <c r="A237" s="3">
        <v>238</v>
      </c>
      <c r="B237" s="10" t="s">
        <v>583</v>
      </c>
      <c r="C237" s="11" t="s">
        <v>270</v>
      </c>
      <c r="D237" s="12" t="s">
        <v>279</v>
      </c>
      <c r="E237" s="12" t="s">
        <v>590</v>
      </c>
      <c r="F237" s="2">
        <v>144</v>
      </c>
      <c r="G237" s="9">
        <v>588</v>
      </c>
      <c r="H237" s="13">
        <v>6.25</v>
      </c>
      <c r="I237" s="9">
        <v>588</v>
      </c>
      <c r="J237" s="13">
        <v>12.5</v>
      </c>
      <c r="K237" s="22" t="s">
        <v>944</v>
      </c>
      <c r="L237" s="18"/>
      <c r="M237" s="18"/>
      <c r="N237" s="19"/>
      <c r="O237" s="9">
        <f t="shared" ref="O237:O357" si="8">COUNTA(P237:BD237)</f>
        <v>3</v>
      </c>
      <c r="P237" s="3">
        <v>559</v>
      </c>
      <c r="S237" s="3">
        <v>588</v>
      </c>
      <c r="Y237" s="3">
        <v>639</v>
      </c>
      <c r="AR237"/>
      <c r="AS237"/>
      <c r="AT237"/>
      <c r="AU237"/>
      <c r="AV237"/>
      <c r="AW237"/>
      <c r="AX237"/>
      <c r="AY237"/>
      <c r="AZ237"/>
      <c r="BA237"/>
      <c r="BB237"/>
      <c r="BC237"/>
      <c r="BD237"/>
    </row>
    <row r="238" spans="1:56" s="3" customFormat="1" x14ac:dyDescent="0.2">
      <c r="A238" s="3">
        <v>239</v>
      </c>
      <c r="B238" s="10" t="s">
        <v>583</v>
      </c>
      <c r="C238" s="11" t="s">
        <v>270</v>
      </c>
      <c r="D238" s="12" t="s">
        <v>280</v>
      </c>
      <c r="E238" s="12" t="s">
        <v>590</v>
      </c>
      <c r="F238" s="2">
        <v>145</v>
      </c>
      <c r="G238" s="9">
        <v>589</v>
      </c>
      <c r="H238" s="13">
        <v>4.5</v>
      </c>
      <c r="I238" s="9">
        <v>589</v>
      </c>
      <c r="J238" s="13">
        <v>27.5</v>
      </c>
      <c r="K238" s="22" t="s">
        <v>945</v>
      </c>
      <c r="L238" s="18"/>
      <c r="M238" s="18"/>
      <c r="N238" s="19"/>
      <c r="O238" s="9">
        <f t="shared" si="8"/>
        <v>3</v>
      </c>
      <c r="P238" s="3">
        <v>560</v>
      </c>
      <c r="S238" s="3">
        <v>589</v>
      </c>
      <c r="Y238" s="3">
        <v>640</v>
      </c>
      <c r="AR238"/>
      <c r="AS238"/>
      <c r="AT238"/>
      <c r="AU238"/>
      <c r="AV238"/>
      <c r="AW238"/>
      <c r="AX238"/>
      <c r="AY238"/>
      <c r="AZ238"/>
      <c r="BA238"/>
      <c r="BB238"/>
      <c r="BC238"/>
      <c r="BD238"/>
    </row>
    <row r="239" spans="1:56" s="3" customFormat="1" x14ac:dyDescent="0.2">
      <c r="A239" s="3">
        <v>240</v>
      </c>
      <c r="B239" s="10" t="s">
        <v>583</v>
      </c>
      <c r="C239" s="11" t="s">
        <v>270</v>
      </c>
      <c r="D239" s="12" t="s">
        <v>281</v>
      </c>
      <c r="E239" s="12" t="s">
        <v>590</v>
      </c>
      <c r="F239" s="2">
        <v>146</v>
      </c>
      <c r="G239" s="9">
        <v>590</v>
      </c>
      <c r="H239" s="13">
        <v>2.5</v>
      </c>
      <c r="I239" s="9">
        <v>590</v>
      </c>
      <c r="J239" s="13">
        <v>6</v>
      </c>
      <c r="K239" s="22" t="s">
        <v>946</v>
      </c>
      <c r="L239" s="18"/>
      <c r="M239" s="18"/>
      <c r="N239" s="19"/>
      <c r="O239" s="9">
        <f t="shared" si="8"/>
        <v>3</v>
      </c>
      <c r="P239" s="3">
        <v>561</v>
      </c>
      <c r="S239" s="3">
        <v>590</v>
      </c>
      <c r="Y239" s="3">
        <v>641</v>
      </c>
      <c r="AR239"/>
      <c r="AS239"/>
      <c r="AT239"/>
      <c r="AU239"/>
      <c r="AV239"/>
      <c r="AW239"/>
      <c r="AX239"/>
      <c r="AY239"/>
      <c r="AZ239"/>
      <c r="BA239"/>
      <c r="BB239"/>
      <c r="BC239"/>
      <c r="BD239"/>
    </row>
    <row r="240" spans="1:56" s="3" customFormat="1" x14ac:dyDescent="0.2">
      <c r="A240" s="3">
        <v>241</v>
      </c>
      <c r="B240" s="10" t="s">
        <v>583</v>
      </c>
      <c r="C240" s="11" t="s">
        <v>270</v>
      </c>
      <c r="D240" s="12" t="s">
        <v>282</v>
      </c>
      <c r="E240" s="12" t="s">
        <v>590</v>
      </c>
      <c r="F240" s="2">
        <v>147</v>
      </c>
      <c r="G240" s="9">
        <v>591</v>
      </c>
      <c r="H240" s="13">
        <v>0.5</v>
      </c>
      <c r="I240" s="9">
        <v>591</v>
      </c>
      <c r="J240" s="13">
        <v>45</v>
      </c>
      <c r="K240" s="22" t="s">
        <v>947</v>
      </c>
      <c r="L240" s="18"/>
      <c r="M240" s="18"/>
      <c r="N240" s="19"/>
      <c r="O240" s="9">
        <f t="shared" si="8"/>
        <v>4</v>
      </c>
      <c r="P240" s="3">
        <v>562</v>
      </c>
      <c r="S240" s="3">
        <v>591</v>
      </c>
      <c r="T240" s="3">
        <v>603</v>
      </c>
      <c r="Y240" s="3">
        <v>642</v>
      </c>
      <c r="AR240"/>
      <c r="AS240"/>
      <c r="AT240"/>
      <c r="AU240"/>
      <c r="AV240"/>
      <c r="AW240"/>
      <c r="AX240"/>
      <c r="AY240"/>
      <c r="AZ240"/>
      <c r="BA240"/>
      <c r="BB240"/>
      <c r="BC240"/>
      <c r="BD240"/>
    </row>
    <row r="241" spans="1:56" s="3" customFormat="1" x14ac:dyDescent="0.2">
      <c r="A241" s="3">
        <v>242</v>
      </c>
      <c r="B241" s="10" t="s">
        <v>583</v>
      </c>
      <c r="C241" s="11" t="s">
        <v>270</v>
      </c>
      <c r="D241" s="12" t="s">
        <v>283</v>
      </c>
      <c r="E241" s="12" t="s">
        <v>590</v>
      </c>
      <c r="F241" s="2">
        <v>148</v>
      </c>
      <c r="G241" s="9">
        <v>563</v>
      </c>
      <c r="H241" s="13">
        <v>0.6</v>
      </c>
      <c r="I241" s="9">
        <v>563</v>
      </c>
      <c r="J241" s="13">
        <v>1.4</v>
      </c>
      <c r="K241" s="22" t="s">
        <v>948</v>
      </c>
      <c r="L241" s="18"/>
      <c r="M241" s="18"/>
      <c r="N241" s="19"/>
      <c r="O241" s="9">
        <f t="shared" si="8"/>
        <v>2</v>
      </c>
      <c r="P241" s="3">
        <v>563</v>
      </c>
      <c r="AA241" s="3">
        <v>692</v>
      </c>
      <c r="AR241"/>
      <c r="AS241"/>
      <c r="AT241"/>
      <c r="AU241"/>
      <c r="AV241"/>
      <c r="AW241"/>
      <c r="AX241"/>
      <c r="AY241"/>
      <c r="AZ241"/>
      <c r="BA241"/>
      <c r="BB241"/>
      <c r="BC241"/>
      <c r="BD241"/>
    </row>
    <row r="242" spans="1:56" s="3" customFormat="1" x14ac:dyDescent="0.2">
      <c r="A242" s="3">
        <v>243</v>
      </c>
      <c r="B242" s="10" t="s">
        <v>583</v>
      </c>
      <c r="C242" s="11" t="s">
        <v>270</v>
      </c>
      <c r="D242" s="12" t="s">
        <v>284</v>
      </c>
      <c r="E242" s="12" t="s">
        <v>590</v>
      </c>
      <c r="F242" s="2">
        <v>149</v>
      </c>
      <c r="G242" s="9">
        <v>564</v>
      </c>
      <c r="H242" s="13">
        <v>0.35</v>
      </c>
      <c r="I242" s="9">
        <v>564</v>
      </c>
      <c r="J242" s="13">
        <v>5.25</v>
      </c>
      <c r="K242" s="22" t="s">
        <v>949</v>
      </c>
      <c r="L242" s="18"/>
      <c r="M242" s="18"/>
      <c r="N242" s="19"/>
      <c r="O242" s="9">
        <f t="shared" si="8"/>
        <v>2</v>
      </c>
      <c r="P242" s="3">
        <v>564</v>
      </c>
      <c r="AA242" s="3">
        <v>693</v>
      </c>
      <c r="AR242"/>
      <c r="AS242"/>
      <c r="AT242"/>
      <c r="AU242"/>
      <c r="AV242"/>
      <c r="AW242"/>
      <c r="AX242"/>
      <c r="AY242"/>
      <c r="AZ242"/>
      <c r="BA242"/>
      <c r="BB242"/>
      <c r="BC242"/>
      <c r="BD242"/>
    </row>
    <row r="243" spans="1:56" s="3" customFormat="1" x14ac:dyDescent="0.2">
      <c r="A243" s="3">
        <v>244</v>
      </c>
      <c r="B243" s="10" t="s">
        <v>583</v>
      </c>
      <c r="C243" s="11" t="s">
        <v>270</v>
      </c>
      <c r="D243" s="12" t="s">
        <v>208</v>
      </c>
      <c r="E243" s="12" t="s">
        <v>590</v>
      </c>
      <c r="F243" s="2">
        <v>150</v>
      </c>
      <c r="G243" s="9">
        <v>622</v>
      </c>
      <c r="H243" s="13">
        <v>0.75</v>
      </c>
      <c r="I243" s="9">
        <v>622</v>
      </c>
      <c r="J243" s="13">
        <v>10</v>
      </c>
      <c r="K243" s="22" t="s">
        <v>961</v>
      </c>
      <c r="L243" s="18"/>
      <c r="M243" s="18"/>
      <c r="N243" s="19"/>
      <c r="O243" s="9">
        <f t="shared" si="8"/>
        <v>2</v>
      </c>
      <c r="P243" s="3">
        <v>622</v>
      </c>
      <c r="AA243" s="3">
        <v>694</v>
      </c>
      <c r="AR243"/>
      <c r="AS243"/>
      <c r="AT243"/>
      <c r="AU243"/>
      <c r="AV243"/>
      <c r="AW243"/>
      <c r="AX243"/>
      <c r="AY243"/>
      <c r="AZ243"/>
      <c r="BA243"/>
      <c r="BB243"/>
      <c r="BC243"/>
      <c r="BD243"/>
    </row>
    <row r="244" spans="1:56" s="3" customFormat="1" x14ac:dyDescent="0.2">
      <c r="A244" s="3">
        <v>245</v>
      </c>
      <c r="B244" s="10" t="s">
        <v>583</v>
      </c>
      <c r="C244" s="11" t="s">
        <v>270</v>
      </c>
      <c r="D244" s="12" t="s">
        <v>285</v>
      </c>
      <c r="E244" s="12" t="s">
        <v>590</v>
      </c>
      <c r="F244" s="2">
        <v>151</v>
      </c>
      <c r="G244" s="9">
        <v>565</v>
      </c>
      <c r="H244" s="13">
        <v>0.9</v>
      </c>
      <c r="I244" s="9">
        <v>565</v>
      </c>
      <c r="J244" s="13">
        <v>4.75</v>
      </c>
      <c r="K244" s="22" t="s">
        <v>950</v>
      </c>
      <c r="L244" s="18"/>
      <c r="M244" s="18"/>
      <c r="N244" s="19"/>
      <c r="O244" s="9">
        <f t="shared" si="8"/>
        <v>2</v>
      </c>
      <c r="P244" s="3">
        <v>565</v>
      </c>
      <c r="AA244" s="3">
        <v>695</v>
      </c>
      <c r="AR244"/>
      <c r="AS244"/>
      <c r="AT244"/>
      <c r="AU244"/>
      <c r="AV244"/>
      <c r="AW244"/>
      <c r="AX244"/>
      <c r="AY244"/>
      <c r="AZ244"/>
      <c r="BA244"/>
      <c r="BB244"/>
      <c r="BC244"/>
      <c r="BD244"/>
    </row>
    <row r="245" spans="1:56" s="3" customFormat="1" x14ac:dyDescent="0.2">
      <c r="A245" s="3">
        <v>246</v>
      </c>
      <c r="B245" s="10" t="s">
        <v>583</v>
      </c>
      <c r="C245" s="11" t="s">
        <v>270</v>
      </c>
      <c r="D245" s="12" t="s">
        <v>286</v>
      </c>
      <c r="E245" s="12" t="s">
        <v>590</v>
      </c>
      <c r="F245" s="2">
        <v>152</v>
      </c>
      <c r="G245" s="9">
        <v>566</v>
      </c>
      <c r="H245" s="13">
        <v>0.3</v>
      </c>
      <c r="I245" s="9">
        <v>566</v>
      </c>
      <c r="J245" s="13">
        <v>17.5</v>
      </c>
      <c r="K245" s="22" t="s">
        <v>951</v>
      </c>
      <c r="L245" s="18"/>
      <c r="M245" s="18"/>
      <c r="N245" s="19"/>
      <c r="O245" s="9">
        <f t="shared" si="8"/>
        <v>2</v>
      </c>
      <c r="P245" s="3">
        <v>566</v>
      </c>
      <c r="AA245" s="3">
        <v>696</v>
      </c>
      <c r="AR245"/>
      <c r="AS245"/>
      <c r="AT245"/>
      <c r="AU245"/>
      <c r="AV245"/>
      <c r="AW245"/>
      <c r="AX245"/>
      <c r="AY245"/>
      <c r="AZ245"/>
      <c r="BA245"/>
      <c r="BB245"/>
      <c r="BC245"/>
      <c r="BD245"/>
    </row>
    <row r="246" spans="1:56" s="3" customFormat="1" x14ac:dyDescent="0.2">
      <c r="A246" s="3">
        <v>247</v>
      </c>
      <c r="B246" s="10" t="s">
        <v>583</v>
      </c>
      <c r="C246" s="11" t="s">
        <v>270</v>
      </c>
      <c r="D246" s="12" t="s">
        <v>287</v>
      </c>
      <c r="E246" s="12" t="s">
        <v>590</v>
      </c>
      <c r="F246" s="2">
        <v>153</v>
      </c>
      <c r="G246" s="9">
        <v>623</v>
      </c>
      <c r="H246" s="13">
        <v>0.3</v>
      </c>
      <c r="I246" s="9">
        <v>623</v>
      </c>
      <c r="J246" s="13">
        <v>10</v>
      </c>
      <c r="K246" s="22" t="s">
        <v>962</v>
      </c>
      <c r="L246" s="18"/>
      <c r="M246" s="18"/>
      <c r="N246" s="19"/>
      <c r="O246" s="9">
        <f t="shared" si="8"/>
        <v>2</v>
      </c>
      <c r="P246" s="3">
        <v>623</v>
      </c>
      <c r="AA246" s="3">
        <v>697</v>
      </c>
      <c r="AR246"/>
      <c r="AS246"/>
      <c r="AT246"/>
      <c r="AU246"/>
      <c r="AV246"/>
      <c r="AW246"/>
      <c r="AX246"/>
      <c r="AY246"/>
      <c r="AZ246"/>
      <c r="BA246"/>
      <c r="BB246"/>
      <c r="BC246"/>
      <c r="BD246"/>
    </row>
    <row r="247" spans="1:56" s="3" customFormat="1" x14ac:dyDescent="0.2">
      <c r="A247" s="3">
        <v>248</v>
      </c>
      <c r="B247" s="10" t="s">
        <v>583</v>
      </c>
      <c r="C247" s="11" t="s">
        <v>270</v>
      </c>
      <c r="D247" s="12" t="s">
        <v>288</v>
      </c>
      <c r="E247" s="12" t="s">
        <v>590</v>
      </c>
      <c r="F247" s="2">
        <v>154</v>
      </c>
      <c r="G247" s="9">
        <v>567</v>
      </c>
      <c r="H247" s="13">
        <v>0.3</v>
      </c>
      <c r="I247" s="9">
        <v>567</v>
      </c>
      <c r="J247" s="13">
        <v>17.5</v>
      </c>
      <c r="K247" s="22" t="s">
        <v>952</v>
      </c>
      <c r="L247" s="18"/>
      <c r="M247" s="18"/>
      <c r="N247" s="19"/>
      <c r="O247" s="9">
        <f t="shared" si="8"/>
        <v>2</v>
      </c>
      <c r="P247" s="3">
        <v>567</v>
      </c>
      <c r="AA247" s="3">
        <v>698</v>
      </c>
      <c r="AR247"/>
      <c r="AS247"/>
      <c r="AT247"/>
      <c r="AU247"/>
      <c r="AV247"/>
      <c r="AW247"/>
      <c r="AX247"/>
      <c r="AY247"/>
      <c r="AZ247"/>
      <c r="BA247"/>
      <c r="BB247"/>
      <c r="BC247"/>
      <c r="BD247"/>
    </row>
    <row r="248" spans="1:56" s="3" customFormat="1" x14ac:dyDescent="0.2">
      <c r="A248" s="3">
        <v>249</v>
      </c>
      <c r="B248" s="10" t="s">
        <v>583</v>
      </c>
      <c r="C248" s="11" t="s">
        <v>270</v>
      </c>
      <c r="D248" s="12" t="s">
        <v>289</v>
      </c>
      <c r="E248" s="12" t="s">
        <v>590</v>
      </c>
      <c r="F248" s="2">
        <v>155</v>
      </c>
      <c r="G248" s="9">
        <v>568</v>
      </c>
      <c r="H248" s="13">
        <v>0.75</v>
      </c>
      <c r="I248" s="9">
        <v>568</v>
      </c>
      <c r="J248" s="13">
        <v>15</v>
      </c>
      <c r="K248" s="22" t="s">
        <v>953</v>
      </c>
      <c r="L248" s="18"/>
      <c r="M248" s="18"/>
      <c r="N248" s="19"/>
      <c r="O248" s="9">
        <f t="shared" si="8"/>
        <v>2</v>
      </c>
      <c r="P248" s="3">
        <v>568</v>
      </c>
      <c r="AA248" s="3">
        <v>699</v>
      </c>
      <c r="AR248"/>
      <c r="AS248"/>
      <c r="AT248"/>
      <c r="AU248"/>
      <c r="AV248"/>
      <c r="AW248"/>
      <c r="AX248"/>
      <c r="AY248"/>
      <c r="AZ248"/>
      <c r="BA248"/>
      <c r="BB248"/>
      <c r="BC248"/>
      <c r="BD248"/>
    </row>
    <row r="249" spans="1:56" s="3" customFormat="1" x14ac:dyDescent="0.2">
      <c r="A249" s="3">
        <v>250</v>
      </c>
      <c r="B249" s="10" t="s">
        <v>583</v>
      </c>
      <c r="C249" s="11" t="s">
        <v>270</v>
      </c>
      <c r="D249" s="12" t="s">
        <v>290</v>
      </c>
      <c r="E249" s="12" t="s">
        <v>590</v>
      </c>
      <c r="F249" s="2">
        <v>156</v>
      </c>
      <c r="G249" s="9">
        <v>569</v>
      </c>
      <c r="H249" s="13">
        <v>0.6</v>
      </c>
      <c r="I249" s="9">
        <v>569</v>
      </c>
      <c r="J249" s="13">
        <v>25</v>
      </c>
      <c r="K249" s="22" t="s">
        <v>954</v>
      </c>
      <c r="L249" s="18"/>
      <c r="M249" s="18"/>
      <c r="N249" s="19"/>
      <c r="O249" s="9">
        <f t="shared" si="8"/>
        <v>2</v>
      </c>
      <c r="P249" s="3">
        <v>569</v>
      </c>
      <c r="AA249" s="3">
        <v>700</v>
      </c>
      <c r="AR249"/>
      <c r="AS249"/>
      <c r="AT249"/>
      <c r="AU249"/>
      <c r="AV249"/>
      <c r="AW249"/>
      <c r="AX249"/>
      <c r="AY249"/>
      <c r="AZ249"/>
      <c r="BA249"/>
      <c r="BB249"/>
      <c r="BC249"/>
      <c r="BD249"/>
    </row>
    <row r="250" spans="1:56" s="3" customFormat="1" x14ac:dyDescent="0.2">
      <c r="A250" s="3">
        <v>251</v>
      </c>
      <c r="B250" s="10" t="s">
        <v>583</v>
      </c>
      <c r="C250" s="11" t="s">
        <v>270</v>
      </c>
      <c r="D250" s="12" t="s">
        <v>291</v>
      </c>
      <c r="E250" s="12" t="s">
        <v>590</v>
      </c>
      <c r="F250" s="2">
        <v>157</v>
      </c>
      <c r="G250" s="9">
        <v>570</v>
      </c>
      <c r="H250" s="13">
        <v>0.4</v>
      </c>
      <c r="I250" s="9">
        <v>570</v>
      </c>
      <c r="J250" s="13">
        <v>35</v>
      </c>
      <c r="K250" s="22" t="s">
        <v>955</v>
      </c>
      <c r="L250" s="18"/>
      <c r="M250" s="18"/>
      <c r="N250" s="19"/>
      <c r="O250" s="9">
        <f t="shared" si="8"/>
        <v>2</v>
      </c>
      <c r="P250" s="3">
        <v>570</v>
      </c>
      <c r="AA250" s="3">
        <v>701</v>
      </c>
      <c r="AR250"/>
      <c r="AS250"/>
      <c r="AT250"/>
      <c r="AU250"/>
      <c r="AV250"/>
      <c r="AW250"/>
      <c r="AX250"/>
      <c r="AY250"/>
      <c r="AZ250"/>
      <c r="BA250"/>
      <c r="BB250"/>
      <c r="BC250"/>
      <c r="BD250"/>
    </row>
    <row r="251" spans="1:56" s="3" customFormat="1" x14ac:dyDescent="0.2">
      <c r="A251" s="3">
        <v>252</v>
      </c>
      <c r="B251" s="10" t="s">
        <v>583</v>
      </c>
      <c r="C251" s="11" t="s">
        <v>270</v>
      </c>
      <c r="D251" s="12" t="s">
        <v>292</v>
      </c>
      <c r="E251" s="12" t="s">
        <v>590</v>
      </c>
      <c r="F251" s="2">
        <v>158</v>
      </c>
      <c r="G251" s="9">
        <v>571</v>
      </c>
      <c r="H251" s="13">
        <v>0.8</v>
      </c>
      <c r="I251" s="9">
        <v>571</v>
      </c>
      <c r="J251" s="13">
        <v>37.5</v>
      </c>
      <c r="K251" s="22" t="s">
        <v>956</v>
      </c>
      <c r="L251" s="18"/>
      <c r="M251" s="18"/>
      <c r="N251" s="19"/>
      <c r="O251" s="9">
        <f t="shared" si="8"/>
        <v>1</v>
      </c>
      <c r="P251" s="3">
        <v>571</v>
      </c>
      <c r="AR251"/>
      <c r="AS251"/>
      <c r="AT251"/>
      <c r="AU251"/>
      <c r="AV251"/>
      <c r="AW251"/>
      <c r="AX251"/>
      <c r="AY251"/>
      <c r="AZ251"/>
      <c r="BA251"/>
      <c r="BB251"/>
      <c r="BC251"/>
      <c r="BD251"/>
    </row>
    <row r="252" spans="1:56" s="3" customFormat="1" x14ac:dyDescent="0.2">
      <c r="A252" s="3">
        <v>253</v>
      </c>
      <c r="B252" s="10" t="s">
        <v>583</v>
      </c>
      <c r="C252" s="11" t="s">
        <v>270</v>
      </c>
      <c r="D252" s="12" t="s">
        <v>293</v>
      </c>
      <c r="E252" s="12" t="s">
        <v>590</v>
      </c>
      <c r="F252" s="2">
        <v>159</v>
      </c>
      <c r="G252" s="9">
        <v>572</v>
      </c>
      <c r="H252" s="13">
        <v>9</v>
      </c>
      <c r="I252" s="9">
        <v>572</v>
      </c>
      <c r="J252" s="13">
        <v>60</v>
      </c>
      <c r="K252" s="22" t="s">
        <v>957</v>
      </c>
      <c r="L252" s="18"/>
      <c r="M252" s="18"/>
      <c r="N252" s="19"/>
      <c r="O252" s="9">
        <f t="shared" si="8"/>
        <v>1</v>
      </c>
      <c r="P252" s="3">
        <v>572</v>
      </c>
      <c r="AR252"/>
      <c r="AS252"/>
      <c r="AT252"/>
      <c r="AU252"/>
      <c r="AV252"/>
      <c r="AW252"/>
      <c r="AX252"/>
      <c r="AY252"/>
      <c r="AZ252"/>
      <c r="BA252"/>
      <c r="BB252"/>
      <c r="BC252"/>
      <c r="BD252"/>
    </row>
    <row r="253" spans="1:56" s="3" customFormat="1" x14ac:dyDescent="0.2">
      <c r="A253" s="3">
        <v>254</v>
      </c>
      <c r="B253" s="10" t="s">
        <v>583</v>
      </c>
      <c r="C253" s="11" t="s">
        <v>270</v>
      </c>
      <c r="D253" s="12" t="s">
        <v>294</v>
      </c>
      <c r="E253" s="12" t="s">
        <v>590</v>
      </c>
      <c r="F253" s="2">
        <v>160</v>
      </c>
      <c r="G253" s="9">
        <v>573</v>
      </c>
      <c r="H253" s="13">
        <v>15</v>
      </c>
      <c r="I253" s="9">
        <v>573</v>
      </c>
      <c r="J253" s="13">
        <v>90</v>
      </c>
      <c r="K253" s="22" t="s">
        <v>958</v>
      </c>
      <c r="L253" s="18"/>
      <c r="M253" s="18"/>
      <c r="N253" s="19"/>
      <c r="O253" s="9">
        <f t="shared" si="8"/>
        <v>1</v>
      </c>
      <c r="P253" s="3">
        <v>573</v>
      </c>
      <c r="AR253"/>
      <c r="AS253"/>
      <c r="AT253"/>
      <c r="AU253"/>
      <c r="AV253"/>
      <c r="AW253"/>
      <c r="AX253"/>
      <c r="AY253"/>
      <c r="AZ253"/>
      <c r="BA253"/>
      <c r="BB253"/>
      <c r="BC253"/>
      <c r="BD253"/>
    </row>
    <row r="254" spans="1:56" s="3" customFormat="1" x14ac:dyDescent="0.2">
      <c r="A254" s="3">
        <v>255</v>
      </c>
      <c r="B254" s="10">
        <v>1923</v>
      </c>
      <c r="C254" s="11" t="s">
        <v>295</v>
      </c>
      <c r="D254" s="12" t="s">
        <v>296</v>
      </c>
      <c r="E254" s="12" t="s">
        <v>591</v>
      </c>
      <c r="F254" s="2" t="s">
        <v>645</v>
      </c>
      <c r="G254" s="9">
        <v>611</v>
      </c>
      <c r="H254" s="13">
        <v>4</v>
      </c>
      <c r="I254" s="9">
        <v>611</v>
      </c>
      <c r="J254" s="13">
        <v>4.75</v>
      </c>
      <c r="K254" s="22" t="s">
        <v>1051</v>
      </c>
      <c r="L254" s="18"/>
      <c r="M254" s="18"/>
      <c r="N254" s="19"/>
      <c r="O254" s="9">
        <f t="shared" si="8"/>
        <v>4</v>
      </c>
      <c r="P254" s="3">
        <v>610</v>
      </c>
      <c r="Q254" s="3">
        <v>611</v>
      </c>
      <c r="R254" s="3">
        <v>612</v>
      </c>
      <c r="S254" s="3">
        <v>613</v>
      </c>
      <c r="AR254"/>
      <c r="AS254"/>
      <c r="AT254"/>
      <c r="AU254"/>
      <c r="AV254"/>
      <c r="AW254"/>
      <c r="AX254"/>
      <c r="AY254"/>
      <c r="AZ254"/>
      <c r="BA254"/>
      <c r="BB254"/>
      <c r="BC254"/>
      <c r="BD254"/>
    </row>
    <row r="255" spans="1:56" s="3" customFormat="1" x14ac:dyDescent="0.2">
      <c r="A255" s="3">
        <v>256</v>
      </c>
      <c r="B255" s="10">
        <v>1923</v>
      </c>
      <c r="C255" s="11" t="s">
        <v>1462</v>
      </c>
      <c r="D255" s="23" t="s">
        <v>1258</v>
      </c>
      <c r="E255" s="12" t="s">
        <v>540</v>
      </c>
      <c r="F255" s="2" t="s">
        <v>1290</v>
      </c>
      <c r="G255" s="9" t="s">
        <v>597</v>
      </c>
      <c r="H255" s="13">
        <v>15</v>
      </c>
      <c r="I255" s="9" t="s">
        <v>597</v>
      </c>
      <c r="J255" s="13">
        <v>20</v>
      </c>
      <c r="K255" s="22" t="s">
        <v>1445</v>
      </c>
      <c r="L255" s="18"/>
      <c r="M255" s="18"/>
      <c r="N255" s="19"/>
      <c r="O255" s="9">
        <f>COUNTA(P255:BD255)</f>
        <v>1</v>
      </c>
      <c r="P255" s="3" t="s">
        <v>597</v>
      </c>
      <c r="AR255"/>
      <c r="AS255"/>
      <c r="AT255"/>
      <c r="AU255"/>
      <c r="AV255"/>
      <c r="AW255"/>
      <c r="AX255"/>
      <c r="AY255"/>
      <c r="AZ255"/>
      <c r="BA255"/>
      <c r="BB255"/>
      <c r="BC255"/>
      <c r="BD255"/>
    </row>
    <row r="256" spans="1:56" s="3" customFormat="1" x14ac:dyDescent="0.2">
      <c r="A256" s="3">
        <v>257</v>
      </c>
      <c r="B256" s="10">
        <v>1923</v>
      </c>
      <c r="C256" s="11" t="s">
        <v>1462</v>
      </c>
      <c r="D256" s="23" t="s">
        <v>1259</v>
      </c>
      <c r="E256" s="12" t="s">
        <v>540</v>
      </c>
      <c r="F256" s="2" t="s">
        <v>1291</v>
      </c>
      <c r="G256" s="9" t="s">
        <v>598</v>
      </c>
      <c r="H256" s="13">
        <v>30</v>
      </c>
      <c r="I256" s="9" t="s">
        <v>598</v>
      </c>
      <c r="J256" s="13">
        <v>65</v>
      </c>
      <c r="K256" s="22" t="s">
        <v>1446</v>
      </c>
      <c r="L256" s="18"/>
      <c r="M256" s="18"/>
      <c r="N256" s="19"/>
      <c r="O256" s="9">
        <f>COUNTA(P256:BD256)</f>
        <v>1</v>
      </c>
      <c r="P256" s="3" t="s">
        <v>598</v>
      </c>
      <c r="AR256"/>
      <c r="AS256"/>
      <c r="AT256"/>
      <c r="AU256"/>
      <c r="AV256"/>
      <c r="AW256"/>
      <c r="AX256"/>
      <c r="AY256"/>
      <c r="AZ256"/>
      <c r="BA256"/>
      <c r="BB256"/>
      <c r="BC256"/>
      <c r="BD256"/>
    </row>
    <row r="257" spans="1:56" s="3" customFormat="1" x14ac:dyDescent="0.2">
      <c r="A257" s="3">
        <v>258</v>
      </c>
      <c r="B257" s="10">
        <v>1923</v>
      </c>
      <c r="C257" s="11" t="s">
        <v>1462</v>
      </c>
      <c r="D257" s="23" t="s">
        <v>1260</v>
      </c>
      <c r="E257" s="12" t="s">
        <v>540</v>
      </c>
      <c r="F257" s="2" t="s">
        <v>1292</v>
      </c>
      <c r="G257" s="9" t="s">
        <v>599</v>
      </c>
      <c r="H257" s="13">
        <v>30</v>
      </c>
      <c r="I257" s="9" t="s">
        <v>599</v>
      </c>
      <c r="J257" s="13">
        <v>70</v>
      </c>
      <c r="K257" s="22" t="s">
        <v>1447</v>
      </c>
      <c r="L257" s="18"/>
      <c r="M257" s="18"/>
      <c r="N257" s="19"/>
      <c r="O257" s="9">
        <f>COUNTA(P257:BD257)</f>
        <v>1</v>
      </c>
      <c r="P257" s="3" t="s">
        <v>599</v>
      </c>
      <c r="AR257"/>
      <c r="AS257"/>
      <c r="AT257"/>
      <c r="AU257"/>
      <c r="AV257"/>
      <c r="AW257"/>
      <c r="AX257"/>
      <c r="AY257"/>
      <c r="AZ257"/>
      <c r="BA257"/>
      <c r="BB257"/>
      <c r="BC257"/>
      <c r="BD257"/>
    </row>
    <row r="258" spans="1:56" s="3" customFormat="1" x14ac:dyDescent="0.2">
      <c r="A258" s="3">
        <v>259</v>
      </c>
      <c r="B258" s="10">
        <v>1924</v>
      </c>
      <c r="C258" s="11" t="s">
        <v>297</v>
      </c>
      <c r="D258" s="12" t="s">
        <v>298</v>
      </c>
      <c r="E258" s="12" t="s">
        <v>591</v>
      </c>
      <c r="F258" s="2" t="s">
        <v>646</v>
      </c>
      <c r="G258" s="9">
        <v>614</v>
      </c>
      <c r="H258" s="13">
        <v>3.25</v>
      </c>
      <c r="I258" s="9">
        <v>614</v>
      </c>
      <c r="J258" s="13">
        <v>2.4</v>
      </c>
      <c r="K258" s="22" t="s">
        <v>1052</v>
      </c>
      <c r="L258" s="18"/>
      <c r="M258" s="18"/>
      <c r="N258" s="19"/>
      <c r="O258" s="9">
        <f t="shared" si="8"/>
        <v>1</v>
      </c>
      <c r="P258" s="3">
        <v>614</v>
      </c>
      <c r="AR258"/>
      <c r="AS258"/>
      <c r="AT258"/>
      <c r="AU258"/>
      <c r="AV258"/>
      <c r="AW258"/>
      <c r="AX258"/>
      <c r="AY258"/>
      <c r="AZ258"/>
      <c r="BA258"/>
      <c r="BB258"/>
      <c r="BC258"/>
      <c r="BD258"/>
    </row>
    <row r="259" spans="1:56" s="3" customFormat="1" x14ac:dyDescent="0.2">
      <c r="A259" s="3">
        <v>260</v>
      </c>
      <c r="B259" s="10">
        <v>1924</v>
      </c>
      <c r="C259" s="11" t="s">
        <v>297</v>
      </c>
      <c r="D259" s="12" t="s">
        <v>299</v>
      </c>
      <c r="E259" s="12" t="s">
        <v>591</v>
      </c>
      <c r="F259" s="2" t="s">
        <v>647</v>
      </c>
      <c r="G259" s="9">
        <v>615</v>
      </c>
      <c r="H259" s="13">
        <v>2.25</v>
      </c>
      <c r="I259" s="9">
        <v>615</v>
      </c>
      <c r="J259" s="13">
        <v>4</v>
      </c>
      <c r="K259" s="22" t="s">
        <v>1053</v>
      </c>
      <c r="L259" s="18"/>
      <c r="M259" s="18"/>
      <c r="N259" s="19"/>
      <c r="O259" s="9">
        <f t="shared" si="8"/>
        <v>1</v>
      </c>
      <c r="P259" s="3">
        <v>615</v>
      </c>
      <c r="AR259"/>
      <c r="AS259"/>
      <c r="AT259"/>
      <c r="AU259"/>
      <c r="AV259"/>
      <c r="AW259"/>
      <c r="AX259"/>
      <c r="AY259"/>
      <c r="AZ259"/>
      <c r="BA259"/>
      <c r="BB259"/>
      <c r="BC259"/>
      <c r="BD259"/>
    </row>
    <row r="260" spans="1:56" s="3" customFormat="1" x14ac:dyDescent="0.2">
      <c r="A260" s="3">
        <v>261</v>
      </c>
      <c r="B260" s="10">
        <v>1924</v>
      </c>
      <c r="C260" s="11" t="s">
        <v>297</v>
      </c>
      <c r="D260" s="12" t="s">
        <v>300</v>
      </c>
      <c r="E260" s="12" t="s">
        <v>591</v>
      </c>
      <c r="F260" s="2" t="s">
        <v>648</v>
      </c>
      <c r="G260" s="9">
        <v>616</v>
      </c>
      <c r="H260" s="13">
        <v>13</v>
      </c>
      <c r="I260" s="9">
        <v>616</v>
      </c>
      <c r="J260" s="13">
        <v>16</v>
      </c>
      <c r="K260" s="22" t="s">
        <v>1078</v>
      </c>
      <c r="L260" s="18"/>
      <c r="M260" s="18"/>
      <c r="N260" s="19"/>
      <c r="O260" s="9">
        <f t="shared" si="8"/>
        <v>1</v>
      </c>
      <c r="P260" s="3">
        <v>616</v>
      </c>
      <c r="AR260"/>
      <c r="AS260"/>
      <c r="AT260"/>
      <c r="AU260"/>
      <c r="AV260"/>
      <c r="AW260"/>
      <c r="AX260"/>
      <c r="AY260"/>
      <c r="AZ260"/>
      <c r="BA260"/>
      <c r="BB260"/>
      <c r="BC260"/>
      <c r="BD260"/>
    </row>
    <row r="261" spans="1:56" s="3" customFormat="1" x14ac:dyDescent="0.2">
      <c r="A261" s="3">
        <v>262</v>
      </c>
      <c r="B261" s="10">
        <v>1925</v>
      </c>
      <c r="C261" s="11" t="s">
        <v>301</v>
      </c>
      <c r="D261" s="12" t="s">
        <v>302</v>
      </c>
      <c r="E261" s="12" t="s">
        <v>591</v>
      </c>
      <c r="F261" s="2" t="s">
        <v>649</v>
      </c>
      <c r="G261" s="9">
        <v>617</v>
      </c>
      <c r="H261" s="13">
        <v>2.5</v>
      </c>
      <c r="I261" s="9">
        <v>617</v>
      </c>
      <c r="J261" s="13">
        <v>2.1</v>
      </c>
      <c r="K261" s="22" t="s">
        <v>1079</v>
      </c>
      <c r="L261" s="18"/>
      <c r="M261" s="18"/>
      <c r="N261" s="19"/>
      <c r="O261" s="9">
        <f t="shared" si="8"/>
        <v>1</v>
      </c>
      <c r="P261" s="3">
        <v>617</v>
      </c>
      <c r="AR261"/>
      <c r="AS261"/>
      <c r="AT261"/>
      <c r="AU261"/>
      <c r="AV261"/>
      <c r="AW261"/>
      <c r="AX261"/>
      <c r="AY261"/>
      <c r="AZ261"/>
      <c r="BA261"/>
      <c r="BB261"/>
      <c r="BC261"/>
      <c r="BD261"/>
    </row>
    <row r="262" spans="1:56" s="3" customFormat="1" x14ac:dyDescent="0.2">
      <c r="A262" s="3">
        <v>263</v>
      </c>
      <c r="B262" s="10">
        <v>1925</v>
      </c>
      <c r="C262" s="11" t="s">
        <v>301</v>
      </c>
      <c r="D262" s="12" t="s">
        <v>303</v>
      </c>
      <c r="E262" s="12" t="s">
        <v>591</v>
      </c>
      <c r="F262" s="2" t="s">
        <v>650</v>
      </c>
      <c r="G262" s="9">
        <v>618</v>
      </c>
      <c r="H262" s="13">
        <v>4</v>
      </c>
      <c r="I262" s="9">
        <v>618</v>
      </c>
      <c r="J262" s="13">
        <v>3.75</v>
      </c>
      <c r="K262" s="22" t="s">
        <v>1080</v>
      </c>
      <c r="L262" s="18"/>
      <c r="M262" s="18"/>
      <c r="N262" s="19"/>
      <c r="O262" s="9">
        <f t="shared" si="8"/>
        <v>1</v>
      </c>
      <c r="P262" s="3">
        <v>618</v>
      </c>
      <c r="AR262"/>
      <c r="AS262"/>
      <c r="AT262"/>
      <c r="AU262"/>
      <c r="AV262"/>
      <c r="AW262"/>
      <c r="AX262"/>
      <c r="AY262"/>
      <c r="AZ262"/>
      <c r="BA262"/>
      <c r="BB262"/>
      <c r="BC262"/>
      <c r="BD262"/>
    </row>
    <row r="263" spans="1:56" s="3" customFormat="1" x14ac:dyDescent="0.2">
      <c r="A263" s="3">
        <v>264</v>
      </c>
      <c r="B263" s="10">
        <v>1925</v>
      </c>
      <c r="C263" s="11" t="s">
        <v>301</v>
      </c>
      <c r="D263" s="12" t="s">
        <v>304</v>
      </c>
      <c r="E263" s="12" t="s">
        <v>591</v>
      </c>
      <c r="F263" s="2" t="s">
        <v>651</v>
      </c>
      <c r="G263" s="9">
        <v>619</v>
      </c>
      <c r="H263" s="13">
        <v>13</v>
      </c>
      <c r="I263" s="9">
        <v>619</v>
      </c>
      <c r="J263" s="13">
        <v>15</v>
      </c>
      <c r="K263" s="22" t="s">
        <v>1081</v>
      </c>
      <c r="L263" s="18"/>
      <c r="M263" s="18"/>
      <c r="N263" s="19"/>
      <c r="O263" s="9">
        <f t="shared" si="8"/>
        <v>1</v>
      </c>
      <c r="P263" s="3">
        <v>619</v>
      </c>
      <c r="AR263"/>
      <c r="AS263"/>
      <c r="AT263"/>
      <c r="AU263"/>
      <c r="AV263"/>
      <c r="AW263"/>
      <c r="AX263"/>
      <c r="AY263"/>
      <c r="AZ263"/>
      <c r="BA263"/>
      <c r="BB263"/>
      <c r="BC263"/>
      <c r="BD263"/>
    </row>
    <row r="264" spans="1:56" s="3" customFormat="1" x14ac:dyDescent="0.2">
      <c r="A264" s="3">
        <v>265</v>
      </c>
      <c r="B264" s="10">
        <v>1925</v>
      </c>
      <c r="C264" s="11" t="s">
        <v>305</v>
      </c>
      <c r="D264" s="12" t="s">
        <v>306</v>
      </c>
      <c r="E264" s="12" t="s">
        <v>591</v>
      </c>
      <c r="F264" s="2" t="s">
        <v>652</v>
      </c>
      <c r="G264" s="9">
        <v>620</v>
      </c>
      <c r="H264" s="13">
        <v>3</v>
      </c>
      <c r="I264" s="9">
        <v>620</v>
      </c>
      <c r="J264" s="13">
        <v>3.25</v>
      </c>
      <c r="K264" s="22" t="s">
        <v>1082</v>
      </c>
      <c r="L264" s="18"/>
      <c r="M264" s="18"/>
      <c r="N264" s="19"/>
      <c r="O264" s="9">
        <f t="shared" si="8"/>
        <v>1</v>
      </c>
      <c r="P264" s="3">
        <v>620</v>
      </c>
      <c r="AR264"/>
      <c r="AS264"/>
      <c r="AT264"/>
      <c r="AU264"/>
      <c r="AV264"/>
      <c r="AW264"/>
      <c r="AX264"/>
      <c r="AY264"/>
      <c r="AZ264"/>
      <c r="BA264"/>
      <c r="BB264"/>
      <c r="BC264"/>
      <c r="BD264"/>
    </row>
    <row r="265" spans="1:56" s="3" customFormat="1" x14ac:dyDescent="0.2">
      <c r="A265" s="3">
        <v>266</v>
      </c>
      <c r="B265" s="10">
        <v>1925</v>
      </c>
      <c r="C265" s="11" t="s">
        <v>305</v>
      </c>
      <c r="D265" s="12" t="s">
        <v>307</v>
      </c>
      <c r="E265" s="12" t="s">
        <v>591</v>
      </c>
      <c r="F265" s="2" t="s">
        <v>653</v>
      </c>
      <c r="G265" s="9">
        <v>621</v>
      </c>
      <c r="H265" s="13">
        <v>10</v>
      </c>
      <c r="I265" s="9">
        <v>621</v>
      </c>
      <c r="J265" s="13">
        <v>10</v>
      </c>
      <c r="K265" s="22" t="s">
        <v>1083</v>
      </c>
      <c r="L265" s="18"/>
      <c r="M265" s="18"/>
      <c r="N265" s="19"/>
      <c r="O265" s="9">
        <f t="shared" si="8"/>
        <v>1</v>
      </c>
      <c r="P265" s="3">
        <v>621</v>
      </c>
      <c r="AR265"/>
      <c r="AS265"/>
      <c r="AT265"/>
      <c r="AU265"/>
      <c r="AV265"/>
      <c r="AW265"/>
      <c r="AX265"/>
      <c r="AY265"/>
      <c r="AZ265"/>
      <c r="BA265"/>
      <c r="BB265"/>
      <c r="BC265"/>
      <c r="BD265"/>
    </row>
    <row r="266" spans="1:56" s="3" customFormat="1" x14ac:dyDescent="0.2">
      <c r="A266" s="3">
        <v>267</v>
      </c>
      <c r="B266" s="10">
        <v>1925</v>
      </c>
      <c r="C266" s="12" t="s">
        <v>1442</v>
      </c>
      <c r="D266" s="12" t="s">
        <v>1437</v>
      </c>
      <c r="E266" s="12" t="s">
        <v>1305</v>
      </c>
      <c r="F266" s="2" t="s">
        <v>1419</v>
      </c>
      <c r="G266" s="9" t="s">
        <v>1409</v>
      </c>
      <c r="H266" s="13">
        <v>1</v>
      </c>
      <c r="I266" s="9" t="s">
        <v>1409</v>
      </c>
      <c r="J266" s="13">
        <v>2</v>
      </c>
      <c r="K266" s="22" t="s">
        <v>1431</v>
      </c>
      <c r="L266" s="18"/>
      <c r="M266" s="18"/>
      <c r="N266" s="19"/>
      <c r="O266" s="9">
        <f t="shared" ref="O266:O277" si="9">COUNTA(P266:BD266)</f>
        <v>1</v>
      </c>
      <c r="P266" s="3" t="s">
        <v>1409</v>
      </c>
      <c r="AR266"/>
      <c r="AS266"/>
      <c r="AT266"/>
      <c r="AU266"/>
      <c r="AV266"/>
      <c r="AW266"/>
      <c r="AX266"/>
      <c r="AY266"/>
      <c r="AZ266"/>
      <c r="BA266"/>
      <c r="BB266"/>
      <c r="BC266"/>
      <c r="BD266"/>
    </row>
    <row r="267" spans="1:56" s="3" customFormat="1" x14ac:dyDescent="0.2">
      <c r="A267" s="3">
        <v>268</v>
      </c>
      <c r="B267" s="10">
        <v>1927</v>
      </c>
      <c r="C267" s="12" t="s">
        <v>1442</v>
      </c>
      <c r="D267" s="12" t="s">
        <v>1433</v>
      </c>
      <c r="E267" s="12" t="s">
        <v>1305</v>
      </c>
      <c r="F267" s="2" t="s">
        <v>1420</v>
      </c>
      <c r="G267" s="9" t="s">
        <v>1410</v>
      </c>
      <c r="H267" s="13">
        <v>0.25</v>
      </c>
      <c r="I267" s="9" t="s">
        <v>1410</v>
      </c>
      <c r="J267" s="13">
        <v>1</v>
      </c>
      <c r="K267" s="22" t="s">
        <v>1430</v>
      </c>
      <c r="L267" s="18"/>
      <c r="M267" s="18"/>
      <c r="N267" s="19"/>
      <c r="O267" s="9">
        <f t="shared" si="9"/>
        <v>2</v>
      </c>
      <c r="P267" s="3" t="s">
        <v>1410</v>
      </c>
      <c r="Q267" s="3" t="s">
        <v>1407</v>
      </c>
      <c r="AR267"/>
      <c r="AS267"/>
      <c r="AT267"/>
      <c r="AU267"/>
      <c r="AV267"/>
      <c r="AW267"/>
      <c r="AX267"/>
      <c r="AY267"/>
      <c r="AZ267"/>
      <c r="BA267"/>
      <c r="BB267"/>
      <c r="BC267"/>
      <c r="BD267"/>
    </row>
    <row r="268" spans="1:56" s="3" customFormat="1" x14ac:dyDescent="0.2">
      <c r="A268" s="3">
        <v>269</v>
      </c>
      <c r="B268" s="10">
        <v>1931</v>
      </c>
      <c r="C268" s="12" t="s">
        <v>1442</v>
      </c>
      <c r="D268" s="12" t="s">
        <v>1434</v>
      </c>
      <c r="E268" s="12" t="s">
        <v>1305</v>
      </c>
      <c r="F268" s="2" t="s">
        <v>1421</v>
      </c>
      <c r="G268" s="9" t="s">
        <v>1411</v>
      </c>
      <c r="H268" s="13">
        <v>0.25</v>
      </c>
      <c r="I268" s="9" t="s">
        <v>1411</v>
      </c>
      <c r="J268" s="13">
        <v>0.6</v>
      </c>
      <c r="K268" s="22" t="s">
        <v>1430</v>
      </c>
      <c r="L268" s="18"/>
      <c r="M268" s="18"/>
      <c r="N268" s="19"/>
      <c r="O268" s="9">
        <f t="shared" si="9"/>
        <v>2</v>
      </c>
      <c r="P268" s="3" t="s">
        <v>1411</v>
      </c>
      <c r="Q268" s="3" t="s">
        <v>1408</v>
      </c>
      <c r="AR268"/>
      <c r="AS268"/>
      <c r="AT268"/>
      <c r="AU268"/>
      <c r="AV268"/>
      <c r="AW268"/>
      <c r="AX268"/>
      <c r="AY268"/>
      <c r="AZ268"/>
      <c r="BA268"/>
      <c r="BB268"/>
      <c r="BC268"/>
      <c r="BD268"/>
    </row>
    <row r="269" spans="1:56" s="3" customFormat="1" x14ac:dyDescent="0.2">
      <c r="A269" s="3">
        <v>270</v>
      </c>
      <c r="B269" s="10">
        <v>1944</v>
      </c>
      <c r="C269" s="12" t="s">
        <v>1442</v>
      </c>
      <c r="D269" s="12" t="s">
        <v>1435</v>
      </c>
      <c r="E269" s="12" t="s">
        <v>1305</v>
      </c>
      <c r="F269" s="2" t="s">
        <v>1422</v>
      </c>
      <c r="G269" s="9" t="s">
        <v>1412</v>
      </c>
      <c r="H269" s="13">
        <v>0.25</v>
      </c>
      <c r="I269" s="9" t="s">
        <v>1412</v>
      </c>
      <c r="J269" s="13">
        <v>0.6</v>
      </c>
      <c r="K269" s="22" t="s">
        <v>1430</v>
      </c>
      <c r="L269" s="18"/>
      <c r="M269" s="18"/>
      <c r="N269" s="19"/>
      <c r="O269" s="9">
        <f t="shared" si="9"/>
        <v>1</v>
      </c>
      <c r="P269" s="3" t="s">
        <v>1412</v>
      </c>
      <c r="AR269"/>
      <c r="AS269"/>
      <c r="AT269"/>
      <c r="AU269"/>
      <c r="AV269"/>
      <c r="AW269"/>
      <c r="AX269"/>
      <c r="AY269"/>
      <c r="AZ269"/>
      <c r="BA269"/>
      <c r="BB269"/>
      <c r="BC269"/>
      <c r="BD269"/>
    </row>
    <row r="270" spans="1:56" s="3" customFormat="1" x14ac:dyDescent="0.2">
      <c r="A270" s="3">
        <v>271</v>
      </c>
      <c r="B270" s="10">
        <v>1944</v>
      </c>
      <c r="C270" s="12" t="s">
        <v>1442</v>
      </c>
      <c r="D270" s="12" t="s">
        <v>1436</v>
      </c>
      <c r="E270" s="12" t="s">
        <v>1305</v>
      </c>
      <c r="F270" s="2" t="s">
        <v>1423</v>
      </c>
      <c r="G270" s="9" t="s">
        <v>1413</v>
      </c>
      <c r="H270" s="13">
        <v>2.5</v>
      </c>
      <c r="I270" s="9" t="s">
        <v>1413</v>
      </c>
      <c r="J270" s="13">
        <v>3.5</v>
      </c>
      <c r="K270" s="22" t="s">
        <v>1430</v>
      </c>
      <c r="L270" s="18"/>
      <c r="M270" s="18"/>
      <c r="N270" s="19"/>
      <c r="O270" s="9">
        <f t="shared" si="9"/>
        <v>1</v>
      </c>
      <c r="P270" s="3" t="s">
        <v>1413</v>
      </c>
      <c r="AR270"/>
      <c r="AS270"/>
      <c r="AT270"/>
      <c r="AU270"/>
      <c r="AV270"/>
      <c r="AW270"/>
      <c r="AX270"/>
      <c r="AY270"/>
      <c r="AZ270"/>
      <c r="BA270"/>
      <c r="BB270"/>
      <c r="BC270"/>
      <c r="BD270"/>
    </row>
    <row r="271" spans="1:56" s="3" customFormat="1" x14ac:dyDescent="0.2">
      <c r="A271" s="3">
        <v>272</v>
      </c>
      <c r="B271" s="10" t="s">
        <v>1383</v>
      </c>
      <c r="C271" s="12" t="s">
        <v>1334</v>
      </c>
      <c r="D271" s="12" t="s">
        <v>1368</v>
      </c>
      <c r="E271" s="12" t="s">
        <v>1334</v>
      </c>
      <c r="F271" s="2" t="s">
        <v>1335</v>
      </c>
      <c r="G271" s="9" t="s">
        <v>1384</v>
      </c>
      <c r="H271" s="13">
        <v>1</v>
      </c>
      <c r="I271" s="9" t="s">
        <v>1384</v>
      </c>
      <c r="J271" s="13">
        <v>2</v>
      </c>
      <c r="K271" s="22" t="s">
        <v>1388</v>
      </c>
      <c r="L271" s="18"/>
      <c r="M271" s="18"/>
      <c r="N271" s="19"/>
      <c r="O271" s="9">
        <f t="shared" si="9"/>
        <v>1</v>
      </c>
      <c r="P271" s="3" t="s">
        <v>1384</v>
      </c>
      <c r="AR271"/>
      <c r="AS271"/>
      <c r="AT271"/>
      <c r="AU271"/>
      <c r="AV271"/>
      <c r="AW271"/>
      <c r="AX271"/>
      <c r="AY271"/>
      <c r="AZ271"/>
      <c r="BA271"/>
      <c r="BB271"/>
      <c r="BC271"/>
      <c r="BD271"/>
    </row>
    <row r="272" spans="1:56" s="3" customFormat="1" x14ac:dyDescent="0.2">
      <c r="A272" s="3">
        <v>273</v>
      </c>
      <c r="B272" s="10" t="s">
        <v>1383</v>
      </c>
      <c r="C272" s="12" t="s">
        <v>1334</v>
      </c>
      <c r="D272" s="12" t="s">
        <v>1381</v>
      </c>
      <c r="E272" s="12" t="s">
        <v>1334</v>
      </c>
      <c r="F272" s="2" t="s">
        <v>1336</v>
      </c>
      <c r="G272" s="9" t="s">
        <v>1385</v>
      </c>
      <c r="H272" s="13">
        <v>0.9</v>
      </c>
      <c r="I272" s="9" t="s">
        <v>1385</v>
      </c>
      <c r="J272" s="13">
        <v>2.25</v>
      </c>
      <c r="K272" s="22" t="s">
        <v>1388</v>
      </c>
      <c r="L272" s="18"/>
      <c r="M272" s="18"/>
      <c r="N272" s="19"/>
      <c r="O272" s="9">
        <f t="shared" si="9"/>
        <v>1</v>
      </c>
      <c r="P272" s="3" t="s">
        <v>1385</v>
      </c>
      <c r="AR272"/>
      <c r="AS272"/>
      <c r="AT272"/>
      <c r="AU272"/>
      <c r="AV272"/>
      <c r="AW272"/>
      <c r="AX272"/>
      <c r="AY272"/>
      <c r="AZ272"/>
      <c r="BA272"/>
      <c r="BB272"/>
      <c r="BC272"/>
      <c r="BD272"/>
    </row>
    <row r="273" spans="1:56" s="3" customFormat="1" x14ac:dyDescent="0.2">
      <c r="A273" s="3">
        <v>274</v>
      </c>
      <c r="B273" s="10" t="s">
        <v>1383</v>
      </c>
      <c r="C273" s="12" t="s">
        <v>1334</v>
      </c>
      <c r="D273" s="12" t="s">
        <v>1382</v>
      </c>
      <c r="E273" s="12" t="s">
        <v>1334</v>
      </c>
      <c r="F273" s="2" t="s">
        <v>1337</v>
      </c>
      <c r="G273" s="9" t="s">
        <v>1386</v>
      </c>
      <c r="H273" s="13">
        <v>1.5</v>
      </c>
      <c r="I273" s="9" t="s">
        <v>1386</v>
      </c>
      <c r="J273" s="13">
        <v>3.75</v>
      </c>
      <c r="K273" s="22" t="s">
        <v>1388</v>
      </c>
      <c r="L273" s="18"/>
      <c r="M273" s="18"/>
      <c r="N273" s="19"/>
      <c r="O273" s="9">
        <f t="shared" si="9"/>
        <v>1</v>
      </c>
      <c r="P273" s="3" t="s">
        <v>1386</v>
      </c>
      <c r="AR273"/>
      <c r="AS273"/>
      <c r="AT273"/>
      <c r="AU273"/>
      <c r="AV273"/>
      <c r="AW273"/>
      <c r="AX273"/>
      <c r="AY273"/>
      <c r="AZ273"/>
      <c r="BA273"/>
      <c r="BB273"/>
      <c r="BC273"/>
      <c r="BD273"/>
    </row>
    <row r="274" spans="1:56" s="3" customFormat="1" x14ac:dyDescent="0.2">
      <c r="A274" s="3">
        <v>275</v>
      </c>
      <c r="B274" s="10" t="s">
        <v>1383</v>
      </c>
      <c r="C274" s="12" t="s">
        <v>1334</v>
      </c>
      <c r="D274" s="12" t="s">
        <v>1369</v>
      </c>
      <c r="E274" s="12" t="s">
        <v>1334</v>
      </c>
      <c r="F274" s="2" t="s">
        <v>1338</v>
      </c>
      <c r="G274" s="9" t="s">
        <v>1387</v>
      </c>
      <c r="H274" s="13">
        <v>3.75</v>
      </c>
      <c r="I274" s="9" t="s">
        <v>1387</v>
      </c>
      <c r="J274" s="13">
        <v>20</v>
      </c>
      <c r="K274" s="22" t="s">
        <v>1388</v>
      </c>
      <c r="L274" s="18"/>
      <c r="M274" s="18"/>
      <c r="N274" s="19"/>
      <c r="O274" s="9">
        <f t="shared" si="9"/>
        <v>1</v>
      </c>
      <c r="P274" s="3" t="s">
        <v>1387</v>
      </c>
      <c r="AR274"/>
      <c r="AS274"/>
      <c r="AT274"/>
      <c r="AU274"/>
      <c r="AV274"/>
      <c r="AW274"/>
      <c r="AX274"/>
      <c r="AY274"/>
      <c r="AZ274"/>
      <c r="BA274"/>
      <c r="BB274"/>
      <c r="BC274"/>
      <c r="BD274"/>
    </row>
    <row r="275" spans="1:56" s="3" customFormat="1" x14ac:dyDescent="0.2">
      <c r="A275" s="3">
        <v>276</v>
      </c>
      <c r="B275" s="10">
        <v>1926</v>
      </c>
      <c r="C275" s="11" t="s">
        <v>1463</v>
      </c>
      <c r="D275" s="23" t="s">
        <v>1261</v>
      </c>
      <c r="E275" s="12" t="s">
        <v>540</v>
      </c>
      <c r="F275" s="2" t="s">
        <v>1293</v>
      </c>
      <c r="G275" s="9" t="s">
        <v>600</v>
      </c>
      <c r="H275" s="13">
        <v>0.35</v>
      </c>
      <c r="I275" s="9" t="s">
        <v>600</v>
      </c>
      <c r="J275" s="13">
        <v>2.5</v>
      </c>
      <c r="K275" s="22" t="s">
        <v>1448</v>
      </c>
      <c r="L275" s="18"/>
      <c r="M275" s="18"/>
      <c r="N275" s="19"/>
      <c r="O275" s="9">
        <f t="shared" si="9"/>
        <v>1</v>
      </c>
      <c r="P275" s="3" t="s">
        <v>600</v>
      </c>
      <c r="AR275"/>
      <c r="AS275"/>
      <c r="AT275"/>
      <c r="AU275"/>
      <c r="AV275"/>
      <c r="AW275"/>
      <c r="AX275"/>
      <c r="AY275"/>
      <c r="AZ275"/>
      <c r="BA275"/>
      <c r="BB275"/>
      <c r="BC275"/>
      <c r="BD275"/>
    </row>
    <row r="276" spans="1:56" s="3" customFormat="1" x14ac:dyDescent="0.2">
      <c r="A276" s="3">
        <v>277</v>
      </c>
      <c r="B276" s="10">
        <v>1926</v>
      </c>
      <c r="C276" s="11" t="s">
        <v>1463</v>
      </c>
      <c r="D276" s="23" t="s">
        <v>1262</v>
      </c>
      <c r="E276" s="12" t="s">
        <v>540</v>
      </c>
      <c r="F276" s="2" t="s">
        <v>1294</v>
      </c>
      <c r="G276" s="9" t="s">
        <v>601</v>
      </c>
      <c r="H276" s="13">
        <v>1.25</v>
      </c>
      <c r="I276" s="9" t="s">
        <v>601</v>
      </c>
      <c r="J276" s="13">
        <v>2.75</v>
      </c>
      <c r="K276" s="22" t="s">
        <v>1448</v>
      </c>
      <c r="L276" s="18"/>
      <c r="M276" s="18"/>
      <c r="N276" s="19"/>
      <c r="O276" s="9">
        <f t="shared" si="9"/>
        <v>1</v>
      </c>
      <c r="P276" s="3" t="s">
        <v>601</v>
      </c>
      <c r="AR276"/>
      <c r="AS276"/>
      <c r="AT276"/>
      <c r="AU276"/>
      <c r="AV276"/>
      <c r="AW276"/>
      <c r="AX276"/>
      <c r="AY276"/>
      <c r="AZ276"/>
      <c r="BA276"/>
      <c r="BB276"/>
      <c r="BC276"/>
      <c r="BD276"/>
    </row>
    <row r="277" spans="1:56" s="3" customFormat="1" x14ac:dyDescent="0.2">
      <c r="A277" s="3">
        <v>278</v>
      </c>
      <c r="B277" s="10">
        <v>1926</v>
      </c>
      <c r="C277" s="11" t="s">
        <v>1463</v>
      </c>
      <c r="D277" s="23" t="s">
        <v>1263</v>
      </c>
      <c r="E277" s="12" t="s">
        <v>540</v>
      </c>
      <c r="F277" s="2" t="s">
        <v>1295</v>
      </c>
      <c r="G277" s="9" t="s">
        <v>602</v>
      </c>
      <c r="H277" s="13">
        <v>2</v>
      </c>
      <c r="I277" s="9" t="s">
        <v>602</v>
      </c>
      <c r="J277" s="13">
        <v>7</v>
      </c>
      <c r="K277" s="22" t="s">
        <v>1448</v>
      </c>
      <c r="L277" s="18"/>
      <c r="M277" s="18"/>
      <c r="N277" s="19"/>
      <c r="O277" s="9">
        <f t="shared" si="9"/>
        <v>1</v>
      </c>
      <c r="P277" s="3" t="s">
        <v>602</v>
      </c>
      <c r="AR277"/>
      <c r="AS277"/>
      <c r="AT277"/>
      <c r="AU277"/>
      <c r="AV277"/>
      <c r="AW277"/>
      <c r="AX277"/>
      <c r="AY277"/>
      <c r="AZ277"/>
      <c r="BA277"/>
      <c r="BB277"/>
      <c r="BC277"/>
      <c r="BD277"/>
    </row>
    <row r="278" spans="1:56" s="3" customFormat="1" x14ac:dyDescent="0.2">
      <c r="A278" s="3">
        <v>279</v>
      </c>
      <c r="B278" s="10">
        <v>1926</v>
      </c>
      <c r="C278" s="11" t="s">
        <v>308</v>
      </c>
      <c r="D278" s="12" t="s">
        <v>309</v>
      </c>
      <c r="E278" s="12" t="s">
        <v>591</v>
      </c>
      <c r="F278" s="2" t="s">
        <v>654</v>
      </c>
      <c r="G278" s="9">
        <v>627</v>
      </c>
      <c r="H278" s="13">
        <v>0.5</v>
      </c>
      <c r="I278" s="9">
        <v>627</v>
      </c>
      <c r="J278" s="13">
        <v>2.25</v>
      </c>
      <c r="K278" s="22" t="s">
        <v>1084</v>
      </c>
      <c r="L278" s="18"/>
      <c r="M278" s="18"/>
      <c r="N278" s="19"/>
      <c r="O278" s="9">
        <f t="shared" si="8"/>
        <v>1</v>
      </c>
      <c r="P278" s="3">
        <v>627</v>
      </c>
      <c r="AR278"/>
      <c r="AS278"/>
      <c r="AT278"/>
      <c r="AU278"/>
      <c r="AV278"/>
      <c r="AW278"/>
      <c r="AX278"/>
      <c r="AY278"/>
      <c r="AZ278"/>
      <c r="BA278"/>
      <c r="BB278"/>
      <c r="BC278"/>
      <c r="BD278"/>
    </row>
    <row r="279" spans="1:56" s="3" customFormat="1" x14ac:dyDescent="0.2">
      <c r="A279" s="3">
        <v>280</v>
      </c>
      <c r="B279" s="10">
        <v>1926</v>
      </c>
      <c r="C279" s="11" t="s">
        <v>308</v>
      </c>
      <c r="D279" s="12" t="s">
        <v>310</v>
      </c>
      <c r="E279" s="12" t="s">
        <v>591</v>
      </c>
      <c r="F279" s="2" t="s">
        <v>655</v>
      </c>
      <c r="G279" s="9">
        <v>628</v>
      </c>
      <c r="H279" s="13">
        <v>3.25</v>
      </c>
      <c r="I279" s="9">
        <v>628</v>
      </c>
      <c r="J279" s="13">
        <v>5.25</v>
      </c>
      <c r="K279" s="22" t="s">
        <v>1085</v>
      </c>
      <c r="L279" s="18"/>
      <c r="M279" s="18"/>
      <c r="N279" s="19"/>
      <c r="O279" s="9">
        <f t="shared" si="8"/>
        <v>1</v>
      </c>
      <c r="P279" s="3">
        <v>628</v>
      </c>
      <c r="AR279"/>
      <c r="AS279"/>
      <c r="AT279"/>
      <c r="AU279"/>
      <c r="AV279"/>
      <c r="AW279"/>
      <c r="AX279"/>
      <c r="AY279"/>
      <c r="AZ279"/>
      <c r="BA279"/>
      <c r="BB279"/>
      <c r="BC279"/>
      <c r="BD279"/>
    </row>
    <row r="280" spans="1:56" s="3" customFormat="1" x14ac:dyDescent="0.2">
      <c r="A280" s="3">
        <v>281</v>
      </c>
      <c r="B280" s="10">
        <v>1926</v>
      </c>
      <c r="C280" s="11" t="s">
        <v>308</v>
      </c>
      <c r="D280" s="12" t="s">
        <v>311</v>
      </c>
      <c r="E280" s="12" t="s">
        <v>591</v>
      </c>
      <c r="F280" s="2" t="s">
        <v>656</v>
      </c>
      <c r="G280" s="9">
        <v>629</v>
      </c>
      <c r="H280" s="13">
        <v>1.7</v>
      </c>
      <c r="I280" s="9">
        <v>629</v>
      </c>
      <c r="J280" s="13">
        <v>1.75</v>
      </c>
      <c r="K280" s="22" t="s">
        <v>1086</v>
      </c>
      <c r="L280" s="18"/>
      <c r="M280" s="18"/>
      <c r="N280" s="19"/>
      <c r="O280" s="9">
        <f t="shared" si="8"/>
        <v>1</v>
      </c>
      <c r="P280" s="3">
        <v>629</v>
      </c>
      <c r="AR280"/>
      <c r="AS280"/>
      <c r="AT280"/>
      <c r="AU280"/>
      <c r="AV280"/>
      <c r="AW280"/>
      <c r="AX280"/>
      <c r="AY280"/>
      <c r="AZ280"/>
      <c r="BA280"/>
      <c r="BB280"/>
      <c r="BC280"/>
      <c r="BD280"/>
    </row>
    <row r="281" spans="1:56" s="3" customFormat="1" x14ac:dyDescent="0.2">
      <c r="A281" s="3">
        <v>282</v>
      </c>
      <c r="B281" s="10">
        <v>1927</v>
      </c>
      <c r="C281" s="11" t="s">
        <v>569</v>
      </c>
      <c r="D281" s="12" t="s">
        <v>312</v>
      </c>
      <c r="E281" s="12" t="s">
        <v>591</v>
      </c>
      <c r="F281" s="2" t="s">
        <v>657</v>
      </c>
      <c r="G281" s="9">
        <v>643</v>
      </c>
      <c r="H281" s="13">
        <v>0.8</v>
      </c>
      <c r="I281" s="9">
        <v>643</v>
      </c>
      <c r="J281" s="13">
        <v>1.2</v>
      </c>
      <c r="K281" s="22" t="s">
        <v>1087</v>
      </c>
      <c r="L281" s="18"/>
      <c r="M281" s="18"/>
      <c r="N281" s="19"/>
      <c r="O281" s="9">
        <f t="shared" si="8"/>
        <v>1</v>
      </c>
      <c r="P281" s="3">
        <v>643</v>
      </c>
      <c r="AR281"/>
      <c r="AS281"/>
      <c r="AT281"/>
      <c r="AU281"/>
      <c r="AV281"/>
      <c r="AW281"/>
      <c r="AX281"/>
      <c r="AY281"/>
      <c r="AZ281"/>
      <c r="BA281"/>
      <c r="BB281"/>
      <c r="BC281"/>
      <c r="BD281"/>
    </row>
    <row r="282" spans="1:56" s="3" customFormat="1" x14ac:dyDescent="0.2">
      <c r="A282" s="3">
        <v>283</v>
      </c>
      <c r="B282" s="10">
        <v>1927</v>
      </c>
      <c r="C282" s="11" t="s">
        <v>569</v>
      </c>
      <c r="D282" s="12" t="s">
        <v>313</v>
      </c>
      <c r="E282" s="12" t="s">
        <v>591</v>
      </c>
      <c r="F282" s="2" t="s">
        <v>658</v>
      </c>
      <c r="G282" s="9">
        <v>644</v>
      </c>
      <c r="H282" s="13">
        <v>2.1</v>
      </c>
      <c r="I282" s="9">
        <v>644</v>
      </c>
      <c r="J282" s="13">
        <v>3.1</v>
      </c>
      <c r="K282" s="22" t="s">
        <v>1088</v>
      </c>
      <c r="L282" s="18"/>
      <c r="M282" s="18"/>
      <c r="N282" s="19"/>
      <c r="O282" s="9">
        <f t="shared" si="8"/>
        <v>1</v>
      </c>
      <c r="P282" s="3">
        <v>644</v>
      </c>
      <c r="AR282"/>
      <c r="AS282"/>
      <c r="AT282"/>
      <c r="AU282"/>
      <c r="AV282"/>
      <c r="AW282"/>
      <c r="AX282"/>
      <c r="AY282"/>
      <c r="AZ282"/>
      <c r="BA282"/>
      <c r="BB282"/>
      <c r="BC282"/>
      <c r="BD282"/>
    </row>
    <row r="283" spans="1:56" s="3" customFormat="1" x14ac:dyDescent="0.2">
      <c r="A283" s="3">
        <v>284</v>
      </c>
      <c r="B283" s="10">
        <v>1926</v>
      </c>
      <c r="C283" s="12" t="s">
        <v>543</v>
      </c>
      <c r="D283" s="12" t="s">
        <v>544</v>
      </c>
      <c r="E283" s="12" t="s">
        <v>592</v>
      </c>
      <c r="F283" s="2" t="s">
        <v>548</v>
      </c>
      <c r="G283" s="9">
        <v>630</v>
      </c>
      <c r="H283" s="13">
        <v>475</v>
      </c>
      <c r="I283" s="9">
        <v>630</v>
      </c>
      <c r="J283" s="13">
        <v>350</v>
      </c>
      <c r="K283" s="22" t="s">
        <v>1056</v>
      </c>
      <c r="L283" s="18"/>
      <c r="M283" s="18"/>
      <c r="N283" s="19"/>
      <c r="O283" s="9">
        <f>COUNTA(P283:BD283)</f>
        <v>1</v>
      </c>
      <c r="P283" s="9">
        <v>630</v>
      </c>
      <c r="AR283"/>
      <c r="AS283"/>
      <c r="AT283"/>
      <c r="AU283"/>
      <c r="AV283"/>
      <c r="AW283"/>
      <c r="AX283"/>
      <c r="AY283"/>
      <c r="AZ283"/>
      <c r="BA283"/>
      <c r="BB283"/>
      <c r="BC283"/>
      <c r="BD283"/>
    </row>
    <row r="284" spans="1:56" s="3" customFormat="1" x14ac:dyDescent="0.2">
      <c r="A284" s="3">
        <v>285</v>
      </c>
      <c r="B284" s="10">
        <v>1926</v>
      </c>
      <c r="C284" s="11" t="s">
        <v>1464</v>
      </c>
      <c r="D284" s="23" t="s">
        <v>1264</v>
      </c>
      <c r="E284" s="12" t="s">
        <v>540</v>
      </c>
      <c r="F284" s="2" t="s">
        <v>847</v>
      </c>
      <c r="G284" s="9" t="s">
        <v>603</v>
      </c>
      <c r="H284" s="13">
        <v>2.5</v>
      </c>
      <c r="I284" s="9" t="s">
        <v>603</v>
      </c>
      <c r="J284" s="13">
        <v>7</v>
      </c>
      <c r="K284" s="22" t="s">
        <v>1449</v>
      </c>
      <c r="L284" s="18"/>
      <c r="M284" s="18"/>
      <c r="N284" s="19"/>
      <c r="O284" s="9">
        <f>COUNTA(P284:BD284)</f>
        <v>1</v>
      </c>
      <c r="P284" s="3" t="s">
        <v>603</v>
      </c>
      <c r="AR284"/>
      <c r="AS284"/>
      <c r="AT284"/>
      <c r="AU284"/>
      <c r="AV284"/>
      <c r="AW284"/>
      <c r="AX284"/>
      <c r="AY284"/>
      <c r="AZ284"/>
      <c r="BA284"/>
      <c r="BB284"/>
      <c r="BC284"/>
      <c r="BD284"/>
    </row>
    <row r="285" spans="1:56" s="3" customFormat="1" x14ac:dyDescent="0.2">
      <c r="A285" s="3">
        <v>286</v>
      </c>
      <c r="B285" s="10">
        <v>1928</v>
      </c>
      <c r="C285" s="11" t="s">
        <v>540</v>
      </c>
      <c r="D285" s="23" t="s">
        <v>1265</v>
      </c>
      <c r="E285" s="12" t="s">
        <v>540</v>
      </c>
      <c r="F285" s="2" t="s">
        <v>848</v>
      </c>
      <c r="G285" s="9" t="s">
        <v>604</v>
      </c>
      <c r="H285" s="13">
        <v>0.75</v>
      </c>
      <c r="I285" s="9" t="s">
        <v>604</v>
      </c>
      <c r="J285" s="13">
        <v>5</v>
      </c>
      <c r="K285" s="22" t="s">
        <v>1450</v>
      </c>
      <c r="L285" s="18"/>
      <c r="M285" s="18"/>
      <c r="N285" s="19"/>
      <c r="O285" s="9">
        <f>COUNTA(P285:BD285)</f>
        <v>1</v>
      </c>
      <c r="P285" s="3" t="s">
        <v>604</v>
      </c>
      <c r="AR285"/>
      <c r="AS285"/>
      <c r="AT285"/>
      <c r="AU285"/>
      <c r="AV285"/>
      <c r="AW285"/>
      <c r="AX285"/>
      <c r="AY285"/>
      <c r="AZ285"/>
      <c r="BA285"/>
      <c r="BB285"/>
      <c r="BC285"/>
      <c r="BD285"/>
    </row>
    <row r="286" spans="1:56" s="3" customFormat="1" x14ac:dyDescent="0.2">
      <c r="A286" s="3">
        <v>287</v>
      </c>
      <c r="B286" s="10">
        <v>1928</v>
      </c>
      <c r="C286" s="11" t="s">
        <v>540</v>
      </c>
      <c r="D286" s="23" t="s">
        <v>1266</v>
      </c>
      <c r="E286" s="12" t="s">
        <v>540</v>
      </c>
      <c r="F286" s="2" t="s">
        <v>1296</v>
      </c>
      <c r="G286" s="9" t="s">
        <v>609</v>
      </c>
      <c r="H286" s="13">
        <v>0.6</v>
      </c>
      <c r="I286" s="9" t="s">
        <v>609</v>
      </c>
      <c r="J286" s="13">
        <v>5</v>
      </c>
      <c r="K286" s="22" t="s">
        <v>1451</v>
      </c>
      <c r="L286" s="18"/>
      <c r="M286" s="18"/>
      <c r="N286" s="19"/>
      <c r="O286" s="9">
        <f>COUNTA(P286:BD286)</f>
        <v>2</v>
      </c>
      <c r="P286" s="3" t="s">
        <v>609</v>
      </c>
      <c r="Q286" s="3" t="s">
        <v>605</v>
      </c>
      <c r="AR286"/>
      <c r="AS286"/>
      <c r="AT286"/>
      <c r="AU286"/>
      <c r="AV286"/>
      <c r="AW286"/>
      <c r="AX286"/>
      <c r="AY286"/>
      <c r="AZ286"/>
      <c r="BA286"/>
      <c r="BB286"/>
      <c r="BC286"/>
      <c r="BD286"/>
    </row>
    <row r="287" spans="1:56" s="3" customFormat="1" x14ac:dyDescent="0.2">
      <c r="A287" s="3">
        <v>288</v>
      </c>
      <c r="B287" s="10">
        <v>1928</v>
      </c>
      <c r="C287" s="11" t="s">
        <v>568</v>
      </c>
      <c r="D287" s="12" t="s">
        <v>314</v>
      </c>
      <c r="E287" s="12" t="s">
        <v>591</v>
      </c>
      <c r="F287" s="2" t="s">
        <v>659</v>
      </c>
      <c r="G287" s="9">
        <v>645</v>
      </c>
      <c r="H287" s="13">
        <v>0.5</v>
      </c>
      <c r="I287" s="9">
        <v>645</v>
      </c>
      <c r="J287" s="13">
        <v>1.2</v>
      </c>
      <c r="K287" s="22" t="s">
        <v>1089</v>
      </c>
      <c r="L287" s="18"/>
      <c r="M287" s="18"/>
      <c r="N287" s="19"/>
      <c r="O287" s="9">
        <f t="shared" si="8"/>
        <v>1</v>
      </c>
      <c r="P287" s="3">
        <v>645</v>
      </c>
      <c r="AR287"/>
      <c r="AS287"/>
      <c r="AT287"/>
      <c r="AU287"/>
      <c r="AV287"/>
      <c r="AW287"/>
      <c r="AX287"/>
      <c r="AY287"/>
      <c r="AZ287"/>
      <c r="BA287"/>
      <c r="BB287"/>
      <c r="BC287"/>
      <c r="BD287"/>
    </row>
    <row r="288" spans="1:56" s="3" customFormat="1" x14ac:dyDescent="0.2">
      <c r="A288" s="3">
        <v>289</v>
      </c>
      <c r="B288" s="10">
        <v>1928</v>
      </c>
      <c r="C288" s="11" t="s">
        <v>568</v>
      </c>
      <c r="D288" s="12" t="s">
        <v>571</v>
      </c>
      <c r="E288" s="12" t="s">
        <v>591</v>
      </c>
      <c r="F288" s="2" t="s">
        <v>660</v>
      </c>
      <c r="G288" s="9">
        <v>646</v>
      </c>
      <c r="H288" s="13">
        <v>1</v>
      </c>
      <c r="I288" s="9">
        <v>646</v>
      </c>
      <c r="J288" s="13">
        <v>1</v>
      </c>
      <c r="K288" s="22" t="s">
        <v>939</v>
      </c>
      <c r="L288" s="18"/>
      <c r="M288" s="18"/>
      <c r="N288" s="19"/>
      <c r="O288" s="9">
        <f t="shared" si="8"/>
        <v>1</v>
      </c>
      <c r="P288" s="3">
        <v>646</v>
      </c>
      <c r="AR288"/>
      <c r="AS288"/>
      <c r="AT288"/>
      <c r="AU288"/>
      <c r="AV288"/>
      <c r="AW288"/>
      <c r="AX288"/>
      <c r="AY288"/>
      <c r="AZ288"/>
      <c r="BA288"/>
      <c r="BB288"/>
      <c r="BC288"/>
      <c r="BD288"/>
    </row>
    <row r="289" spans="1:56" s="3" customFormat="1" x14ac:dyDescent="0.2">
      <c r="A289" s="3">
        <v>290</v>
      </c>
      <c r="B289" s="10">
        <v>1928</v>
      </c>
      <c r="C289" s="11" t="s">
        <v>568</v>
      </c>
      <c r="D289" s="12" t="s">
        <v>570</v>
      </c>
      <c r="E289" s="12" t="s">
        <v>591</v>
      </c>
      <c r="F289" s="2" t="s">
        <v>661</v>
      </c>
      <c r="G289" s="9">
        <v>647</v>
      </c>
      <c r="H289" s="13">
        <v>4</v>
      </c>
      <c r="I289" s="9">
        <v>647</v>
      </c>
      <c r="J289" s="13">
        <v>4</v>
      </c>
      <c r="K289" s="22" t="s">
        <v>939</v>
      </c>
      <c r="L289" s="18"/>
      <c r="M289" s="18"/>
      <c r="N289" s="19"/>
      <c r="O289" s="9">
        <f t="shared" si="8"/>
        <v>1</v>
      </c>
      <c r="P289" s="3">
        <v>647</v>
      </c>
      <c r="AR289"/>
      <c r="AS289"/>
      <c r="AT289"/>
      <c r="AU289"/>
      <c r="AV289"/>
      <c r="AW289"/>
      <c r="AX289"/>
      <c r="AY289"/>
      <c r="AZ289"/>
      <c r="BA289"/>
      <c r="BB289"/>
      <c r="BC289"/>
      <c r="BD289"/>
    </row>
    <row r="290" spans="1:56" s="3" customFormat="1" x14ac:dyDescent="0.2">
      <c r="A290" s="3">
        <v>291</v>
      </c>
      <c r="B290" s="10">
        <v>1928</v>
      </c>
      <c r="C290" s="11" t="s">
        <v>568</v>
      </c>
      <c r="D290" s="12" t="s">
        <v>572</v>
      </c>
      <c r="E290" s="12" t="s">
        <v>591</v>
      </c>
      <c r="F290" s="2" t="s">
        <v>662</v>
      </c>
      <c r="G290" s="9">
        <v>648</v>
      </c>
      <c r="H290" s="13">
        <v>11</v>
      </c>
      <c r="I290" s="9">
        <v>648</v>
      </c>
      <c r="J290" s="13">
        <v>12.5</v>
      </c>
      <c r="K290" s="22" t="s">
        <v>942</v>
      </c>
      <c r="L290" s="18"/>
      <c r="M290" s="18"/>
      <c r="N290" s="19"/>
      <c r="O290" s="9">
        <f t="shared" si="8"/>
        <v>1</v>
      </c>
      <c r="P290" s="3">
        <v>648</v>
      </c>
      <c r="AR290"/>
      <c r="AS290"/>
      <c r="AT290"/>
      <c r="AU290"/>
      <c r="AV290"/>
      <c r="AW290"/>
      <c r="AX290"/>
      <c r="AY290"/>
      <c r="AZ290"/>
      <c r="BA290"/>
      <c r="BB290"/>
      <c r="BC290"/>
      <c r="BD290"/>
    </row>
    <row r="291" spans="1:56" s="3" customFormat="1" x14ac:dyDescent="0.2">
      <c r="A291" s="3">
        <v>292</v>
      </c>
      <c r="B291" s="10">
        <v>1928</v>
      </c>
      <c r="C291" s="11" t="s">
        <v>568</v>
      </c>
      <c r="D291" s="12" t="s">
        <v>315</v>
      </c>
      <c r="E291" s="12" t="s">
        <v>591</v>
      </c>
      <c r="F291" s="2" t="s">
        <v>663</v>
      </c>
      <c r="G291" s="9">
        <v>649</v>
      </c>
      <c r="H291" s="13">
        <v>0.8</v>
      </c>
      <c r="I291" s="9">
        <v>649</v>
      </c>
      <c r="J291" s="13">
        <v>1.1000000000000001</v>
      </c>
      <c r="K291" s="22" t="s">
        <v>1090</v>
      </c>
      <c r="L291" s="18"/>
      <c r="M291" s="18"/>
      <c r="N291" s="19"/>
      <c r="O291" s="9">
        <f t="shared" si="8"/>
        <v>1</v>
      </c>
      <c r="P291" s="3">
        <v>649</v>
      </c>
      <c r="AR291"/>
      <c r="AS291"/>
      <c r="AT291"/>
      <c r="AU291"/>
      <c r="AV291"/>
      <c r="AW291"/>
      <c r="AX291"/>
      <c r="AY291"/>
      <c r="AZ291"/>
      <c r="BA291"/>
      <c r="BB291"/>
      <c r="BC291"/>
      <c r="BD291"/>
    </row>
    <row r="292" spans="1:56" s="3" customFormat="1" x14ac:dyDescent="0.2">
      <c r="A292" s="3">
        <v>293</v>
      </c>
      <c r="B292" s="10">
        <v>1928</v>
      </c>
      <c r="C292" s="11" t="s">
        <v>568</v>
      </c>
      <c r="D292" s="12" t="s">
        <v>316</v>
      </c>
      <c r="E292" s="12" t="s">
        <v>591</v>
      </c>
      <c r="F292" s="2" t="s">
        <v>664</v>
      </c>
      <c r="G292" s="9">
        <v>650</v>
      </c>
      <c r="H292" s="13">
        <v>3.25</v>
      </c>
      <c r="I292" s="9">
        <v>650</v>
      </c>
      <c r="J292" s="13">
        <v>4.5</v>
      </c>
      <c r="K292" s="22" t="s">
        <v>1091</v>
      </c>
      <c r="L292" s="18"/>
      <c r="M292" s="18"/>
      <c r="N292" s="19"/>
      <c r="O292" s="9">
        <f t="shared" si="8"/>
        <v>1</v>
      </c>
      <c r="P292" s="3">
        <v>650</v>
      </c>
      <c r="AR292"/>
      <c r="AS292"/>
      <c r="AT292"/>
      <c r="AU292"/>
      <c r="AV292"/>
      <c r="AW292"/>
      <c r="AX292"/>
      <c r="AY292"/>
      <c r="AZ292"/>
      <c r="BA292"/>
      <c r="BB292"/>
      <c r="BC292"/>
      <c r="BD292"/>
    </row>
    <row r="293" spans="1:56" s="3" customFormat="1" x14ac:dyDescent="0.2">
      <c r="A293" s="3">
        <v>294</v>
      </c>
      <c r="B293" s="10">
        <v>1929</v>
      </c>
      <c r="C293" s="11" t="s">
        <v>563</v>
      </c>
      <c r="D293" s="12" t="s">
        <v>15</v>
      </c>
      <c r="E293" s="12" t="s">
        <v>590</v>
      </c>
      <c r="F293" s="2">
        <v>161</v>
      </c>
      <c r="G293" s="9">
        <v>658</v>
      </c>
      <c r="H293" s="13">
        <v>2</v>
      </c>
      <c r="I293" s="9">
        <v>658</v>
      </c>
      <c r="J293" s="13">
        <v>2.5</v>
      </c>
      <c r="K293" s="22" t="s">
        <v>937</v>
      </c>
      <c r="L293" s="18"/>
      <c r="M293" s="18"/>
      <c r="N293" s="19"/>
      <c r="O293" s="9">
        <f t="shared" ref="O293:O320" si="10">COUNTA(P293:BD293)</f>
        <v>1</v>
      </c>
      <c r="P293" s="3">
        <v>658</v>
      </c>
      <c r="AR293"/>
      <c r="AS293"/>
      <c r="AT293"/>
      <c r="AU293"/>
      <c r="AV293"/>
      <c r="AW293"/>
      <c r="AX293"/>
      <c r="AY293"/>
      <c r="AZ293"/>
      <c r="BA293"/>
      <c r="BB293"/>
      <c r="BC293"/>
      <c r="BD293"/>
    </row>
    <row r="294" spans="1:56" s="3" customFormat="1" x14ac:dyDescent="0.2">
      <c r="A294" s="3">
        <v>295</v>
      </c>
      <c r="B294" s="10">
        <v>1929</v>
      </c>
      <c r="C294" s="11" t="s">
        <v>563</v>
      </c>
      <c r="D294" s="12" t="s">
        <v>272</v>
      </c>
      <c r="E294" s="12" t="s">
        <v>590</v>
      </c>
      <c r="F294" s="2">
        <v>162</v>
      </c>
      <c r="G294" s="9">
        <v>659</v>
      </c>
      <c r="H294" s="13">
        <v>2.9</v>
      </c>
      <c r="I294" s="9">
        <v>659</v>
      </c>
      <c r="J294" s="13">
        <v>3.25</v>
      </c>
      <c r="K294" s="22" t="s">
        <v>938</v>
      </c>
      <c r="L294" s="18"/>
      <c r="M294" s="18"/>
      <c r="N294" s="19"/>
      <c r="O294" s="9">
        <f t="shared" si="10"/>
        <v>1</v>
      </c>
      <c r="P294" s="3">
        <v>659</v>
      </c>
      <c r="AR294"/>
      <c r="AS294"/>
      <c r="AT294"/>
      <c r="AU294"/>
      <c r="AV294"/>
      <c r="AW294"/>
      <c r="AX294"/>
      <c r="AY294"/>
      <c r="AZ294"/>
      <c r="BA294"/>
      <c r="BB294"/>
      <c r="BC294"/>
      <c r="BD294"/>
    </row>
    <row r="295" spans="1:56" s="3" customFormat="1" x14ac:dyDescent="0.2">
      <c r="A295" s="3">
        <v>296</v>
      </c>
      <c r="B295" s="10">
        <v>1929</v>
      </c>
      <c r="C295" s="11" t="s">
        <v>563</v>
      </c>
      <c r="D295" s="12" t="s">
        <v>111</v>
      </c>
      <c r="E295" s="12" t="s">
        <v>590</v>
      </c>
      <c r="F295" s="2">
        <v>163</v>
      </c>
      <c r="G295" s="9">
        <v>660</v>
      </c>
      <c r="H295" s="13">
        <v>1</v>
      </c>
      <c r="I295" s="9">
        <v>660</v>
      </c>
      <c r="J295" s="13">
        <v>4</v>
      </c>
      <c r="K295" s="22" t="s">
        <v>939</v>
      </c>
      <c r="L295" s="18"/>
      <c r="M295" s="18"/>
      <c r="N295" s="19"/>
      <c r="O295" s="9">
        <f t="shared" si="10"/>
        <v>1</v>
      </c>
      <c r="P295" s="3">
        <v>660</v>
      </c>
      <c r="AR295"/>
      <c r="AS295"/>
      <c r="AT295"/>
      <c r="AU295"/>
      <c r="AV295"/>
      <c r="AW295"/>
      <c r="AX295"/>
      <c r="AY295"/>
      <c r="AZ295"/>
      <c r="BA295"/>
      <c r="BB295"/>
      <c r="BC295"/>
      <c r="BD295"/>
    </row>
    <row r="296" spans="1:56" s="3" customFormat="1" x14ac:dyDescent="0.2">
      <c r="A296" s="3">
        <v>297</v>
      </c>
      <c r="B296" s="10">
        <v>1929</v>
      </c>
      <c r="C296" s="11" t="s">
        <v>563</v>
      </c>
      <c r="D296" s="12" t="s">
        <v>275</v>
      </c>
      <c r="E296" s="12" t="s">
        <v>590</v>
      </c>
      <c r="F296" s="2">
        <v>164</v>
      </c>
      <c r="G296" s="9">
        <v>661</v>
      </c>
      <c r="H296" s="13">
        <v>15</v>
      </c>
      <c r="I296" s="9">
        <v>661</v>
      </c>
      <c r="J296" s="13">
        <v>17.5</v>
      </c>
      <c r="K296" s="22" t="s">
        <v>940</v>
      </c>
      <c r="L296" s="18"/>
      <c r="M296" s="18"/>
      <c r="N296" s="19"/>
      <c r="O296" s="9">
        <f t="shared" si="10"/>
        <v>1</v>
      </c>
      <c r="P296" s="3">
        <v>661</v>
      </c>
      <c r="AR296"/>
      <c r="AS296"/>
      <c r="AT296"/>
      <c r="AU296"/>
      <c r="AV296"/>
      <c r="AW296"/>
      <c r="AX296"/>
      <c r="AY296"/>
      <c r="AZ296"/>
      <c r="BA296"/>
      <c r="BB296"/>
      <c r="BC296"/>
      <c r="BD296"/>
    </row>
    <row r="297" spans="1:56" s="3" customFormat="1" x14ac:dyDescent="0.2">
      <c r="A297" s="3">
        <v>298</v>
      </c>
      <c r="B297" s="10">
        <v>1929</v>
      </c>
      <c r="C297" s="11" t="s">
        <v>563</v>
      </c>
      <c r="D297" s="12" t="s">
        <v>276</v>
      </c>
      <c r="E297" s="12" t="s">
        <v>590</v>
      </c>
      <c r="F297" s="2">
        <v>165</v>
      </c>
      <c r="G297" s="9">
        <v>662</v>
      </c>
      <c r="H297" s="13">
        <v>9</v>
      </c>
      <c r="I297" s="9">
        <v>662</v>
      </c>
      <c r="J297" s="13">
        <v>17.5</v>
      </c>
      <c r="K297" s="22" t="s">
        <v>941</v>
      </c>
      <c r="L297" s="18"/>
      <c r="M297" s="18"/>
      <c r="N297" s="19"/>
      <c r="O297" s="9">
        <f t="shared" si="10"/>
        <v>1</v>
      </c>
      <c r="P297" s="3">
        <v>662</v>
      </c>
      <c r="AR297"/>
      <c r="AS297"/>
      <c r="AT297"/>
      <c r="AU297"/>
      <c r="AV297"/>
      <c r="AW297"/>
      <c r="AX297"/>
      <c r="AY297"/>
      <c r="AZ297"/>
      <c r="BA297"/>
      <c r="BB297"/>
      <c r="BC297"/>
      <c r="BD297"/>
    </row>
    <row r="298" spans="1:56" s="3" customFormat="1" x14ac:dyDescent="0.2">
      <c r="A298" s="3">
        <v>299</v>
      </c>
      <c r="B298" s="10">
        <v>1929</v>
      </c>
      <c r="C298" s="11" t="s">
        <v>563</v>
      </c>
      <c r="D298" s="12" t="s">
        <v>278</v>
      </c>
      <c r="E298" s="12" t="s">
        <v>590</v>
      </c>
      <c r="F298" s="2">
        <v>166</v>
      </c>
      <c r="G298" s="9">
        <v>663</v>
      </c>
      <c r="H298" s="13">
        <v>9.75</v>
      </c>
      <c r="I298" s="9">
        <v>663</v>
      </c>
      <c r="J298" s="13">
        <v>12.5</v>
      </c>
      <c r="K298" s="22" t="s">
        <v>942</v>
      </c>
      <c r="L298" s="18"/>
      <c r="M298" s="18"/>
      <c r="N298" s="19"/>
      <c r="O298" s="9">
        <f t="shared" si="10"/>
        <v>1</v>
      </c>
      <c r="P298" s="3">
        <v>663</v>
      </c>
      <c r="AR298"/>
      <c r="AS298"/>
      <c r="AT298"/>
      <c r="AU298"/>
      <c r="AV298"/>
      <c r="AW298"/>
      <c r="AX298"/>
      <c r="AY298"/>
      <c r="AZ298"/>
      <c r="BA298"/>
      <c r="BB298"/>
      <c r="BC298"/>
      <c r="BD298"/>
    </row>
    <row r="299" spans="1:56" s="3" customFormat="1" x14ac:dyDescent="0.2">
      <c r="A299" s="3">
        <v>300</v>
      </c>
      <c r="B299" s="10">
        <v>1929</v>
      </c>
      <c r="C299" s="11" t="s">
        <v>563</v>
      </c>
      <c r="D299" s="12" t="s">
        <v>132</v>
      </c>
      <c r="E299" s="12" t="s">
        <v>590</v>
      </c>
      <c r="F299" s="2">
        <v>167</v>
      </c>
      <c r="G299" s="9">
        <v>664</v>
      </c>
      <c r="H299" s="13">
        <v>18</v>
      </c>
      <c r="I299" s="9">
        <v>664</v>
      </c>
      <c r="J299" s="13">
        <v>25</v>
      </c>
      <c r="K299" s="22" t="s">
        <v>943</v>
      </c>
      <c r="L299" s="18"/>
      <c r="M299" s="18"/>
      <c r="N299" s="19"/>
      <c r="O299" s="9">
        <f t="shared" si="10"/>
        <v>1</v>
      </c>
      <c r="P299" s="3">
        <v>664</v>
      </c>
      <c r="AR299"/>
      <c r="AS299"/>
      <c r="AT299"/>
      <c r="AU299"/>
      <c r="AV299"/>
      <c r="AW299"/>
      <c r="AX299"/>
      <c r="AY299"/>
      <c r="AZ299"/>
      <c r="BA299"/>
      <c r="BB299"/>
      <c r="BC299"/>
      <c r="BD299"/>
    </row>
    <row r="300" spans="1:56" s="3" customFormat="1" x14ac:dyDescent="0.2">
      <c r="A300" s="3">
        <v>301</v>
      </c>
      <c r="B300" s="10">
        <v>1929</v>
      </c>
      <c r="C300" s="11" t="s">
        <v>563</v>
      </c>
      <c r="D300" s="12" t="s">
        <v>279</v>
      </c>
      <c r="E300" s="12" t="s">
        <v>590</v>
      </c>
      <c r="F300" s="2">
        <v>168</v>
      </c>
      <c r="G300" s="9">
        <v>665</v>
      </c>
      <c r="H300" s="13">
        <v>27.5</v>
      </c>
      <c r="I300" s="9">
        <v>665</v>
      </c>
      <c r="J300" s="13">
        <v>25</v>
      </c>
      <c r="K300" s="22" t="s">
        <v>944</v>
      </c>
      <c r="L300" s="18"/>
      <c r="M300" s="18"/>
      <c r="N300" s="19"/>
      <c r="O300" s="9">
        <f t="shared" si="10"/>
        <v>1</v>
      </c>
      <c r="P300" s="3">
        <v>665</v>
      </c>
      <c r="AR300"/>
      <c r="AS300"/>
      <c r="AT300"/>
      <c r="AU300"/>
      <c r="AV300"/>
      <c r="AW300"/>
      <c r="AX300"/>
      <c r="AY300"/>
      <c r="AZ300"/>
      <c r="BA300"/>
      <c r="BB300"/>
      <c r="BC300"/>
      <c r="BD300"/>
    </row>
    <row r="301" spans="1:56" s="3" customFormat="1" x14ac:dyDescent="0.2">
      <c r="A301" s="3">
        <v>302</v>
      </c>
      <c r="B301" s="10">
        <v>1929</v>
      </c>
      <c r="C301" s="11" t="s">
        <v>563</v>
      </c>
      <c r="D301" s="12" t="s">
        <v>280</v>
      </c>
      <c r="E301" s="12" t="s">
        <v>590</v>
      </c>
      <c r="F301" s="2">
        <v>169</v>
      </c>
      <c r="G301" s="9">
        <v>666</v>
      </c>
      <c r="H301" s="13">
        <v>65</v>
      </c>
      <c r="I301" s="9">
        <v>666</v>
      </c>
      <c r="J301" s="13">
        <v>72.5</v>
      </c>
      <c r="K301" s="22" t="s">
        <v>945</v>
      </c>
      <c r="L301" s="18"/>
      <c r="M301" s="18"/>
      <c r="N301" s="19"/>
      <c r="O301" s="9">
        <f t="shared" si="10"/>
        <v>1</v>
      </c>
      <c r="P301" s="3">
        <v>666</v>
      </c>
      <c r="AR301"/>
      <c r="AS301"/>
      <c r="AT301"/>
      <c r="AU301"/>
      <c r="AV301"/>
      <c r="AW301"/>
      <c r="AX301"/>
      <c r="AY301"/>
      <c r="AZ301"/>
      <c r="BA301"/>
      <c r="BB301"/>
      <c r="BC301"/>
      <c r="BD301"/>
    </row>
    <row r="302" spans="1:56" s="3" customFormat="1" x14ac:dyDescent="0.2">
      <c r="A302" s="3">
        <v>303</v>
      </c>
      <c r="B302" s="10">
        <v>1929</v>
      </c>
      <c r="C302" s="11" t="s">
        <v>563</v>
      </c>
      <c r="D302" s="12" t="s">
        <v>281</v>
      </c>
      <c r="E302" s="12" t="s">
        <v>590</v>
      </c>
      <c r="F302" s="2">
        <v>170</v>
      </c>
      <c r="G302" s="9">
        <v>667</v>
      </c>
      <c r="H302" s="13">
        <v>11.5</v>
      </c>
      <c r="I302" s="9">
        <v>667</v>
      </c>
      <c r="J302" s="13">
        <v>14</v>
      </c>
      <c r="K302" s="22" t="s">
        <v>946</v>
      </c>
      <c r="L302" s="18"/>
      <c r="M302" s="18"/>
      <c r="N302" s="19"/>
      <c r="O302" s="9">
        <f t="shared" si="10"/>
        <v>1</v>
      </c>
      <c r="P302" s="3">
        <v>667</v>
      </c>
      <c r="AR302"/>
      <c r="AS302"/>
      <c r="AT302"/>
      <c r="AU302"/>
      <c r="AV302"/>
      <c r="AW302"/>
      <c r="AX302"/>
      <c r="AY302"/>
      <c r="AZ302"/>
      <c r="BA302"/>
      <c r="BB302"/>
      <c r="BC302"/>
      <c r="BD302"/>
    </row>
    <row r="303" spans="1:56" s="3" customFormat="1" x14ac:dyDescent="0.2">
      <c r="A303" s="3">
        <v>304</v>
      </c>
      <c r="B303" s="10">
        <v>1929</v>
      </c>
      <c r="C303" s="11" t="s">
        <v>563</v>
      </c>
      <c r="D303" s="12" t="s">
        <v>282</v>
      </c>
      <c r="E303" s="12" t="s">
        <v>590</v>
      </c>
      <c r="F303" s="2">
        <v>171</v>
      </c>
      <c r="G303" s="9">
        <v>668</v>
      </c>
      <c r="H303" s="13">
        <v>12.5</v>
      </c>
      <c r="I303" s="9">
        <v>668</v>
      </c>
      <c r="J303" s="13">
        <v>22.5</v>
      </c>
      <c r="K303" s="22" t="s">
        <v>947</v>
      </c>
      <c r="L303" s="18"/>
      <c r="M303" s="18"/>
      <c r="N303" s="19"/>
      <c r="O303" s="9">
        <f t="shared" si="10"/>
        <v>1</v>
      </c>
      <c r="P303" s="3">
        <v>668</v>
      </c>
      <c r="AR303"/>
      <c r="AS303"/>
      <c r="AT303"/>
      <c r="AU303"/>
      <c r="AV303"/>
      <c r="AW303"/>
      <c r="AX303"/>
      <c r="AY303"/>
      <c r="AZ303"/>
      <c r="BA303"/>
      <c r="BB303"/>
      <c r="BC303"/>
      <c r="BD303"/>
    </row>
    <row r="304" spans="1:56" s="3" customFormat="1" x14ac:dyDescent="0.2">
      <c r="A304" s="3">
        <v>305</v>
      </c>
      <c r="B304" s="10">
        <v>1929</v>
      </c>
      <c r="C304" s="11" t="s">
        <v>564</v>
      </c>
      <c r="D304" s="12" t="s">
        <v>15</v>
      </c>
      <c r="E304" s="12" t="s">
        <v>590</v>
      </c>
      <c r="F304" s="2">
        <v>172</v>
      </c>
      <c r="G304" s="9">
        <v>669</v>
      </c>
      <c r="H304" s="13">
        <v>2.25</v>
      </c>
      <c r="I304" s="9">
        <v>669</v>
      </c>
      <c r="J304" s="13">
        <v>3.25</v>
      </c>
      <c r="K304" s="22" t="s">
        <v>937</v>
      </c>
      <c r="L304" s="18"/>
      <c r="M304" s="18"/>
      <c r="N304" s="19"/>
      <c r="O304" s="9">
        <f t="shared" si="10"/>
        <v>1</v>
      </c>
      <c r="P304" s="3">
        <v>669</v>
      </c>
      <c r="AR304"/>
      <c r="AS304"/>
      <c r="AT304"/>
      <c r="AU304"/>
      <c r="AV304"/>
      <c r="AW304"/>
      <c r="AX304"/>
      <c r="AY304"/>
      <c r="AZ304"/>
      <c r="BA304"/>
      <c r="BB304"/>
      <c r="BC304"/>
      <c r="BD304"/>
    </row>
    <row r="305" spans="1:56" s="3" customFormat="1" x14ac:dyDescent="0.2">
      <c r="A305" s="3">
        <v>306</v>
      </c>
      <c r="B305" s="10">
        <v>1929</v>
      </c>
      <c r="C305" s="11" t="s">
        <v>564</v>
      </c>
      <c r="D305" s="12" t="s">
        <v>272</v>
      </c>
      <c r="E305" s="12" t="s">
        <v>590</v>
      </c>
      <c r="F305" s="2">
        <v>173</v>
      </c>
      <c r="G305" s="9">
        <v>670</v>
      </c>
      <c r="H305" s="13">
        <v>2.5</v>
      </c>
      <c r="I305" s="9">
        <v>670</v>
      </c>
      <c r="J305" s="13">
        <v>3</v>
      </c>
      <c r="K305" s="22" t="s">
        <v>938</v>
      </c>
      <c r="L305" s="18"/>
      <c r="M305" s="18"/>
      <c r="N305" s="19"/>
      <c r="O305" s="9">
        <f t="shared" si="10"/>
        <v>1</v>
      </c>
      <c r="P305" s="3">
        <v>670</v>
      </c>
      <c r="AR305"/>
      <c r="AS305"/>
      <c r="AT305"/>
      <c r="AU305"/>
      <c r="AV305"/>
      <c r="AW305"/>
      <c r="AX305"/>
      <c r="AY305"/>
      <c r="AZ305"/>
      <c r="BA305"/>
      <c r="BB305"/>
      <c r="BC305"/>
      <c r="BD305"/>
    </row>
    <row r="306" spans="1:56" s="3" customFormat="1" x14ac:dyDescent="0.2">
      <c r="A306" s="3">
        <v>307</v>
      </c>
      <c r="B306" s="10">
        <v>1929</v>
      </c>
      <c r="C306" s="11" t="s">
        <v>564</v>
      </c>
      <c r="D306" s="12" t="s">
        <v>111</v>
      </c>
      <c r="E306" s="12" t="s">
        <v>590</v>
      </c>
      <c r="F306" s="2">
        <v>174</v>
      </c>
      <c r="G306" s="9">
        <v>671</v>
      </c>
      <c r="H306" s="13">
        <v>1.3</v>
      </c>
      <c r="I306" s="9">
        <v>671</v>
      </c>
      <c r="J306" s="13">
        <v>3</v>
      </c>
      <c r="K306" s="22" t="s">
        <v>939</v>
      </c>
      <c r="L306" s="18"/>
      <c r="M306" s="18"/>
      <c r="N306" s="19"/>
      <c r="O306" s="9">
        <f t="shared" si="10"/>
        <v>1</v>
      </c>
      <c r="P306" s="3">
        <v>671</v>
      </c>
      <c r="AR306"/>
      <c r="AS306"/>
      <c r="AT306"/>
      <c r="AU306"/>
      <c r="AV306"/>
      <c r="AW306"/>
      <c r="AX306"/>
      <c r="AY306"/>
      <c r="AZ306"/>
      <c r="BA306"/>
      <c r="BB306"/>
      <c r="BC306"/>
      <c r="BD306"/>
    </row>
    <row r="307" spans="1:56" s="3" customFormat="1" x14ac:dyDescent="0.2">
      <c r="A307" s="3">
        <v>308</v>
      </c>
      <c r="B307" s="10">
        <v>1929</v>
      </c>
      <c r="C307" s="11" t="s">
        <v>564</v>
      </c>
      <c r="D307" s="12" t="s">
        <v>275</v>
      </c>
      <c r="E307" s="12" t="s">
        <v>590</v>
      </c>
      <c r="F307" s="2">
        <v>175</v>
      </c>
      <c r="G307" s="9">
        <v>672</v>
      </c>
      <c r="H307" s="13">
        <v>12</v>
      </c>
      <c r="I307" s="9">
        <v>672</v>
      </c>
      <c r="J307" s="13">
        <v>11</v>
      </c>
      <c r="K307" s="22" t="s">
        <v>940</v>
      </c>
      <c r="L307" s="18"/>
      <c r="M307" s="18"/>
      <c r="N307" s="19"/>
      <c r="O307" s="9">
        <f t="shared" si="10"/>
        <v>1</v>
      </c>
      <c r="P307" s="3">
        <v>672</v>
      </c>
      <c r="AR307"/>
      <c r="AS307"/>
      <c r="AT307"/>
      <c r="AU307"/>
      <c r="AV307"/>
      <c r="AW307"/>
      <c r="AX307"/>
      <c r="AY307"/>
      <c r="AZ307"/>
      <c r="BA307"/>
      <c r="BB307"/>
      <c r="BC307"/>
      <c r="BD307"/>
    </row>
    <row r="308" spans="1:56" s="3" customFormat="1" x14ac:dyDescent="0.2">
      <c r="A308" s="3">
        <v>309</v>
      </c>
      <c r="B308" s="10">
        <v>1929</v>
      </c>
      <c r="C308" s="11" t="s">
        <v>564</v>
      </c>
      <c r="D308" s="12" t="s">
        <v>276</v>
      </c>
      <c r="E308" s="12" t="s">
        <v>590</v>
      </c>
      <c r="F308" s="2">
        <v>176</v>
      </c>
      <c r="G308" s="9">
        <v>673</v>
      </c>
      <c r="H308" s="13">
        <v>15</v>
      </c>
      <c r="I308" s="9">
        <v>673</v>
      </c>
      <c r="J308" s="13">
        <v>17.5</v>
      </c>
      <c r="K308" s="22" t="s">
        <v>941</v>
      </c>
      <c r="L308" s="18"/>
      <c r="M308" s="18"/>
      <c r="N308" s="19"/>
      <c r="O308" s="9">
        <f t="shared" si="10"/>
        <v>1</v>
      </c>
      <c r="P308" s="3">
        <v>673</v>
      </c>
      <c r="AR308"/>
      <c r="AS308"/>
      <c r="AT308"/>
      <c r="AU308"/>
      <c r="AV308"/>
      <c r="AW308"/>
      <c r="AX308"/>
      <c r="AY308"/>
      <c r="AZ308"/>
      <c r="BA308"/>
      <c r="BB308"/>
      <c r="BC308"/>
      <c r="BD308"/>
    </row>
    <row r="309" spans="1:56" s="3" customFormat="1" x14ac:dyDescent="0.2">
      <c r="A309" s="3">
        <v>310</v>
      </c>
      <c r="B309" s="10">
        <v>1929</v>
      </c>
      <c r="C309" s="11" t="s">
        <v>564</v>
      </c>
      <c r="D309" s="12" t="s">
        <v>278</v>
      </c>
      <c r="E309" s="12" t="s">
        <v>590</v>
      </c>
      <c r="F309" s="2">
        <v>177</v>
      </c>
      <c r="G309" s="9">
        <v>674</v>
      </c>
      <c r="H309" s="13">
        <v>15</v>
      </c>
      <c r="I309" s="9">
        <v>674</v>
      </c>
      <c r="J309" s="13">
        <v>15</v>
      </c>
      <c r="K309" s="22" t="s">
        <v>942</v>
      </c>
      <c r="L309" s="18"/>
      <c r="M309" s="18"/>
      <c r="N309" s="19"/>
      <c r="O309" s="9">
        <f t="shared" si="10"/>
        <v>1</v>
      </c>
      <c r="P309" s="3">
        <v>674</v>
      </c>
      <c r="AR309"/>
      <c r="AS309"/>
      <c r="AT309"/>
      <c r="AU309"/>
      <c r="AV309"/>
      <c r="AW309"/>
      <c r="AX309"/>
      <c r="AY309"/>
      <c r="AZ309"/>
      <c r="BA309"/>
      <c r="BB309"/>
      <c r="BC309"/>
      <c r="BD309"/>
    </row>
    <row r="310" spans="1:56" s="3" customFormat="1" x14ac:dyDescent="0.2">
      <c r="A310" s="3">
        <v>311</v>
      </c>
      <c r="B310" s="10">
        <v>1929</v>
      </c>
      <c r="C310" s="11" t="s">
        <v>564</v>
      </c>
      <c r="D310" s="12" t="s">
        <v>132</v>
      </c>
      <c r="E310" s="12" t="s">
        <v>590</v>
      </c>
      <c r="F310" s="2">
        <v>178</v>
      </c>
      <c r="G310" s="9">
        <v>675</v>
      </c>
      <c r="H310" s="13">
        <v>24</v>
      </c>
      <c r="I310" s="9">
        <v>675</v>
      </c>
      <c r="J310" s="13">
        <v>35</v>
      </c>
      <c r="K310" s="22" t="s">
        <v>943</v>
      </c>
      <c r="L310" s="18"/>
      <c r="M310" s="18"/>
      <c r="N310" s="19"/>
      <c r="O310" s="9">
        <f t="shared" si="10"/>
        <v>1</v>
      </c>
      <c r="P310" s="3">
        <v>675</v>
      </c>
      <c r="AR310"/>
      <c r="AS310"/>
      <c r="AT310"/>
      <c r="AU310"/>
      <c r="AV310"/>
      <c r="AW310"/>
      <c r="AX310"/>
      <c r="AY310"/>
      <c r="AZ310"/>
      <c r="BA310"/>
      <c r="BB310"/>
      <c r="BC310"/>
      <c r="BD310"/>
    </row>
    <row r="311" spans="1:56" s="3" customFormat="1" x14ac:dyDescent="0.2">
      <c r="A311" s="3">
        <v>312</v>
      </c>
      <c r="B311" s="10">
        <v>1929</v>
      </c>
      <c r="C311" s="11" t="s">
        <v>564</v>
      </c>
      <c r="D311" s="12" t="s">
        <v>279</v>
      </c>
      <c r="E311" s="12" t="s">
        <v>590</v>
      </c>
      <c r="F311" s="2">
        <v>179</v>
      </c>
      <c r="G311" s="9">
        <v>676</v>
      </c>
      <c r="H311" s="13">
        <v>18</v>
      </c>
      <c r="I311" s="9">
        <v>676</v>
      </c>
      <c r="J311" s="13">
        <v>22.5</v>
      </c>
      <c r="K311" s="22" t="s">
        <v>944</v>
      </c>
      <c r="L311" s="18"/>
      <c r="M311" s="18"/>
      <c r="N311" s="19"/>
      <c r="O311" s="9">
        <f t="shared" si="10"/>
        <v>1</v>
      </c>
      <c r="P311" s="3">
        <v>676</v>
      </c>
      <c r="AR311"/>
      <c r="AS311"/>
      <c r="AT311"/>
      <c r="AU311"/>
      <c r="AV311"/>
      <c r="AW311"/>
      <c r="AX311"/>
      <c r="AY311"/>
      <c r="AZ311"/>
      <c r="BA311"/>
      <c r="BB311"/>
      <c r="BC311"/>
      <c r="BD311"/>
    </row>
    <row r="312" spans="1:56" s="3" customFormat="1" x14ac:dyDescent="0.2">
      <c r="A312" s="3">
        <v>313</v>
      </c>
      <c r="B312" s="10">
        <v>1929</v>
      </c>
      <c r="C312" s="11" t="s">
        <v>564</v>
      </c>
      <c r="D312" s="12" t="s">
        <v>280</v>
      </c>
      <c r="E312" s="12" t="s">
        <v>590</v>
      </c>
      <c r="F312" s="2">
        <v>180</v>
      </c>
      <c r="G312" s="9">
        <v>677</v>
      </c>
      <c r="H312" s="13">
        <v>25</v>
      </c>
      <c r="I312" s="9">
        <v>677</v>
      </c>
      <c r="J312" s="13">
        <v>30</v>
      </c>
      <c r="K312" s="22" t="s">
        <v>945</v>
      </c>
      <c r="L312" s="18"/>
      <c r="M312" s="18"/>
      <c r="N312" s="19"/>
      <c r="O312" s="9">
        <f t="shared" si="10"/>
        <v>1</v>
      </c>
      <c r="P312" s="3">
        <v>677</v>
      </c>
      <c r="AR312"/>
      <c r="AS312"/>
      <c r="AT312"/>
      <c r="AU312"/>
      <c r="AV312"/>
      <c r="AW312"/>
      <c r="AX312"/>
      <c r="AY312"/>
      <c r="AZ312"/>
      <c r="BA312"/>
      <c r="BB312"/>
      <c r="BC312"/>
      <c r="BD312"/>
    </row>
    <row r="313" spans="1:56" s="3" customFormat="1" x14ac:dyDescent="0.2">
      <c r="A313" s="3">
        <v>314</v>
      </c>
      <c r="B313" s="10">
        <v>1929</v>
      </c>
      <c r="C313" s="11" t="s">
        <v>564</v>
      </c>
      <c r="D313" s="12" t="s">
        <v>281</v>
      </c>
      <c r="E313" s="12" t="s">
        <v>590</v>
      </c>
      <c r="F313" s="2">
        <v>181</v>
      </c>
      <c r="G313" s="9">
        <v>678</v>
      </c>
      <c r="H313" s="13">
        <v>27.5</v>
      </c>
      <c r="I313" s="9">
        <v>678</v>
      </c>
      <c r="J313" s="13">
        <v>35</v>
      </c>
      <c r="K313" s="22" t="s">
        <v>946</v>
      </c>
      <c r="L313" s="18"/>
      <c r="M313" s="18"/>
      <c r="N313" s="19"/>
      <c r="O313" s="9">
        <f t="shared" si="10"/>
        <v>1</v>
      </c>
      <c r="P313" s="3">
        <v>678</v>
      </c>
      <c r="AR313"/>
      <c r="AS313"/>
      <c r="AT313"/>
      <c r="AU313"/>
      <c r="AV313"/>
      <c r="AW313"/>
      <c r="AX313"/>
      <c r="AY313"/>
      <c r="AZ313"/>
      <c r="BA313"/>
      <c r="BB313"/>
      <c r="BC313"/>
      <c r="BD313"/>
    </row>
    <row r="314" spans="1:56" s="3" customFormat="1" x14ac:dyDescent="0.2">
      <c r="A314" s="3">
        <v>315</v>
      </c>
      <c r="B314" s="10">
        <v>1929</v>
      </c>
      <c r="C314" s="11" t="s">
        <v>564</v>
      </c>
      <c r="D314" s="12" t="s">
        <v>282</v>
      </c>
      <c r="E314" s="12" t="s">
        <v>590</v>
      </c>
      <c r="F314" s="2">
        <v>182</v>
      </c>
      <c r="G314" s="9">
        <v>679</v>
      </c>
      <c r="H314" s="13">
        <v>22.5</v>
      </c>
      <c r="I314" s="9">
        <v>679</v>
      </c>
      <c r="J314" s="13">
        <v>90</v>
      </c>
      <c r="K314" s="22" t="s">
        <v>947</v>
      </c>
      <c r="L314" s="18"/>
      <c r="M314" s="18"/>
      <c r="N314" s="19"/>
      <c r="O314" s="9">
        <f t="shared" si="10"/>
        <v>1</v>
      </c>
      <c r="P314" s="3">
        <v>679</v>
      </c>
      <c r="AR314"/>
      <c r="AS314"/>
      <c r="AT314"/>
      <c r="AU314"/>
      <c r="AV314"/>
      <c r="AW314"/>
      <c r="AX314"/>
      <c r="AY314"/>
      <c r="AZ314"/>
      <c r="BA314"/>
      <c r="BB314"/>
      <c r="BC314"/>
      <c r="BD314"/>
    </row>
    <row r="315" spans="1:56" s="3" customFormat="1" x14ac:dyDescent="0.2">
      <c r="A315" s="3">
        <v>316</v>
      </c>
      <c r="B315" s="10">
        <v>1929</v>
      </c>
      <c r="C315" s="11" t="s">
        <v>565</v>
      </c>
      <c r="D315" s="12" t="s">
        <v>317</v>
      </c>
      <c r="E315" s="12" t="s">
        <v>591</v>
      </c>
      <c r="F315" s="2" t="s">
        <v>665</v>
      </c>
      <c r="G315" s="9">
        <v>651</v>
      </c>
      <c r="H315" s="13">
        <v>0.5</v>
      </c>
      <c r="I315" s="9">
        <v>651</v>
      </c>
      <c r="J315" s="13">
        <v>0.75</v>
      </c>
      <c r="K315" s="22" t="s">
        <v>1092</v>
      </c>
      <c r="L315" s="18"/>
      <c r="M315" s="18"/>
      <c r="N315" s="19"/>
      <c r="O315" s="9">
        <f>COUNTA(P315:BD315)</f>
        <v>1</v>
      </c>
      <c r="P315" s="3">
        <v>651</v>
      </c>
      <c r="AR315"/>
      <c r="AS315"/>
      <c r="AT315"/>
      <c r="AU315"/>
      <c r="AV315"/>
      <c r="AW315"/>
      <c r="AX315"/>
      <c r="AY315"/>
      <c r="AZ315"/>
      <c r="BA315"/>
      <c r="BB315"/>
      <c r="BC315"/>
      <c r="BD315"/>
    </row>
    <row r="316" spans="1:56" s="3" customFormat="1" x14ac:dyDescent="0.2">
      <c r="A316" s="3">
        <v>317</v>
      </c>
      <c r="B316" s="10">
        <v>1929</v>
      </c>
      <c r="C316" s="11" t="s">
        <v>565</v>
      </c>
      <c r="D316" s="12" t="s">
        <v>318</v>
      </c>
      <c r="E316" s="12" t="s">
        <v>591</v>
      </c>
      <c r="F316" s="2" t="s">
        <v>666</v>
      </c>
      <c r="G316" s="9">
        <v>654</v>
      </c>
      <c r="H316" s="13">
        <v>0.65</v>
      </c>
      <c r="I316" s="9">
        <v>654</v>
      </c>
      <c r="J316" s="13">
        <v>0.7</v>
      </c>
      <c r="K316" s="22" t="s">
        <v>1093</v>
      </c>
      <c r="L316" s="18"/>
      <c r="M316" s="18"/>
      <c r="N316" s="19"/>
      <c r="O316" s="9">
        <f>COUNTA(P316:BD316)</f>
        <v>3</v>
      </c>
      <c r="P316" s="3">
        <v>654</v>
      </c>
      <c r="Q316" s="3">
        <v>655</v>
      </c>
      <c r="R316" s="3">
        <v>656</v>
      </c>
      <c r="AR316"/>
      <c r="AS316"/>
      <c r="AT316"/>
      <c r="AU316"/>
      <c r="AV316"/>
      <c r="AW316"/>
      <c r="AX316"/>
      <c r="AY316"/>
      <c r="AZ316"/>
      <c r="BA316"/>
      <c r="BB316"/>
      <c r="BC316"/>
      <c r="BD316"/>
    </row>
    <row r="317" spans="1:56" s="3" customFormat="1" x14ac:dyDescent="0.2">
      <c r="A317" s="3">
        <v>318</v>
      </c>
      <c r="B317" s="10">
        <v>1929</v>
      </c>
      <c r="C317" s="11" t="s">
        <v>565</v>
      </c>
      <c r="D317" s="12" t="s">
        <v>319</v>
      </c>
      <c r="E317" s="12" t="s">
        <v>591</v>
      </c>
      <c r="F317" s="2" t="s">
        <v>667</v>
      </c>
      <c r="G317" s="9">
        <v>657</v>
      </c>
      <c r="H317" s="13">
        <v>0.6</v>
      </c>
      <c r="I317" s="9">
        <v>657</v>
      </c>
      <c r="J317" s="13">
        <v>0.6</v>
      </c>
      <c r="K317" s="22" t="s">
        <v>1094</v>
      </c>
      <c r="L317" s="18"/>
      <c r="M317" s="18"/>
      <c r="N317" s="19"/>
      <c r="O317" s="9">
        <f>COUNTA(P317:BD317)</f>
        <v>1</v>
      </c>
      <c r="P317" s="3">
        <v>657</v>
      </c>
      <c r="AR317"/>
      <c r="AS317"/>
      <c r="AT317"/>
      <c r="AU317"/>
      <c r="AV317"/>
      <c r="AW317"/>
      <c r="AX317"/>
      <c r="AY317"/>
      <c r="AZ317"/>
      <c r="BA317"/>
      <c r="BB317"/>
      <c r="BC317"/>
      <c r="BD317"/>
    </row>
    <row r="318" spans="1:56" s="3" customFormat="1" x14ac:dyDescent="0.2">
      <c r="A318" s="3">
        <v>319</v>
      </c>
      <c r="B318" s="10">
        <v>1929</v>
      </c>
      <c r="C318" s="11" t="s">
        <v>565</v>
      </c>
      <c r="D318" s="12" t="s">
        <v>320</v>
      </c>
      <c r="E318" s="12" t="s">
        <v>591</v>
      </c>
      <c r="F318" s="2" t="s">
        <v>668</v>
      </c>
      <c r="G318" s="9">
        <v>680</v>
      </c>
      <c r="H318" s="13">
        <v>0.7</v>
      </c>
      <c r="I318" s="9">
        <v>680</v>
      </c>
      <c r="J318" s="13">
        <v>0.7</v>
      </c>
      <c r="K318" s="22" t="s">
        <v>1095</v>
      </c>
      <c r="L318" s="18"/>
      <c r="M318" s="18"/>
      <c r="N318" s="19"/>
      <c r="O318" s="9">
        <f t="shared" si="10"/>
        <v>1</v>
      </c>
      <c r="P318" s="3">
        <v>680</v>
      </c>
      <c r="AR318"/>
      <c r="AS318"/>
      <c r="AT318"/>
      <c r="AU318"/>
      <c r="AV318"/>
      <c r="AW318"/>
      <c r="AX318"/>
      <c r="AY318"/>
      <c r="AZ318"/>
      <c r="BA318"/>
      <c r="BB318"/>
      <c r="BC318"/>
      <c r="BD318"/>
    </row>
    <row r="319" spans="1:56" s="3" customFormat="1" x14ac:dyDescent="0.2">
      <c r="A319" s="3">
        <v>320</v>
      </c>
      <c r="B319" s="10">
        <v>1929</v>
      </c>
      <c r="C319" s="11" t="s">
        <v>565</v>
      </c>
      <c r="D319" s="12" t="s">
        <v>321</v>
      </c>
      <c r="E319" s="12" t="s">
        <v>591</v>
      </c>
      <c r="F319" s="2" t="s">
        <v>669</v>
      </c>
      <c r="G319" s="9">
        <v>681</v>
      </c>
      <c r="H319" s="13">
        <v>1.25</v>
      </c>
      <c r="I319" s="9">
        <v>681</v>
      </c>
      <c r="J319" s="13">
        <v>0.6</v>
      </c>
      <c r="K319" s="22" t="s">
        <v>1096</v>
      </c>
      <c r="L319" s="18"/>
      <c r="M319" s="18"/>
      <c r="N319" s="19"/>
      <c r="O319" s="9">
        <f t="shared" si="10"/>
        <v>1</v>
      </c>
      <c r="P319" s="3">
        <v>681</v>
      </c>
      <c r="AR319"/>
      <c r="AS319"/>
      <c r="AT319"/>
      <c r="AU319"/>
      <c r="AV319"/>
      <c r="AW319"/>
      <c r="AX319"/>
      <c r="AY319"/>
      <c r="AZ319"/>
      <c r="BA319"/>
      <c r="BB319"/>
      <c r="BC319"/>
      <c r="BD319"/>
    </row>
    <row r="320" spans="1:56" s="3" customFormat="1" x14ac:dyDescent="0.2">
      <c r="A320" s="3">
        <v>321</v>
      </c>
      <c r="B320" s="10">
        <v>1930</v>
      </c>
      <c r="C320" s="11" t="s">
        <v>566</v>
      </c>
      <c r="D320" s="12" t="s">
        <v>322</v>
      </c>
      <c r="E320" s="12" t="s">
        <v>591</v>
      </c>
      <c r="F320" s="2" t="s">
        <v>670</v>
      </c>
      <c r="G320" s="9">
        <v>682</v>
      </c>
      <c r="H320" s="13">
        <v>0.7</v>
      </c>
      <c r="I320" s="9">
        <v>682</v>
      </c>
      <c r="J320" s="13">
        <v>0.7</v>
      </c>
      <c r="K320" s="22" t="s">
        <v>1097</v>
      </c>
      <c r="L320" s="18"/>
      <c r="M320" s="18"/>
      <c r="N320" s="19"/>
      <c r="O320" s="9">
        <f t="shared" si="10"/>
        <v>1</v>
      </c>
      <c r="P320" s="3">
        <v>682</v>
      </c>
      <c r="AR320"/>
      <c r="AS320"/>
      <c r="AT320"/>
      <c r="AU320"/>
      <c r="AV320"/>
      <c r="AW320"/>
      <c r="AX320"/>
      <c r="AY320"/>
      <c r="AZ320"/>
      <c r="BA320"/>
      <c r="BB320"/>
      <c r="BC320"/>
      <c r="BD320"/>
    </row>
    <row r="321" spans="1:56" s="3" customFormat="1" x14ac:dyDescent="0.2">
      <c r="A321" s="3">
        <v>322</v>
      </c>
      <c r="B321" s="10">
        <v>1930</v>
      </c>
      <c r="C321" s="11" t="s">
        <v>566</v>
      </c>
      <c r="D321" s="12" t="s">
        <v>323</v>
      </c>
      <c r="E321" s="12" t="s">
        <v>591</v>
      </c>
      <c r="F321" s="2" t="s">
        <v>671</v>
      </c>
      <c r="G321" s="9">
        <v>683</v>
      </c>
      <c r="H321" s="13">
        <v>1.05</v>
      </c>
      <c r="I321" s="9">
        <v>683</v>
      </c>
      <c r="J321" s="13">
        <v>1.05</v>
      </c>
      <c r="K321" s="22" t="s">
        <v>1098</v>
      </c>
      <c r="L321" s="18"/>
      <c r="M321" s="18"/>
      <c r="N321" s="19"/>
      <c r="O321" s="9">
        <f t="shared" si="8"/>
        <v>1</v>
      </c>
      <c r="P321" s="3">
        <v>683</v>
      </c>
      <c r="AR321"/>
      <c r="AS321"/>
      <c r="AT321"/>
      <c r="AU321"/>
      <c r="AV321"/>
      <c r="AW321"/>
      <c r="AX321"/>
      <c r="AY321"/>
      <c r="AZ321"/>
      <c r="BA321"/>
      <c r="BB321"/>
      <c r="BC321"/>
      <c r="BD321"/>
    </row>
    <row r="322" spans="1:56" s="3" customFormat="1" x14ac:dyDescent="0.2">
      <c r="A322" s="3">
        <v>323</v>
      </c>
      <c r="B322" s="10">
        <v>1930</v>
      </c>
      <c r="C322" s="11" t="s">
        <v>566</v>
      </c>
      <c r="D322" s="12" t="s">
        <v>324</v>
      </c>
      <c r="E322" s="12" t="s">
        <v>591</v>
      </c>
      <c r="F322" s="2" t="s">
        <v>672</v>
      </c>
      <c r="G322" s="9">
        <v>688</v>
      </c>
      <c r="H322" s="13">
        <v>0.85</v>
      </c>
      <c r="I322" s="9">
        <v>688</v>
      </c>
      <c r="J322" s="13">
        <v>0.9</v>
      </c>
      <c r="K322" s="22" t="s">
        <v>1099</v>
      </c>
      <c r="L322" s="18"/>
      <c r="M322" s="18"/>
      <c r="N322" s="19"/>
      <c r="O322" s="9">
        <f t="shared" si="8"/>
        <v>1</v>
      </c>
      <c r="P322" s="3">
        <v>688</v>
      </c>
      <c r="AR322"/>
      <c r="AS322"/>
      <c r="AT322"/>
      <c r="AU322"/>
      <c r="AV322"/>
      <c r="AW322"/>
      <c r="AX322"/>
      <c r="AY322"/>
      <c r="AZ322"/>
      <c r="BA322"/>
      <c r="BB322"/>
      <c r="BC322"/>
      <c r="BD322"/>
    </row>
    <row r="323" spans="1:56" s="3" customFormat="1" x14ac:dyDescent="0.2">
      <c r="A323" s="3">
        <v>324</v>
      </c>
      <c r="B323" s="10">
        <v>1930</v>
      </c>
      <c r="C323" s="11" t="s">
        <v>566</v>
      </c>
      <c r="D323" s="12" t="s">
        <v>325</v>
      </c>
      <c r="E323" s="12" t="s">
        <v>591</v>
      </c>
      <c r="F323" s="2" t="s">
        <v>673</v>
      </c>
      <c r="G323" s="9">
        <v>689</v>
      </c>
      <c r="H323" s="13">
        <v>0.5</v>
      </c>
      <c r="I323" s="9">
        <v>689</v>
      </c>
      <c r="J323" s="13">
        <v>0.5</v>
      </c>
      <c r="K323" s="22" t="s">
        <v>1100</v>
      </c>
      <c r="L323" s="18"/>
      <c r="M323" s="18"/>
      <c r="N323" s="19"/>
      <c r="O323" s="9">
        <f t="shared" si="8"/>
        <v>1</v>
      </c>
      <c r="P323" s="3">
        <v>689</v>
      </c>
      <c r="AR323"/>
      <c r="AS323"/>
      <c r="AT323"/>
      <c r="AU323"/>
      <c r="AV323"/>
      <c r="AW323"/>
      <c r="AX323"/>
      <c r="AY323"/>
      <c r="AZ323"/>
      <c r="BA323"/>
      <c r="BB323"/>
      <c r="BC323"/>
      <c r="BD323"/>
    </row>
    <row r="324" spans="1:56" s="3" customFormat="1" x14ac:dyDescent="0.2">
      <c r="A324" s="3">
        <v>325</v>
      </c>
      <c r="B324" s="10">
        <v>1930</v>
      </c>
      <c r="C324" s="11" t="s">
        <v>1465</v>
      </c>
      <c r="D324" s="23" t="s">
        <v>1267</v>
      </c>
      <c r="E324" s="12" t="s">
        <v>540</v>
      </c>
      <c r="F324" s="2" t="s">
        <v>1297</v>
      </c>
      <c r="G324" s="9" t="s">
        <v>606</v>
      </c>
      <c r="H324" s="13">
        <v>165</v>
      </c>
      <c r="I324" s="9" t="s">
        <v>606</v>
      </c>
      <c r="J324" s="13">
        <v>180</v>
      </c>
      <c r="K324" s="22" t="s">
        <v>1452</v>
      </c>
      <c r="L324" s="18"/>
      <c r="M324" s="18"/>
      <c r="N324" s="19"/>
      <c r="O324" s="9">
        <f>COUNTA(P324:BD324)</f>
        <v>1</v>
      </c>
      <c r="P324" s="3" t="s">
        <v>606</v>
      </c>
      <c r="AR324"/>
      <c r="AS324"/>
      <c r="AT324"/>
      <c r="AU324"/>
      <c r="AV324"/>
      <c r="AW324"/>
      <c r="AX324"/>
      <c r="AY324"/>
      <c r="AZ324"/>
      <c r="BA324"/>
      <c r="BB324"/>
      <c r="BC324"/>
      <c r="BD324"/>
    </row>
    <row r="325" spans="1:56" s="3" customFormat="1" x14ac:dyDescent="0.2">
      <c r="A325" s="3">
        <v>326</v>
      </c>
      <c r="B325" s="10">
        <v>1930</v>
      </c>
      <c r="C325" s="11" t="s">
        <v>1465</v>
      </c>
      <c r="D325" s="23" t="s">
        <v>1268</v>
      </c>
      <c r="E325" s="12" t="s">
        <v>540</v>
      </c>
      <c r="F325" s="2" t="s">
        <v>1298</v>
      </c>
      <c r="G325" s="9" t="s">
        <v>607</v>
      </c>
      <c r="H325" s="13">
        <v>375</v>
      </c>
      <c r="I325" s="9" t="s">
        <v>607</v>
      </c>
      <c r="J325" s="13">
        <v>400</v>
      </c>
      <c r="K325" s="22" t="s">
        <v>1453</v>
      </c>
      <c r="L325" s="18"/>
      <c r="M325" s="18"/>
      <c r="N325" s="19"/>
      <c r="O325" s="9">
        <f>COUNTA(P325:BD325)</f>
        <v>1</v>
      </c>
      <c r="P325" s="3" t="s">
        <v>607</v>
      </c>
      <c r="AR325"/>
      <c r="AS325"/>
      <c r="AT325"/>
      <c r="AU325"/>
      <c r="AV325"/>
      <c r="AW325"/>
      <c r="AX325"/>
      <c r="AY325"/>
      <c r="AZ325"/>
      <c r="BA325"/>
      <c r="BB325"/>
      <c r="BC325"/>
      <c r="BD325"/>
    </row>
    <row r="326" spans="1:56" s="3" customFormat="1" x14ac:dyDescent="0.2">
      <c r="A326" s="3">
        <v>327</v>
      </c>
      <c r="B326" s="10">
        <v>1930</v>
      </c>
      <c r="C326" s="11" t="s">
        <v>1465</v>
      </c>
      <c r="D326" s="23" t="s">
        <v>1269</v>
      </c>
      <c r="E326" s="12" t="s">
        <v>540</v>
      </c>
      <c r="F326" s="2" t="s">
        <v>1299</v>
      </c>
      <c r="G326" s="9" t="s">
        <v>608</v>
      </c>
      <c r="H326" s="13">
        <v>600</v>
      </c>
      <c r="I326" s="9" t="s">
        <v>608</v>
      </c>
      <c r="J326" s="13">
        <v>575</v>
      </c>
      <c r="K326" s="22" t="s">
        <v>1443</v>
      </c>
      <c r="L326" s="18"/>
      <c r="M326" s="18"/>
      <c r="N326" s="19"/>
      <c r="O326" s="9">
        <f>COUNTA(P326:BD326)</f>
        <v>1</v>
      </c>
      <c r="P326" s="3" t="s">
        <v>608</v>
      </c>
      <c r="AR326"/>
      <c r="AS326"/>
      <c r="AT326"/>
      <c r="AU326"/>
      <c r="AV326"/>
      <c r="AW326"/>
      <c r="AX326"/>
      <c r="AY326"/>
      <c r="AZ326"/>
      <c r="BA326"/>
      <c r="BB326"/>
      <c r="BC326"/>
      <c r="BD326"/>
    </row>
    <row r="327" spans="1:56" s="3" customFormat="1" x14ac:dyDescent="0.2">
      <c r="A327" s="3">
        <v>328</v>
      </c>
      <c r="B327" s="10">
        <v>1930</v>
      </c>
      <c r="C327" s="11" t="s">
        <v>1523</v>
      </c>
      <c r="D327" s="12" t="s">
        <v>1522</v>
      </c>
      <c r="E327" s="12" t="s">
        <v>1395</v>
      </c>
      <c r="F327" s="2" t="s">
        <v>1580</v>
      </c>
      <c r="G327" s="9" t="s">
        <v>1557</v>
      </c>
      <c r="H327" s="13">
        <v>0.25</v>
      </c>
      <c r="I327" s="9" t="s">
        <v>1557</v>
      </c>
      <c r="J327" s="13">
        <v>1</v>
      </c>
      <c r="K327" s="22" t="s">
        <v>1580</v>
      </c>
      <c r="L327" s="18"/>
      <c r="M327" s="18"/>
      <c r="N327" s="19"/>
      <c r="O327" s="9">
        <f t="shared" ref="O327:O336" si="11">COUNTA(P327:BD327)</f>
        <v>2</v>
      </c>
      <c r="P327" s="3" t="s">
        <v>1557</v>
      </c>
      <c r="R327" s="3" t="s">
        <v>1547</v>
      </c>
      <c r="AR327"/>
      <c r="AS327"/>
      <c r="AT327"/>
      <c r="AU327"/>
      <c r="AV327"/>
      <c r="AW327"/>
      <c r="AX327"/>
      <c r="AY327"/>
      <c r="AZ327"/>
      <c r="BA327"/>
      <c r="BB327"/>
      <c r="BC327"/>
      <c r="BD327"/>
    </row>
    <row r="328" spans="1:56" s="3" customFormat="1" x14ac:dyDescent="0.2">
      <c r="A328" s="3">
        <v>329</v>
      </c>
      <c r="B328" s="10">
        <v>1930</v>
      </c>
      <c r="C328" s="11" t="s">
        <v>1523</v>
      </c>
      <c r="D328" s="12" t="s">
        <v>1365</v>
      </c>
      <c r="E328" s="12" t="s">
        <v>1395</v>
      </c>
      <c r="F328" s="2" t="s">
        <v>1581</v>
      </c>
      <c r="G328" s="9" t="s">
        <v>1558</v>
      </c>
      <c r="H328" s="13">
        <v>0.35</v>
      </c>
      <c r="I328" s="9" t="s">
        <v>1558</v>
      </c>
      <c r="J328" s="13">
        <v>2.75</v>
      </c>
      <c r="K328" s="22" t="s">
        <v>1581</v>
      </c>
      <c r="L328" s="18"/>
      <c r="M328" s="18"/>
      <c r="N328" s="19"/>
      <c r="O328" s="9">
        <f t="shared" si="11"/>
        <v>2</v>
      </c>
      <c r="P328" s="3" t="s">
        <v>1558</v>
      </c>
      <c r="Q328" s="3" t="s">
        <v>1548</v>
      </c>
      <c r="AR328"/>
      <c r="AS328"/>
      <c r="AT328"/>
      <c r="AU328"/>
      <c r="AV328"/>
      <c r="AW328"/>
      <c r="AX328"/>
      <c r="AY328"/>
      <c r="AZ328"/>
      <c r="BA328"/>
      <c r="BB328"/>
      <c r="BC328"/>
      <c r="BD328"/>
    </row>
    <row r="329" spans="1:56" s="3" customFormat="1" x14ac:dyDescent="0.2">
      <c r="A329" s="3">
        <v>330</v>
      </c>
      <c r="B329" s="10">
        <v>1930</v>
      </c>
      <c r="C329" s="11" t="s">
        <v>1523</v>
      </c>
      <c r="D329" s="12" t="s">
        <v>1366</v>
      </c>
      <c r="E329" s="12" t="s">
        <v>1395</v>
      </c>
      <c r="F329" s="2" t="s">
        <v>1582</v>
      </c>
      <c r="G329" s="9" t="s">
        <v>1559</v>
      </c>
      <c r="H329" s="13">
        <v>0.35</v>
      </c>
      <c r="I329" s="9" t="s">
        <v>1559</v>
      </c>
      <c r="J329" s="13">
        <v>3.75</v>
      </c>
      <c r="K329" s="22" t="s">
        <v>1582</v>
      </c>
      <c r="L329" s="18"/>
      <c r="M329" s="18"/>
      <c r="N329" s="19"/>
      <c r="O329" s="9">
        <f t="shared" si="11"/>
        <v>2</v>
      </c>
      <c r="P329" s="3" t="s">
        <v>1559</v>
      </c>
      <c r="Q329" s="3" t="s">
        <v>1549</v>
      </c>
      <c r="AR329"/>
      <c r="AS329"/>
      <c r="AT329"/>
      <c r="AU329"/>
      <c r="AV329"/>
      <c r="AW329"/>
      <c r="AX329"/>
      <c r="AY329"/>
      <c r="AZ329"/>
      <c r="BA329"/>
      <c r="BB329"/>
      <c r="BC329"/>
      <c r="BD329"/>
    </row>
    <row r="330" spans="1:56" s="3" customFormat="1" x14ac:dyDescent="0.2">
      <c r="A330" s="3">
        <v>331</v>
      </c>
      <c r="B330" s="10">
        <v>1930</v>
      </c>
      <c r="C330" s="11" t="s">
        <v>1523</v>
      </c>
      <c r="D330" s="12" t="s">
        <v>1474</v>
      </c>
      <c r="E330" s="12" t="s">
        <v>1395</v>
      </c>
      <c r="F330" s="2" t="s">
        <v>1583</v>
      </c>
      <c r="G330" s="9" t="s">
        <v>1560</v>
      </c>
      <c r="H330" s="13">
        <v>2.75</v>
      </c>
      <c r="I330" s="9" t="s">
        <v>1560</v>
      </c>
      <c r="J330" s="13">
        <v>20</v>
      </c>
      <c r="K330" s="22" t="s">
        <v>1583</v>
      </c>
      <c r="L330" s="18"/>
      <c r="M330" s="18"/>
      <c r="N330" s="19"/>
      <c r="O330" s="9">
        <f t="shared" si="11"/>
        <v>2</v>
      </c>
      <c r="P330" s="3" t="s">
        <v>1560</v>
      </c>
      <c r="Q330" s="3" t="s">
        <v>1550</v>
      </c>
      <c r="AR330"/>
      <c r="AS330"/>
      <c r="AT330"/>
      <c r="AU330"/>
      <c r="AV330"/>
      <c r="AW330"/>
      <c r="AX330"/>
      <c r="AY330"/>
      <c r="AZ330"/>
      <c r="BA330"/>
      <c r="BB330"/>
      <c r="BC330"/>
      <c r="BD330"/>
    </row>
    <row r="331" spans="1:56" s="3" customFormat="1" x14ac:dyDescent="0.2">
      <c r="A331" s="3">
        <v>332</v>
      </c>
      <c r="B331" s="10">
        <v>1930</v>
      </c>
      <c r="C331" s="11" t="s">
        <v>1523</v>
      </c>
      <c r="D331" s="12" t="s">
        <v>1367</v>
      </c>
      <c r="E331" s="12" t="s">
        <v>1395</v>
      </c>
      <c r="F331" s="2" t="s">
        <v>1584</v>
      </c>
      <c r="G331" s="9" t="s">
        <v>1561</v>
      </c>
      <c r="H331" s="13">
        <v>5</v>
      </c>
      <c r="I331" s="9" t="s">
        <v>1561</v>
      </c>
      <c r="J331" s="13">
        <v>18</v>
      </c>
      <c r="K331" s="22" t="s">
        <v>1584</v>
      </c>
      <c r="L331" s="18"/>
      <c r="M331" s="18"/>
      <c r="N331" s="19"/>
      <c r="O331" s="9">
        <f t="shared" si="11"/>
        <v>2</v>
      </c>
      <c r="P331" s="3" t="s">
        <v>1561</v>
      </c>
      <c r="Q331" s="3" t="s">
        <v>1551</v>
      </c>
      <c r="AR331"/>
      <c r="AS331"/>
      <c r="AT331"/>
      <c r="AU331"/>
      <c r="AV331"/>
      <c r="AW331"/>
      <c r="AX331"/>
      <c r="AY331"/>
      <c r="AZ331"/>
      <c r="BA331"/>
      <c r="BB331"/>
      <c r="BC331"/>
      <c r="BD331"/>
    </row>
    <row r="332" spans="1:56" s="3" customFormat="1" x14ac:dyDescent="0.2">
      <c r="A332" s="3">
        <v>333</v>
      </c>
      <c r="B332" s="10">
        <v>1930</v>
      </c>
      <c r="C332" s="11" t="s">
        <v>1523</v>
      </c>
      <c r="D332" s="12" t="s">
        <v>1368</v>
      </c>
      <c r="E332" s="12" t="s">
        <v>1395</v>
      </c>
      <c r="F332" s="2" t="s">
        <v>1585</v>
      </c>
      <c r="G332" s="9" t="s">
        <v>1562</v>
      </c>
      <c r="H332" s="13">
        <v>2</v>
      </c>
      <c r="I332" s="9" t="s">
        <v>1562</v>
      </c>
      <c r="J332" s="13">
        <v>42.5</v>
      </c>
      <c r="K332" s="22" t="s">
        <v>1585</v>
      </c>
      <c r="L332" s="18"/>
      <c r="M332" s="18"/>
      <c r="N332" s="19"/>
      <c r="O332" s="9">
        <f t="shared" si="11"/>
        <v>2</v>
      </c>
      <c r="P332" s="3" t="s">
        <v>1562</v>
      </c>
      <c r="Q332" s="3" t="s">
        <v>1552</v>
      </c>
      <c r="AR332"/>
      <c r="AS332"/>
      <c r="AT332"/>
      <c r="AU332"/>
      <c r="AV332"/>
      <c r="AW332"/>
      <c r="AX332"/>
      <c r="AY332"/>
      <c r="AZ332"/>
      <c r="BA332"/>
      <c r="BB332"/>
      <c r="BC332"/>
      <c r="BD332"/>
    </row>
    <row r="333" spans="1:56" s="3" customFormat="1" x14ac:dyDescent="0.2">
      <c r="A333" s="3">
        <v>334</v>
      </c>
      <c r="B333" s="10">
        <v>1930</v>
      </c>
      <c r="C333" s="11" t="s">
        <v>1523</v>
      </c>
      <c r="D333" s="12" t="s">
        <v>1475</v>
      </c>
      <c r="E333" s="12" t="s">
        <v>1395</v>
      </c>
      <c r="F333" s="2" t="s">
        <v>1586</v>
      </c>
      <c r="G333" s="9" t="s">
        <v>1563</v>
      </c>
      <c r="H333" s="13">
        <v>4</v>
      </c>
      <c r="I333" s="9" t="s">
        <v>1563</v>
      </c>
      <c r="J333" s="13">
        <v>125</v>
      </c>
      <c r="K333" s="22" t="s">
        <v>1586</v>
      </c>
      <c r="L333" s="18"/>
      <c r="M333" s="18"/>
      <c r="N333" s="19"/>
      <c r="O333" s="9">
        <f t="shared" si="11"/>
        <v>2</v>
      </c>
      <c r="P333" s="3" t="s">
        <v>1563</v>
      </c>
      <c r="Q333" s="3" t="s">
        <v>1553</v>
      </c>
      <c r="AR333"/>
      <c r="AS333"/>
      <c r="AT333"/>
      <c r="AU333"/>
      <c r="AV333"/>
      <c r="AW333"/>
      <c r="AX333"/>
      <c r="AY333"/>
      <c r="AZ333"/>
      <c r="BA333"/>
      <c r="BB333"/>
      <c r="BC333"/>
      <c r="BD333"/>
    </row>
    <row r="334" spans="1:56" s="3" customFormat="1" x14ac:dyDescent="0.2">
      <c r="A334" s="3">
        <v>335</v>
      </c>
      <c r="B334" s="10">
        <v>1930</v>
      </c>
      <c r="C334" s="11" t="s">
        <v>1523</v>
      </c>
      <c r="D334" s="12" t="s">
        <v>1476</v>
      </c>
      <c r="E334" s="12" t="s">
        <v>1395</v>
      </c>
      <c r="F334" s="2" t="s">
        <v>1587</v>
      </c>
      <c r="G334" s="9" t="s">
        <v>1564</v>
      </c>
      <c r="H334" s="13">
        <v>2</v>
      </c>
      <c r="I334" s="9" t="s">
        <v>1564</v>
      </c>
      <c r="J334" s="13">
        <v>175</v>
      </c>
      <c r="K334" s="22" t="s">
        <v>1587</v>
      </c>
      <c r="L334" s="18"/>
      <c r="M334" s="18"/>
      <c r="N334" s="19"/>
      <c r="O334" s="9">
        <f t="shared" si="11"/>
        <v>2</v>
      </c>
      <c r="P334" s="3" t="s">
        <v>1564</v>
      </c>
      <c r="Q334" s="3" t="s">
        <v>1554</v>
      </c>
      <c r="AR334"/>
      <c r="AS334"/>
      <c r="AT334"/>
      <c r="AU334"/>
      <c r="AV334"/>
      <c r="AW334"/>
      <c r="AX334"/>
      <c r="AY334"/>
      <c r="AZ334"/>
      <c r="BA334"/>
      <c r="BB334"/>
      <c r="BC334"/>
      <c r="BD334"/>
    </row>
    <row r="335" spans="1:56" s="3" customFormat="1" x14ac:dyDescent="0.2">
      <c r="A335" s="3">
        <v>336</v>
      </c>
      <c r="B335" s="10">
        <v>1930</v>
      </c>
      <c r="C335" s="11" t="s">
        <v>1523</v>
      </c>
      <c r="D335" s="24">
        <v>1</v>
      </c>
      <c r="E335" s="12" t="s">
        <v>1395</v>
      </c>
      <c r="F335" s="2" t="s">
        <v>1588</v>
      </c>
      <c r="G335" s="9" t="s">
        <v>1565</v>
      </c>
      <c r="H335" s="13">
        <v>0.35</v>
      </c>
      <c r="I335" s="9" t="s">
        <v>1565</v>
      </c>
      <c r="J335" s="13">
        <v>32.5</v>
      </c>
      <c r="K335" s="22" t="s">
        <v>1588</v>
      </c>
      <c r="L335" s="18"/>
      <c r="M335" s="18"/>
      <c r="N335" s="19"/>
      <c r="O335" s="9">
        <f t="shared" si="11"/>
        <v>2</v>
      </c>
      <c r="P335" s="3" t="s">
        <v>1565</v>
      </c>
      <c r="Q335" s="3" t="s">
        <v>1555</v>
      </c>
      <c r="AR335"/>
      <c r="AS335"/>
      <c r="AT335"/>
      <c r="AU335"/>
      <c r="AV335"/>
      <c r="AW335"/>
      <c r="AX335"/>
      <c r="AY335"/>
      <c r="AZ335"/>
      <c r="BA335"/>
      <c r="BB335"/>
      <c r="BC335"/>
      <c r="BD335"/>
    </row>
    <row r="336" spans="1:56" s="3" customFormat="1" x14ac:dyDescent="0.2">
      <c r="A336" s="3">
        <v>337</v>
      </c>
      <c r="B336" s="10">
        <v>1930</v>
      </c>
      <c r="C336" s="11" t="s">
        <v>1523</v>
      </c>
      <c r="D336" s="24">
        <v>5</v>
      </c>
      <c r="E336" s="12" t="s">
        <v>1395</v>
      </c>
      <c r="F336" s="2" t="s">
        <v>1589</v>
      </c>
      <c r="G336" s="9" t="s">
        <v>1556</v>
      </c>
      <c r="H336" s="13">
        <v>0.35</v>
      </c>
      <c r="I336" s="9" t="s">
        <v>1556</v>
      </c>
      <c r="J336" s="13">
        <v>37.5</v>
      </c>
      <c r="K336" s="22" t="s">
        <v>1589</v>
      </c>
      <c r="L336" s="18"/>
      <c r="M336" s="18"/>
      <c r="N336" s="19"/>
      <c r="O336" s="9">
        <f t="shared" si="11"/>
        <v>1</v>
      </c>
      <c r="P336" s="3" t="s">
        <v>1556</v>
      </c>
      <c r="AR336"/>
      <c r="AS336"/>
      <c r="AT336"/>
      <c r="AU336"/>
      <c r="AV336"/>
      <c r="AW336"/>
      <c r="AX336"/>
      <c r="AY336"/>
      <c r="AZ336"/>
      <c r="BA336"/>
      <c r="BB336"/>
      <c r="BC336"/>
      <c r="BD336"/>
    </row>
    <row r="337" spans="1:56" s="3" customFormat="1" x14ac:dyDescent="0.2">
      <c r="A337" s="3">
        <v>338</v>
      </c>
      <c r="B337" s="10">
        <v>1931</v>
      </c>
      <c r="C337" s="11" t="s">
        <v>567</v>
      </c>
      <c r="D337" s="12" t="s">
        <v>326</v>
      </c>
      <c r="E337" s="12" t="s">
        <v>591</v>
      </c>
      <c r="F337" s="2" t="s">
        <v>674</v>
      </c>
      <c r="G337" s="9">
        <v>690</v>
      </c>
      <c r="H337" s="13">
        <v>0.25</v>
      </c>
      <c r="I337" s="9">
        <v>690</v>
      </c>
      <c r="J337" s="13">
        <v>0.3</v>
      </c>
      <c r="K337" s="22" t="s">
        <v>1101</v>
      </c>
      <c r="L337" s="18"/>
      <c r="M337" s="18"/>
      <c r="N337" s="19"/>
      <c r="O337" s="9">
        <f t="shared" si="8"/>
        <v>1</v>
      </c>
      <c r="P337" s="3">
        <v>690</v>
      </c>
      <c r="AR337"/>
      <c r="AS337"/>
      <c r="AT337"/>
      <c r="AU337"/>
      <c r="AV337"/>
      <c r="AW337"/>
      <c r="AX337"/>
      <c r="AY337"/>
      <c r="AZ337"/>
      <c r="BA337"/>
      <c r="BB337"/>
      <c r="BC337"/>
      <c r="BD337"/>
    </row>
    <row r="338" spans="1:56" s="3" customFormat="1" x14ac:dyDescent="0.2">
      <c r="A338" s="3">
        <v>339</v>
      </c>
      <c r="B338" s="10">
        <v>1931</v>
      </c>
      <c r="C338" s="11" t="s">
        <v>567</v>
      </c>
      <c r="D338" s="12" t="s">
        <v>327</v>
      </c>
      <c r="E338" s="12" t="s">
        <v>591</v>
      </c>
      <c r="F338" s="2" t="s">
        <v>675</v>
      </c>
      <c r="G338" s="9">
        <v>702</v>
      </c>
      <c r="H338" s="13">
        <v>0.25</v>
      </c>
      <c r="I338" s="9">
        <v>702</v>
      </c>
      <c r="J338" s="13">
        <v>0.25</v>
      </c>
      <c r="K338" s="22" t="s">
        <v>1102</v>
      </c>
      <c r="L338" s="18"/>
      <c r="M338" s="18"/>
      <c r="N338" s="19"/>
      <c r="O338" s="9">
        <f t="shared" si="8"/>
        <v>1</v>
      </c>
      <c r="P338" s="3">
        <v>702</v>
      </c>
      <c r="AR338"/>
      <c r="AS338"/>
      <c r="AT338"/>
      <c r="AU338"/>
      <c r="AV338"/>
      <c r="AW338"/>
      <c r="AX338"/>
      <c r="AY338"/>
      <c r="AZ338"/>
      <c r="BA338"/>
      <c r="BB338"/>
      <c r="BC338"/>
      <c r="BD338"/>
    </row>
    <row r="339" spans="1:56" s="3" customFormat="1" x14ac:dyDescent="0.2">
      <c r="A339" s="3">
        <v>340</v>
      </c>
      <c r="B339" s="10">
        <v>1931</v>
      </c>
      <c r="C339" s="11" t="s">
        <v>567</v>
      </c>
      <c r="D339" s="12" t="s">
        <v>328</v>
      </c>
      <c r="E339" s="12" t="s">
        <v>591</v>
      </c>
      <c r="F339" s="2" t="s">
        <v>676</v>
      </c>
      <c r="G339" s="9">
        <v>703</v>
      </c>
      <c r="H339" s="13">
        <v>0.25</v>
      </c>
      <c r="I339" s="9">
        <v>703</v>
      </c>
      <c r="J339" s="13">
        <v>0.35</v>
      </c>
      <c r="K339" s="22" t="s">
        <v>1103</v>
      </c>
      <c r="L339" s="18"/>
      <c r="M339" s="18"/>
      <c r="N339" s="19"/>
      <c r="O339" s="9">
        <f t="shared" si="8"/>
        <v>1</v>
      </c>
      <c r="P339" s="3">
        <v>703</v>
      </c>
      <c r="AR339"/>
      <c r="AS339"/>
      <c r="AT339"/>
      <c r="AU339"/>
      <c r="AV339"/>
      <c r="AW339"/>
      <c r="AX339"/>
      <c r="AY339"/>
      <c r="AZ339"/>
      <c r="BA339"/>
      <c r="BB339"/>
      <c r="BC339"/>
      <c r="BD339"/>
    </row>
    <row r="340" spans="1:56" s="3" customFormat="1" x14ac:dyDescent="0.2">
      <c r="A340" s="3">
        <v>341</v>
      </c>
      <c r="B340" s="10">
        <v>1932</v>
      </c>
      <c r="C340" s="11" t="s">
        <v>329</v>
      </c>
      <c r="D340" s="12" t="s">
        <v>330</v>
      </c>
      <c r="E340" s="12" t="s">
        <v>591</v>
      </c>
      <c r="F340" s="2" t="s">
        <v>677</v>
      </c>
      <c r="G340" s="9">
        <v>704</v>
      </c>
      <c r="H340" s="13">
        <v>0.25</v>
      </c>
      <c r="I340" s="9">
        <v>704</v>
      </c>
      <c r="J340" s="13">
        <v>0.25</v>
      </c>
      <c r="K340" s="22" t="s">
        <v>1104</v>
      </c>
      <c r="L340" s="18"/>
      <c r="M340" s="18"/>
      <c r="N340" s="19"/>
      <c r="O340" s="9">
        <f t="shared" si="8"/>
        <v>1</v>
      </c>
      <c r="P340" s="3">
        <v>704</v>
      </c>
      <c r="AR340"/>
      <c r="AS340"/>
      <c r="AT340"/>
      <c r="AU340"/>
      <c r="AV340"/>
      <c r="AW340"/>
      <c r="AX340"/>
      <c r="AY340"/>
      <c r="AZ340"/>
      <c r="BA340"/>
      <c r="BB340"/>
      <c r="BC340"/>
      <c r="BD340"/>
    </row>
    <row r="341" spans="1:56" s="3" customFormat="1" x14ac:dyDescent="0.2">
      <c r="A341" s="3">
        <v>342</v>
      </c>
      <c r="B341" s="10">
        <v>1932</v>
      </c>
      <c r="C341" s="11" t="s">
        <v>329</v>
      </c>
      <c r="D341" s="12" t="s">
        <v>240</v>
      </c>
      <c r="E341" s="12" t="s">
        <v>591</v>
      </c>
      <c r="F341" s="2" t="s">
        <v>678</v>
      </c>
      <c r="G341" s="9">
        <v>705</v>
      </c>
      <c r="H341" s="13">
        <v>0.25</v>
      </c>
      <c r="I341" s="9">
        <v>705</v>
      </c>
      <c r="J341" s="13">
        <v>0.25</v>
      </c>
      <c r="K341" s="22" t="s">
        <v>1105</v>
      </c>
      <c r="L341" s="18"/>
      <c r="M341" s="18"/>
      <c r="N341" s="19"/>
      <c r="O341" s="9">
        <f t="shared" si="8"/>
        <v>1</v>
      </c>
      <c r="P341" s="3">
        <v>705</v>
      </c>
      <c r="AR341"/>
      <c r="AS341"/>
      <c r="AT341"/>
      <c r="AU341"/>
      <c r="AV341"/>
      <c r="AW341"/>
      <c r="AX341"/>
      <c r="AY341"/>
      <c r="AZ341"/>
      <c r="BA341"/>
      <c r="BB341"/>
      <c r="BC341"/>
      <c r="BD341"/>
    </row>
    <row r="342" spans="1:56" s="3" customFormat="1" x14ac:dyDescent="0.2">
      <c r="A342" s="3">
        <v>343</v>
      </c>
      <c r="B342" s="10">
        <v>1932</v>
      </c>
      <c r="C342" s="11" t="s">
        <v>329</v>
      </c>
      <c r="D342" s="12" t="s">
        <v>331</v>
      </c>
      <c r="E342" s="12" t="s">
        <v>591</v>
      </c>
      <c r="F342" s="2" t="s">
        <v>679</v>
      </c>
      <c r="G342" s="9">
        <v>706</v>
      </c>
      <c r="H342" s="13">
        <v>0.25</v>
      </c>
      <c r="I342" s="9">
        <v>706</v>
      </c>
      <c r="J342" s="13">
        <v>0.45</v>
      </c>
      <c r="K342" s="22" t="s">
        <v>1106</v>
      </c>
      <c r="L342" s="18"/>
      <c r="M342" s="18"/>
      <c r="N342" s="19"/>
      <c r="O342" s="9">
        <f t="shared" si="8"/>
        <v>1</v>
      </c>
      <c r="P342" s="3">
        <v>706</v>
      </c>
      <c r="AR342"/>
      <c r="AS342"/>
      <c r="AT342"/>
      <c r="AU342"/>
      <c r="AV342"/>
      <c r="AW342"/>
      <c r="AX342"/>
      <c r="AY342"/>
      <c r="AZ342"/>
      <c r="BA342"/>
      <c r="BB342"/>
      <c r="BC342"/>
      <c r="BD342"/>
    </row>
    <row r="343" spans="1:56" s="3" customFormat="1" x14ac:dyDescent="0.2">
      <c r="A343" s="3">
        <v>344</v>
      </c>
      <c r="B343" s="10">
        <v>1932</v>
      </c>
      <c r="C343" s="11" t="s">
        <v>329</v>
      </c>
      <c r="D343" s="12" t="s">
        <v>111</v>
      </c>
      <c r="E343" s="12" t="s">
        <v>591</v>
      </c>
      <c r="F343" s="2" t="s">
        <v>680</v>
      </c>
      <c r="G343" s="9">
        <v>707</v>
      </c>
      <c r="H343" s="13">
        <v>0.25</v>
      </c>
      <c r="I343" s="9">
        <v>707</v>
      </c>
      <c r="J343" s="13">
        <v>0.3</v>
      </c>
      <c r="K343" s="22" t="s">
        <v>1107</v>
      </c>
      <c r="L343" s="18"/>
      <c r="M343" s="18"/>
      <c r="N343" s="19"/>
      <c r="O343" s="9">
        <f t="shared" si="8"/>
        <v>1</v>
      </c>
      <c r="P343" s="3">
        <v>707</v>
      </c>
      <c r="AR343"/>
      <c r="AS343"/>
      <c r="AT343"/>
      <c r="AU343"/>
      <c r="AV343"/>
      <c r="AW343"/>
      <c r="AX343"/>
      <c r="AY343"/>
      <c r="AZ343"/>
      <c r="BA343"/>
      <c r="BB343"/>
      <c r="BC343"/>
      <c r="BD343"/>
    </row>
    <row r="344" spans="1:56" s="3" customFormat="1" x14ac:dyDescent="0.2">
      <c r="A344" s="3">
        <v>345</v>
      </c>
      <c r="B344" s="10">
        <v>1932</v>
      </c>
      <c r="C344" s="11" t="s">
        <v>329</v>
      </c>
      <c r="D344" s="12" t="s">
        <v>19</v>
      </c>
      <c r="E344" s="12" t="s">
        <v>591</v>
      </c>
      <c r="F344" s="2" t="s">
        <v>681</v>
      </c>
      <c r="G344" s="9">
        <v>708</v>
      </c>
      <c r="H344" s="13">
        <v>0.25</v>
      </c>
      <c r="I344" s="9">
        <v>708</v>
      </c>
      <c r="J344" s="13">
        <v>0.55000000000000004</v>
      </c>
      <c r="K344" s="22" t="s">
        <v>1108</v>
      </c>
      <c r="L344" s="18"/>
      <c r="M344" s="18"/>
      <c r="N344" s="19"/>
      <c r="O344" s="9">
        <f t="shared" si="8"/>
        <v>1</v>
      </c>
      <c r="P344" s="3">
        <v>708</v>
      </c>
      <c r="AR344"/>
      <c r="AS344"/>
      <c r="AT344"/>
      <c r="AU344"/>
      <c r="AV344"/>
      <c r="AW344"/>
      <c r="AX344"/>
      <c r="AY344"/>
      <c r="AZ344"/>
      <c r="BA344"/>
      <c r="BB344"/>
      <c r="BC344"/>
      <c r="BD344"/>
    </row>
    <row r="345" spans="1:56" s="3" customFormat="1" x14ac:dyDescent="0.2">
      <c r="A345" s="3">
        <v>346</v>
      </c>
      <c r="B345" s="10">
        <v>1932</v>
      </c>
      <c r="C345" s="11" t="s">
        <v>329</v>
      </c>
      <c r="D345" s="12" t="s">
        <v>221</v>
      </c>
      <c r="E345" s="12" t="s">
        <v>591</v>
      </c>
      <c r="F345" s="2" t="s">
        <v>682</v>
      </c>
      <c r="G345" s="9">
        <v>709</v>
      </c>
      <c r="H345" s="13">
        <v>0.25</v>
      </c>
      <c r="I345" s="9">
        <v>709</v>
      </c>
      <c r="J345" s="13">
        <v>0.6</v>
      </c>
      <c r="K345" s="22" t="s">
        <v>1109</v>
      </c>
      <c r="L345" s="18"/>
      <c r="M345" s="18"/>
      <c r="N345" s="19"/>
      <c r="O345" s="9">
        <f t="shared" si="8"/>
        <v>1</v>
      </c>
      <c r="P345" s="3">
        <v>709</v>
      </c>
      <c r="AR345"/>
      <c r="AS345"/>
      <c r="AT345"/>
      <c r="AU345"/>
      <c r="AV345"/>
      <c r="AW345"/>
      <c r="AX345"/>
      <c r="AY345"/>
      <c r="AZ345"/>
      <c r="BA345"/>
      <c r="BB345"/>
      <c r="BC345"/>
      <c r="BD345"/>
    </row>
    <row r="346" spans="1:56" s="3" customFormat="1" x14ac:dyDescent="0.2">
      <c r="A346" s="3">
        <v>347</v>
      </c>
      <c r="B346" s="10">
        <v>1932</v>
      </c>
      <c r="C346" s="11" t="s">
        <v>329</v>
      </c>
      <c r="D346" s="12" t="s">
        <v>222</v>
      </c>
      <c r="E346" s="12" t="s">
        <v>591</v>
      </c>
      <c r="F346" s="2" t="s">
        <v>683</v>
      </c>
      <c r="G346" s="9">
        <v>710</v>
      </c>
      <c r="H346" s="13">
        <v>0.5</v>
      </c>
      <c r="I346" s="9">
        <v>710</v>
      </c>
      <c r="J346" s="13">
        <v>1.5</v>
      </c>
      <c r="K346" s="22" t="s">
        <v>1110</v>
      </c>
      <c r="L346" s="18"/>
      <c r="M346" s="18"/>
      <c r="N346" s="19"/>
      <c r="O346" s="9">
        <f t="shared" si="8"/>
        <v>1</v>
      </c>
      <c r="P346" s="3">
        <v>710</v>
      </c>
      <c r="AR346"/>
      <c r="AS346"/>
      <c r="AT346"/>
      <c r="AU346"/>
      <c r="AV346"/>
      <c r="AW346"/>
      <c r="AX346"/>
      <c r="AY346"/>
      <c r="AZ346"/>
      <c r="BA346"/>
      <c r="BB346"/>
      <c r="BC346"/>
      <c r="BD346"/>
    </row>
    <row r="347" spans="1:56" s="3" customFormat="1" x14ac:dyDescent="0.2">
      <c r="A347" s="3">
        <v>348</v>
      </c>
      <c r="B347" s="10">
        <v>1932</v>
      </c>
      <c r="C347" s="11" t="s">
        <v>329</v>
      </c>
      <c r="D347" s="12" t="s">
        <v>72</v>
      </c>
      <c r="E347" s="12" t="s">
        <v>591</v>
      </c>
      <c r="F347" s="2" t="s">
        <v>684</v>
      </c>
      <c r="G347" s="9">
        <v>711</v>
      </c>
      <c r="H347" s="13">
        <v>0.25</v>
      </c>
      <c r="I347" s="9">
        <v>711</v>
      </c>
      <c r="J347" s="13">
        <v>3</v>
      </c>
      <c r="K347" s="22" t="s">
        <v>1111</v>
      </c>
      <c r="L347" s="18"/>
      <c r="M347" s="18"/>
      <c r="N347" s="19"/>
      <c r="O347" s="9">
        <f t="shared" si="8"/>
        <v>1</v>
      </c>
      <c r="P347" s="3">
        <v>711</v>
      </c>
      <c r="AR347"/>
      <c r="AS347"/>
      <c r="AT347"/>
      <c r="AU347"/>
      <c r="AV347"/>
      <c r="AW347"/>
      <c r="AX347"/>
      <c r="AY347"/>
      <c r="AZ347"/>
      <c r="BA347"/>
      <c r="BB347"/>
      <c r="BC347"/>
      <c r="BD347"/>
    </row>
    <row r="348" spans="1:56" s="3" customFormat="1" x14ac:dyDescent="0.2">
      <c r="A348" s="3">
        <v>349</v>
      </c>
      <c r="B348" s="10">
        <v>1932</v>
      </c>
      <c r="C348" s="11" t="s">
        <v>329</v>
      </c>
      <c r="D348" s="12" t="s">
        <v>250</v>
      </c>
      <c r="E348" s="12" t="s">
        <v>591</v>
      </c>
      <c r="F348" s="2" t="s">
        <v>685</v>
      </c>
      <c r="G348" s="9">
        <v>712</v>
      </c>
      <c r="H348" s="13">
        <v>0.25</v>
      </c>
      <c r="I348" s="9">
        <v>712</v>
      </c>
      <c r="J348" s="13">
        <v>0.6</v>
      </c>
      <c r="K348" s="22" t="s">
        <v>1112</v>
      </c>
      <c r="L348" s="18"/>
      <c r="M348" s="18"/>
      <c r="N348" s="19"/>
      <c r="O348" s="9">
        <f t="shared" si="8"/>
        <v>1</v>
      </c>
      <c r="P348" s="3">
        <v>712</v>
      </c>
      <c r="AR348"/>
      <c r="AS348"/>
      <c r="AT348"/>
      <c r="AU348"/>
      <c r="AV348"/>
      <c r="AW348"/>
      <c r="AX348"/>
      <c r="AY348"/>
      <c r="AZ348"/>
      <c r="BA348"/>
      <c r="BB348"/>
      <c r="BC348"/>
      <c r="BD348"/>
    </row>
    <row r="349" spans="1:56" s="3" customFormat="1" x14ac:dyDescent="0.2">
      <c r="A349" s="3">
        <v>350</v>
      </c>
      <c r="B349" s="10">
        <v>1932</v>
      </c>
      <c r="C349" s="11" t="s">
        <v>329</v>
      </c>
      <c r="D349" s="12" t="s">
        <v>224</v>
      </c>
      <c r="E349" s="12" t="s">
        <v>591</v>
      </c>
      <c r="F349" s="2" t="s">
        <v>686</v>
      </c>
      <c r="G349" s="9">
        <v>713</v>
      </c>
      <c r="H349" s="13">
        <v>0.5</v>
      </c>
      <c r="I349" s="9">
        <v>713</v>
      </c>
      <c r="J349" s="13">
        <v>2.75</v>
      </c>
      <c r="K349" s="22" t="s">
        <v>1113</v>
      </c>
      <c r="L349" s="18"/>
      <c r="M349" s="18"/>
      <c r="N349" s="19"/>
      <c r="O349" s="9">
        <f t="shared" si="8"/>
        <v>1</v>
      </c>
      <c r="P349" s="3">
        <v>713</v>
      </c>
      <c r="AR349"/>
      <c r="AS349"/>
      <c r="AT349"/>
      <c r="AU349"/>
      <c r="AV349"/>
      <c r="AW349"/>
      <c r="AX349"/>
      <c r="AY349"/>
      <c r="AZ349"/>
      <c r="BA349"/>
      <c r="BB349"/>
      <c r="BC349"/>
      <c r="BD349"/>
    </row>
    <row r="350" spans="1:56" s="3" customFormat="1" x14ac:dyDescent="0.2">
      <c r="A350" s="3">
        <v>351</v>
      </c>
      <c r="B350" s="10">
        <v>1932</v>
      </c>
      <c r="C350" s="11" t="s">
        <v>329</v>
      </c>
      <c r="D350" s="12" t="s">
        <v>332</v>
      </c>
      <c r="E350" s="12" t="s">
        <v>591</v>
      </c>
      <c r="F350" s="2" t="s">
        <v>687</v>
      </c>
      <c r="G350" s="9">
        <v>714</v>
      </c>
      <c r="H350" s="13">
        <v>0.25</v>
      </c>
      <c r="I350" s="9">
        <v>714</v>
      </c>
      <c r="J350" s="13">
        <v>2.25</v>
      </c>
      <c r="K350" s="22" t="s">
        <v>1114</v>
      </c>
      <c r="L350" s="18"/>
      <c r="M350" s="18"/>
      <c r="N350" s="19"/>
      <c r="O350" s="9">
        <f t="shared" si="8"/>
        <v>1</v>
      </c>
      <c r="P350" s="3">
        <v>714</v>
      </c>
      <c r="AR350"/>
      <c r="AS350"/>
      <c r="AT350"/>
      <c r="AU350"/>
      <c r="AV350"/>
      <c r="AW350"/>
      <c r="AX350"/>
      <c r="AY350"/>
      <c r="AZ350"/>
      <c r="BA350"/>
      <c r="BB350"/>
      <c r="BC350"/>
      <c r="BD350"/>
    </row>
    <row r="351" spans="1:56" s="3" customFormat="1" x14ac:dyDescent="0.2">
      <c r="A351" s="3">
        <v>352</v>
      </c>
      <c r="B351" s="10">
        <v>1932</v>
      </c>
      <c r="C351" s="11" t="s">
        <v>329</v>
      </c>
      <c r="D351" s="12" t="s">
        <v>12</v>
      </c>
      <c r="E351" s="12" t="s">
        <v>591</v>
      </c>
      <c r="F351" s="2" t="s">
        <v>688</v>
      </c>
      <c r="G351" s="9">
        <v>715</v>
      </c>
      <c r="H351" s="13">
        <v>0.25</v>
      </c>
      <c r="I351" s="9">
        <v>715</v>
      </c>
      <c r="J351" s="13">
        <v>10</v>
      </c>
      <c r="K351" s="22" t="s">
        <v>1115</v>
      </c>
      <c r="L351" s="18"/>
      <c r="M351" s="18"/>
      <c r="N351" s="19"/>
      <c r="O351" s="9">
        <f t="shared" si="8"/>
        <v>1</v>
      </c>
      <c r="P351" s="3">
        <v>715</v>
      </c>
      <c r="AR351"/>
      <c r="AS351"/>
      <c r="AT351"/>
      <c r="AU351"/>
      <c r="AV351"/>
      <c r="AW351"/>
      <c r="AX351"/>
      <c r="AY351"/>
      <c r="AZ351"/>
      <c r="BA351"/>
      <c r="BB351"/>
      <c r="BC351"/>
      <c r="BD351"/>
    </row>
    <row r="352" spans="1:56" s="3" customFormat="1" x14ac:dyDescent="0.2">
      <c r="A352" s="3">
        <v>353</v>
      </c>
      <c r="B352" s="10">
        <v>1932</v>
      </c>
      <c r="C352" s="11" t="s">
        <v>333</v>
      </c>
      <c r="D352" s="12" t="s">
        <v>334</v>
      </c>
      <c r="E352" s="12" t="s">
        <v>591</v>
      </c>
      <c r="F352" s="2" t="s">
        <v>689</v>
      </c>
      <c r="G352" s="9">
        <v>716</v>
      </c>
      <c r="H352" s="13">
        <v>0.25</v>
      </c>
      <c r="I352" s="9">
        <v>716</v>
      </c>
      <c r="J352" s="13">
        <v>0.4</v>
      </c>
      <c r="K352" s="22" t="s">
        <v>1116</v>
      </c>
      <c r="L352" s="18"/>
      <c r="M352" s="18"/>
      <c r="N352" s="19"/>
      <c r="O352" s="9">
        <f t="shared" si="8"/>
        <v>1</v>
      </c>
      <c r="P352" s="3">
        <v>716</v>
      </c>
      <c r="AR352"/>
      <c r="AS352"/>
      <c r="AT352"/>
      <c r="AU352"/>
      <c r="AV352"/>
      <c r="AW352"/>
      <c r="AX352"/>
      <c r="AY352"/>
      <c r="AZ352"/>
      <c r="BA352"/>
      <c r="BB352"/>
      <c r="BC352"/>
      <c r="BD352"/>
    </row>
    <row r="353" spans="1:56" s="3" customFormat="1" x14ac:dyDescent="0.2">
      <c r="A353" s="3">
        <v>354</v>
      </c>
      <c r="B353" s="10">
        <v>1932</v>
      </c>
      <c r="C353" s="11" t="s">
        <v>333</v>
      </c>
      <c r="D353" s="12" t="s">
        <v>335</v>
      </c>
      <c r="E353" s="12" t="s">
        <v>591</v>
      </c>
      <c r="F353" s="2" t="s">
        <v>690</v>
      </c>
      <c r="G353" s="9">
        <v>717</v>
      </c>
      <c r="H353" s="13">
        <v>0.25</v>
      </c>
      <c r="I353" s="9">
        <v>717</v>
      </c>
      <c r="J353" s="13">
        <v>0.25</v>
      </c>
      <c r="K353" s="22" t="s">
        <v>1117</v>
      </c>
      <c r="L353" s="18"/>
      <c r="M353" s="18"/>
      <c r="N353" s="19"/>
      <c r="O353" s="9">
        <f t="shared" si="8"/>
        <v>1</v>
      </c>
      <c r="P353" s="3">
        <v>717</v>
      </c>
      <c r="AR353"/>
      <c r="AS353"/>
      <c r="AT353"/>
      <c r="AU353"/>
      <c r="AV353"/>
      <c r="AW353"/>
      <c r="AX353"/>
      <c r="AY353"/>
      <c r="AZ353"/>
      <c r="BA353"/>
      <c r="BB353"/>
      <c r="BC353"/>
      <c r="BD353"/>
    </row>
    <row r="354" spans="1:56" s="3" customFormat="1" x14ac:dyDescent="0.2">
      <c r="A354" s="3">
        <v>355</v>
      </c>
      <c r="B354" s="10">
        <v>1932</v>
      </c>
      <c r="C354" s="11" t="s">
        <v>333</v>
      </c>
      <c r="D354" s="12" t="s">
        <v>336</v>
      </c>
      <c r="E354" s="12" t="s">
        <v>591</v>
      </c>
      <c r="F354" s="2" t="s">
        <v>691</v>
      </c>
      <c r="G354" s="9">
        <v>718</v>
      </c>
      <c r="H354" s="13">
        <v>0.25</v>
      </c>
      <c r="I354" s="9">
        <v>718</v>
      </c>
      <c r="J354" s="13">
        <v>1.5</v>
      </c>
      <c r="K354" s="22" t="s">
        <v>1118</v>
      </c>
      <c r="L354" s="18"/>
      <c r="M354" s="18"/>
      <c r="N354" s="19"/>
      <c r="O354" s="9">
        <f t="shared" si="8"/>
        <v>1</v>
      </c>
      <c r="P354" s="3">
        <v>718</v>
      </c>
      <c r="AR354"/>
      <c r="AS354"/>
      <c r="AT354"/>
      <c r="AU354"/>
      <c r="AV354"/>
      <c r="AW354"/>
      <c r="AX354"/>
      <c r="AY354"/>
      <c r="AZ354"/>
      <c r="BA354"/>
      <c r="BB354"/>
      <c r="BC354"/>
      <c r="BD354"/>
    </row>
    <row r="355" spans="1:56" s="3" customFormat="1" x14ac:dyDescent="0.2">
      <c r="A355" s="3">
        <v>356</v>
      </c>
      <c r="B355" s="10">
        <v>1932</v>
      </c>
      <c r="C355" s="11" t="s">
        <v>333</v>
      </c>
      <c r="D355" s="12" t="s">
        <v>337</v>
      </c>
      <c r="E355" s="12" t="s">
        <v>591</v>
      </c>
      <c r="F355" s="2" t="s">
        <v>692</v>
      </c>
      <c r="G355" s="9">
        <v>719</v>
      </c>
      <c r="H355" s="13">
        <v>0.25</v>
      </c>
      <c r="I355" s="9">
        <v>719</v>
      </c>
      <c r="J355" s="13">
        <v>2.25</v>
      </c>
      <c r="K355" s="22" t="s">
        <v>1119</v>
      </c>
      <c r="L355" s="18"/>
      <c r="M355" s="18"/>
      <c r="N355" s="19"/>
      <c r="O355" s="9">
        <f t="shared" si="8"/>
        <v>1</v>
      </c>
      <c r="P355" s="3">
        <v>719</v>
      </c>
      <c r="AR355"/>
      <c r="AS355"/>
      <c r="AT355"/>
      <c r="AU355"/>
      <c r="AV355"/>
      <c r="AW355"/>
      <c r="AX355"/>
      <c r="AY355"/>
      <c r="AZ355"/>
      <c r="BA355"/>
      <c r="BB355"/>
      <c r="BC355"/>
      <c r="BD355"/>
    </row>
    <row r="356" spans="1:56" s="3" customFormat="1" x14ac:dyDescent="0.2">
      <c r="A356" s="3">
        <v>357</v>
      </c>
      <c r="B356" s="10">
        <v>1932</v>
      </c>
      <c r="C356" s="11" t="s">
        <v>333</v>
      </c>
      <c r="D356" s="12" t="s">
        <v>19</v>
      </c>
      <c r="E356" s="12" t="s">
        <v>590</v>
      </c>
      <c r="F356" s="2">
        <v>183</v>
      </c>
      <c r="G356" s="9">
        <v>721</v>
      </c>
      <c r="H356" s="13">
        <v>0.25</v>
      </c>
      <c r="I356" s="9">
        <v>721</v>
      </c>
      <c r="J356" s="13">
        <v>2.75</v>
      </c>
      <c r="K356" s="22" t="s">
        <v>963</v>
      </c>
      <c r="L356" s="18"/>
      <c r="M356" s="18"/>
      <c r="N356" s="19"/>
      <c r="O356" s="9">
        <f t="shared" si="8"/>
        <v>3</v>
      </c>
      <c r="P356" s="3">
        <v>720</v>
      </c>
      <c r="Q356" s="3">
        <v>721</v>
      </c>
      <c r="R356" s="3">
        <v>722</v>
      </c>
      <c r="AR356"/>
      <c r="AS356"/>
      <c r="AT356"/>
      <c r="AU356"/>
      <c r="AV356"/>
      <c r="AW356"/>
      <c r="AX356"/>
      <c r="AY356"/>
      <c r="AZ356"/>
      <c r="BA356"/>
      <c r="BB356"/>
      <c r="BC356"/>
      <c r="BD356"/>
    </row>
    <row r="357" spans="1:56" s="3" customFormat="1" x14ac:dyDescent="0.2">
      <c r="A357" s="3">
        <v>358</v>
      </c>
      <c r="B357" s="10">
        <v>1932</v>
      </c>
      <c r="C357" s="11" t="s">
        <v>333</v>
      </c>
      <c r="D357" s="12" t="s">
        <v>338</v>
      </c>
      <c r="E357" s="12" t="s">
        <v>591</v>
      </c>
      <c r="F357" s="2" t="s">
        <v>693</v>
      </c>
      <c r="G357" s="9">
        <v>724</v>
      </c>
      <c r="H357" s="13">
        <v>0.25</v>
      </c>
      <c r="I357" s="9">
        <v>724</v>
      </c>
      <c r="J357" s="13">
        <v>1.5</v>
      </c>
      <c r="K357" s="22" t="s">
        <v>1120</v>
      </c>
      <c r="L357" s="18"/>
      <c r="M357" s="18"/>
      <c r="N357" s="19"/>
      <c r="O357" s="9">
        <f t="shared" si="8"/>
        <v>1</v>
      </c>
      <c r="P357" s="3">
        <v>724</v>
      </c>
      <c r="AR357"/>
      <c r="AS357"/>
      <c r="AT357"/>
      <c r="AU357"/>
      <c r="AV357"/>
      <c r="AW357"/>
      <c r="AX357"/>
      <c r="AY357"/>
      <c r="AZ357"/>
      <c r="BA357"/>
      <c r="BB357"/>
      <c r="BC357"/>
      <c r="BD357"/>
    </row>
    <row r="358" spans="1:56" s="3" customFormat="1" x14ac:dyDescent="0.2">
      <c r="A358" s="3">
        <v>359</v>
      </c>
      <c r="B358" s="10">
        <v>1932</v>
      </c>
      <c r="C358" s="11" t="s">
        <v>333</v>
      </c>
      <c r="D358" s="12" t="s">
        <v>339</v>
      </c>
      <c r="E358" s="12" t="s">
        <v>591</v>
      </c>
      <c r="F358" s="2" t="s">
        <v>694</v>
      </c>
      <c r="G358" s="9">
        <v>725</v>
      </c>
      <c r="H358" s="13">
        <v>0.25</v>
      </c>
      <c r="I358" s="9">
        <v>725</v>
      </c>
      <c r="J358" s="13">
        <v>0.45</v>
      </c>
      <c r="K358" s="22" t="s">
        <v>1121</v>
      </c>
      <c r="L358" s="18"/>
      <c r="M358" s="18"/>
      <c r="N358" s="19"/>
      <c r="O358" s="9">
        <f t="shared" ref="O358:O436" si="12">COUNTA(P358:BD358)</f>
        <v>1</v>
      </c>
      <c r="P358" s="3">
        <v>725</v>
      </c>
      <c r="AR358"/>
      <c r="AS358"/>
      <c r="AT358"/>
      <c r="AU358"/>
      <c r="AV358"/>
      <c r="AW358"/>
      <c r="AX358"/>
      <c r="AY358"/>
      <c r="AZ358"/>
      <c r="BA358"/>
      <c r="BB358"/>
      <c r="BC358"/>
      <c r="BD358"/>
    </row>
    <row r="359" spans="1:56" s="3" customFormat="1" x14ac:dyDescent="0.2">
      <c r="A359" s="3">
        <v>360</v>
      </c>
      <c r="B359" s="10">
        <v>1933</v>
      </c>
      <c r="C359" s="11" t="s">
        <v>540</v>
      </c>
      <c r="D359" s="23" t="s">
        <v>1270</v>
      </c>
      <c r="E359" s="12" t="s">
        <v>540</v>
      </c>
      <c r="F359" s="2" t="s">
        <v>849</v>
      </c>
      <c r="G359" s="9" t="s">
        <v>610</v>
      </c>
      <c r="H359" s="13">
        <v>0.4</v>
      </c>
      <c r="I359" s="9" t="s">
        <v>610</v>
      </c>
      <c r="J359" s="13">
        <v>2.25</v>
      </c>
      <c r="K359" s="22" t="s">
        <v>1451</v>
      </c>
      <c r="L359" s="18"/>
      <c r="M359" s="18"/>
      <c r="N359" s="19"/>
      <c r="O359" s="9">
        <f>COUNTA(P359:BD359)</f>
        <v>1</v>
      </c>
      <c r="P359" s="3" t="s">
        <v>610</v>
      </c>
      <c r="AR359"/>
      <c r="AS359"/>
      <c r="AT359"/>
      <c r="AU359"/>
      <c r="AV359"/>
      <c r="AW359"/>
      <c r="AX359"/>
      <c r="AY359"/>
      <c r="AZ359"/>
      <c r="BA359"/>
      <c r="BB359"/>
      <c r="BC359"/>
      <c r="BD359"/>
    </row>
    <row r="360" spans="1:56" s="3" customFormat="1" x14ac:dyDescent="0.2">
      <c r="A360" s="3">
        <v>361</v>
      </c>
      <c r="B360" s="10">
        <v>1933</v>
      </c>
      <c r="C360" s="11" t="s">
        <v>540</v>
      </c>
      <c r="D360" s="23" t="s">
        <v>1271</v>
      </c>
      <c r="E360" s="12" t="s">
        <v>540</v>
      </c>
      <c r="F360" s="2" t="s">
        <v>852</v>
      </c>
      <c r="G360" s="9" t="s">
        <v>611</v>
      </c>
      <c r="H360" s="13">
        <v>47.5</v>
      </c>
      <c r="I360" s="9" t="s">
        <v>611</v>
      </c>
      <c r="J360" s="13">
        <v>50</v>
      </c>
      <c r="K360" s="22" t="s">
        <v>1457</v>
      </c>
      <c r="L360" s="18"/>
      <c r="M360" s="18"/>
      <c r="N360" s="19"/>
      <c r="O360" s="9">
        <f>COUNTA(P360:BD360)</f>
        <v>1</v>
      </c>
      <c r="P360" s="3" t="s">
        <v>611</v>
      </c>
      <c r="AR360"/>
      <c r="AS360"/>
      <c r="AT360"/>
      <c r="AU360"/>
      <c r="AV360"/>
      <c r="AW360"/>
      <c r="AX360"/>
      <c r="AY360"/>
      <c r="AZ360"/>
      <c r="BA360"/>
      <c r="BB360"/>
      <c r="BC360"/>
      <c r="BD360"/>
    </row>
    <row r="361" spans="1:56" s="3" customFormat="1" x14ac:dyDescent="0.2">
      <c r="A361" s="3">
        <v>362</v>
      </c>
      <c r="B361" s="10">
        <v>1934</v>
      </c>
      <c r="C361" s="11" t="s">
        <v>540</v>
      </c>
      <c r="D361" s="23" t="s">
        <v>1272</v>
      </c>
      <c r="E361" s="12" t="s">
        <v>540</v>
      </c>
      <c r="F361" s="2" t="s">
        <v>853</v>
      </c>
      <c r="G361" s="9" t="s">
        <v>612</v>
      </c>
      <c r="H361" s="13">
        <v>0.25</v>
      </c>
      <c r="I361" s="9" t="s">
        <v>612</v>
      </c>
      <c r="J361" s="13">
        <v>3.5</v>
      </c>
      <c r="K361" s="22" t="s">
        <v>1451</v>
      </c>
      <c r="L361" s="18"/>
      <c r="M361" s="18"/>
      <c r="N361" s="19"/>
      <c r="O361" s="9">
        <f>COUNTA(P361:BD361)</f>
        <v>1</v>
      </c>
      <c r="P361" s="3" t="s">
        <v>612</v>
      </c>
      <c r="AR361"/>
      <c r="AS361"/>
      <c r="AT361"/>
      <c r="AU361"/>
      <c r="AV361"/>
      <c r="AW361"/>
      <c r="AX361"/>
      <c r="AY361"/>
      <c r="AZ361"/>
      <c r="BA361"/>
      <c r="BB361"/>
      <c r="BC361"/>
      <c r="BD361"/>
    </row>
    <row r="362" spans="1:56" s="3" customFormat="1" x14ac:dyDescent="0.2">
      <c r="A362" s="3">
        <v>363</v>
      </c>
      <c r="B362" s="10">
        <v>1933</v>
      </c>
      <c r="C362" s="11" t="s">
        <v>340</v>
      </c>
      <c r="D362" s="12" t="s">
        <v>341</v>
      </c>
      <c r="E362" s="12" t="s">
        <v>591</v>
      </c>
      <c r="F362" s="2" t="s">
        <v>695</v>
      </c>
      <c r="G362" s="9">
        <v>726</v>
      </c>
      <c r="H362" s="13">
        <v>0.25</v>
      </c>
      <c r="I362" s="9">
        <v>726</v>
      </c>
      <c r="J362" s="13">
        <v>0.45</v>
      </c>
      <c r="K362" s="22" t="s">
        <v>1122</v>
      </c>
      <c r="L362" s="18"/>
      <c r="M362" s="18"/>
      <c r="N362" s="19"/>
      <c r="O362" s="9">
        <f t="shared" si="12"/>
        <v>1</v>
      </c>
      <c r="P362" s="3">
        <v>726</v>
      </c>
      <c r="AR362"/>
      <c r="AS362"/>
      <c r="AT362"/>
      <c r="AU362"/>
      <c r="AV362"/>
      <c r="AW362"/>
      <c r="AX362"/>
      <c r="AY362"/>
      <c r="AZ362"/>
      <c r="BA362"/>
      <c r="BB362"/>
      <c r="BC362"/>
      <c r="BD362"/>
    </row>
    <row r="363" spans="1:56" s="3" customFormat="1" x14ac:dyDescent="0.2">
      <c r="A363" s="3">
        <v>364</v>
      </c>
      <c r="B363" s="10">
        <v>1933</v>
      </c>
      <c r="C363" s="11" t="s">
        <v>340</v>
      </c>
      <c r="D363" s="12" t="s">
        <v>342</v>
      </c>
      <c r="E363" s="12" t="s">
        <v>591</v>
      </c>
      <c r="F363" s="2" t="s">
        <v>696</v>
      </c>
      <c r="G363" s="9">
        <v>727</v>
      </c>
      <c r="H363" s="13">
        <v>0.25</v>
      </c>
      <c r="I363" s="9">
        <v>727</v>
      </c>
      <c r="J363" s="13">
        <v>0.25</v>
      </c>
      <c r="K363" s="22" t="s">
        <v>1123</v>
      </c>
      <c r="L363" s="18"/>
      <c r="M363" s="18"/>
      <c r="N363" s="19"/>
      <c r="O363" s="9">
        <f t="shared" si="12"/>
        <v>1</v>
      </c>
      <c r="P363" s="3">
        <v>727</v>
      </c>
      <c r="AR363"/>
      <c r="AS363"/>
      <c r="AT363"/>
      <c r="AU363"/>
      <c r="AV363"/>
      <c r="AW363"/>
      <c r="AX363"/>
      <c r="AY363"/>
      <c r="AZ363"/>
      <c r="BA363"/>
      <c r="BB363"/>
      <c r="BC363"/>
      <c r="BD363"/>
    </row>
    <row r="364" spans="1:56" s="3" customFormat="1" x14ac:dyDescent="0.2">
      <c r="A364" s="3">
        <v>365</v>
      </c>
      <c r="B364" s="10">
        <v>1933</v>
      </c>
      <c r="C364" s="11" t="s">
        <v>340</v>
      </c>
      <c r="D364" s="12" t="s">
        <v>343</v>
      </c>
      <c r="E364" s="12" t="s">
        <v>591</v>
      </c>
      <c r="F364" s="2" t="s">
        <v>697</v>
      </c>
      <c r="G364" s="9">
        <v>728</v>
      </c>
      <c r="H364" s="13">
        <v>0.5</v>
      </c>
      <c r="I364" s="9">
        <v>728</v>
      </c>
      <c r="J364" s="13">
        <v>0.25</v>
      </c>
      <c r="K364" s="22" t="s">
        <v>1124</v>
      </c>
      <c r="L364" s="18"/>
      <c r="M364" s="18"/>
      <c r="N364" s="19"/>
      <c r="O364" s="9">
        <f t="shared" si="12"/>
        <v>2</v>
      </c>
      <c r="P364" s="3">
        <v>728</v>
      </c>
      <c r="AA364" s="8">
        <v>766</v>
      </c>
      <c r="AR364"/>
      <c r="AS364"/>
      <c r="AT364"/>
      <c r="AU364"/>
      <c r="AV364"/>
      <c r="AW364"/>
      <c r="AX364"/>
      <c r="AY364"/>
      <c r="AZ364"/>
      <c r="BA364"/>
      <c r="BB364"/>
      <c r="BC364"/>
      <c r="BD364"/>
    </row>
    <row r="365" spans="1:56" s="3" customFormat="1" x14ac:dyDescent="0.2">
      <c r="A365" s="3">
        <v>366</v>
      </c>
      <c r="B365" s="10">
        <v>1933</v>
      </c>
      <c r="C365" s="11" t="s">
        <v>340</v>
      </c>
      <c r="D365" s="12" t="s">
        <v>344</v>
      </c>
      <c r="E365" s="12" t="s">
        <v>591</v>
      </c>
      <c r="F365" s="2" t="s">
        <v>698</v>
      </c>
      <c r="G365" s="9">
        <v>729</v>
      </c>
      <c r="H365" s="13">
        <v>0.25</v>
      </c>
      <c r="I365" s="9">
        <v>729</v>
      </c>
      <c r="J365" s="13">
        <v>0.25</v>
      </c>
      <c r="K365" s="22" t="s">
        <v>1125</v>
      </c>
      <c r="L365" s="18"/>
      <c r="M365" s="18"/>
      <c r="N365" s="19"/>
      <c r="O365" s="9">
        <f t="shared" si="12"/>
        <v>3</v>
      </c>
      <c r="P365" s="3">
        <v>729</v>
      </c>
      <c r="Z365" s="8">
        <v>752</v>
      </c>
      <c r="AA365" s="8">
        <v>767</v>
      </c>
      <c r="AR365"/>
      <c r="AS365"/>
      <c r="AT365"/>
      <c r="AU365"/>
      <c r="AV365"/>
      <c r="AW365"/>
      <c r="AX365"/>
      <c r="AY365"/>
      <c r="AZ365"/>
      <c r="BA365"/>
      <c r="BB365"/>
      <c r="BC365"/>
      <c r="BD365"/>
    </row>
    <row r="366" spans="1:56" s="3" customFormat="1" x14ac:dyDescent="0.2">
      <c r="A366" s="3">
        <v>367</v>
      </c>
      <c r="B366" s="10">
        <v>1933</v>
      </c>
      <c r="C366" s="11" t="s">
        <v>340</v>
      </c>
      <c r="D366" s="12" t="s">
        <v>345</v>
      </c>
      <c r="E366" s="12" t="s">
        <v>591</v>
      </c>
      <c r="F366" s="2" t="s">
        <v>699</v>
      </c>
      <c r="G366" s="9">
        <v>732</v>
      </c>
      <c r="H366" s="13">
        <v>0.25</v>
      </c>
      <c r="I366" s="9">
        <v>732</v>
      </c>
      <c r="J366" s="13">
        <v>0.25</v>
      </c>
      <c r="K366" s="22" t="s">
        <v>1126</v>
      </c>
      <c r="L366" s="18"/>
      <c r="M366" s="18"/>
      <c r="N366" s="19"/>
      <c r="O366" s="9">
        <f t="shared" si="12"/>
        <v>1</v>
      </c>
      <c r="P366" s="3">
        <v>732</v>
      </c>
      <c r="AR366"/>
      <c r="AS366"/>
      <c r="AT366"/>
      <c r="AU366"/>
      <c r="AV366"/>
      <c r="AW366"/>
      <c r="AX366"/>
      <c r="AY366"/>
      <c r="AZ366"/>
      <c r="BA366"/>
      <c r="BB366"/>
      <c r="BC366"/>
      <c r="BD366"/>
    </row>
    <row r="367" spans="1:56" s="3" customFormat="1" x14ac:dyDescent="0.2">
      <c r="A367" s="3">
        <v>368</v>
      </c>
      <c r="B367" s="10">
        <v>1933</v>
      </c>
      <c r="C367" s="11" t="s">
        <v>340</v>
      </c>
      <c r="D367" s="12" t="s">
        <v>346</v>
      </c>
      <c r="E367" s="12" t="s">
        <v>591</v>
      </c>
      <c r="F367" s="2" t="s">
        <v>700</v>
      </c>
      <c r="G367" s="9">
        <v>733</v>
      </c>
      <c r="H367" s="13">
        <v>0.5</v>
      </c>
      <c r="I367" s="9">
        <v>733</v>
      </c>
      <c r="J367" s="13">
        <v>0.5</v>
      </c>
      <c r="K367" s="22" t="s">
        <v>1127</v>
      </c>
      <c r="L367" s="18"/>
      <c r="M367" s="18"/>
      <c r="N367" s="19"/>
      <c r="O367" s="9">
        <f t="shared" si="12"/>
        <v>3</v>
      </c>
      <c r="P367" s="3">
        <v>733</v>
      </c>
      <c r="Z367" s="8">
        <v>753</v>
      </c>
      <c r="AA367" s="8">
        <v>768</v>
      </c>
      <c r="AR367"/>
      <c r="AS367"/>
      <c r="AT367"/>
      <c r="AU367"/>
      <c r="AV367"/>
      <c r="AW367"/>
      <c r="AX367"/>
      <c r="AY367"/>
      <c r="AZ367"/>
      <c r="BA367"/>
      <c r="BB367"/>
      <c r="BC367"/>
      <c r="BD367"/>
    </row>
    <row r="368" spans="1:56" s="3" customFormat="1" x14ac:dyDescent="0.2">
      <c r="A368" s="3">
        <v>369</v>
      </c>
      <c r="B368" s="10">
        <v>1933</v>
      </c>
      <c r="C368" s="11" t="s">
        <v>340</v>
      </c>
      <c r="D368" s="12" t="s">
        <v>347</v>
      </c>
      <c r="E368" s="12" t="s">
        <v>591</v>
      </c>
      <c r="F368" s="2" t="s">
        <v>701</v>
      </c>
      <c r="G368" s="9">
        <v>734</v>
      </c>
      <c r="H368" s="13">
        <v>0.25</v>
      </c>
      <c r="I368" s="9">
        <v>734</v>
      </c>
      <c r="J368" s="13">
        <v>0.55000000000000004</v>
      </c>
      <c r="K368" s="22" t="s">
        <v>1128</v>
      </c>
      <c r="L368" s="18"/>
      <c r="M368" s="18"/>
      <c r="N368" s="19"/>
      <c r="O368" s="9">
        <f t="shared" si="12"/>
        <v>1</v>
      </c>
      <c r="P368" s="3">
        <v>734</v>
      </c>
      <c r="AR368"/>
      <c r="AS368"/>
      <c r="AT368"/>
      <c r="AU368"/>
      <c r="AV368"/>
      <c r="AW368"/>
      <c r="AX368"/>
      <c r="AY368"/>
      <c r="AZ368"/>
      <c r="BA368"/>
      <c r="BB368"/>
      <c r="BC368"/>
      <c r="BD368"/>
    </row>
    <row r="369" spans="1:56" s="3" customFormat="1" x14ac:dyDescent="0.2">
      <c r="A369" s="3">
        <v>370</v>
      </c>
      <c r="B369" s="10">
        <v>1933</v>
      </c>
      <c r="C369" s="12" t="s">
        <v>545</v>
      </c>
      <c r="D369" s="12" t="s">
        <v>546</v>
      </c>
      <c r="E369" s="12" t="s">
        <v>592</v>
      </c>
      <c r="F369" s="2" t="s">
        <v>549</v>
      </c>
      <c r="G369" s="9">
        <v>730</v>
      </c>
      <c r="H369" s="13">
        <v>25</v>
      </c>
      <c r="I369" s="9">
        <v>730</v>
      </c>
      <c r="J369" s="13">
        <v>20</v>
      </c>
      <c r="K369" s="22" t="s">
        <v>1054</v>
      </c>
      <c r="L369" s="18"/>
      <c r="M369" s="18"/>
      <c r="N369" s="19"/>
      <c r="O369" s="9">
        <f t="shared" ref="O369:O370" si="13">COUNTA(P369:BD369)</f>
        <v>1</v>
      </c>
      <c r="P369" s="3">
        <v>730</v>
      </c>
      <c r="AR369"/>
      <c r="AS369"/>
      <c r="AT369"/>
      <c r="AU369"/>
      <c r="AV369"/>
      <c r="AW369"/>
      <c r="AX369"/>
      <c r="AY369"/>
      <c r="AZ369"/>
      <c r="BA369"/>
      <c r="BB369"/>
      <c r="BC369"/>
      <c r="BD369"/>
    </row>
    <row r="370" spans="1:56" s="3" customFormat="1" x14ac:dyDescent="0.2">
      <c r="A370" s="3">
        <v>371</v>
      </c>
      <c r="B370" s="10">
        <v>1933</v>
      </c>
      <c r="C370" s="12" t="s">
        <v>545</v>
      </c>
      <c r="D370" s="12" t="s">
        <v>546</v>
      </c>
      <c r="E370" s="12" t="s">
        <v>592</v>
      </c>
      <c r="F370" s="2" t="s">
        <v>550</v>
      </c>
      <c r="G370" s="9">
        <v>731</v>
      </c>
      <c r="H370" s="13">
        <v>22.5</v>
      </c>
      <c r="I370" s="9">
        <v>731</v>
      </c>
      <c r="J370" s="13">
        <v>17.5</v>
      </c>
      <c r="K370" s="22" t="s">
        <v>1055</v>
      </c>
      <c r="L370" s="18"/>
      <c r="M370" s="18"/>
      <c r="N370" s="19"/>
      <c r="O370" s="9">
        <f t="shared" si="13"/>
        <v>1</v>
      </c>
      <c r="P370" s="3">
        <v>731</v>
      </c>
      <c r="AR370"/>
      <c r="AS370"/>
      <c r="AT370"/>
      <c r="AU370"/>
      <c r="AV370"/>
      <c r="AW370"/>
      <c r="AX370"/>
      <c r="AY370"/>
      <c r="AZ370"/>
      <c r="BA370"/>
      <c r="BB370"/>
      <c r="BC370"/>
      <c r="BD370"/>
    </row>
    <row r="371" spans="1:56" s="3" customFormat="1" x14ac:dyDescent="0.2">
      <c r="A371" s="3">
        <v>372</v>
      </c>
      <c r="B371" s="10">
        <v>1933</v>
      </c>
      <c r="C371" s="12" t="s">
        <v>545</v>
      </c>
      <c r="D371" s="12" t="s">
        <v>547</v>
      </c>
      <c r="E371" s="12" t="s">
        <v>592</v>
      </c>
      <c r="F371" s="2" t="s">
        <v>551</v>
      </c>
      <c r="G371" s="9">
        <v>735</v>
      </c>
      <c r="H371" s="13">
        <v>9</v>
      </c>
      <c r="I371" s="9">
        <v>735</v>
      </c>
      <c r="J371" s="13">
        <v>11</v>
      </c>
      <c r="K371" s="22" t="s">
        <v>1057</v>
      </c>
      <c r="L371" s="18"/>
      <c r="M371" s="18"/>
      <c r="N371" s="19"/>
      <c r="O371" s="9">
        <f>COUNTA(P371:BD371)</f>
        <v>1</v>
      </c>
      <c r="P371" s="3">
        <v>735</v>
      </c>
      <c r="AR371"/>
      <c r="AS371"/>
      <c r="AT371"/>
      <c r="AU371"/>
      <c r="AV371"/>
      <c r="AW371"/>
      <c r="AX371"/>
      <c r="AY371"/>
      <c r="AZ371"/>
      <c r="BA371"/>
      <c r="BB371"/>
      <c r="BC371"/>
      <c r="BD371"/>
    </row>
    <row r="372" spans="1:56" s="3" customFormat="1" x14ac:dyDescent="0.2">
      <c r="A372" s="3">
        <v>373</v>
      </c>
      <c r="B372" s="10">
        <v>1934</v>
      </c>
      <c r="C372" s="11" t="s">
        <v>348</v>
      </c>
      <c r="D372" s="12" t="s">
        <v>349</v>
      </c>
      <c r="E372" s="12" t="s">
        <v>591</v>
      </c>
      <c r="F372" s="2" t="s">
        <v>702</v>
      </c>
      <c r="G372" s="9">
        <v>736</v>
      </c>
      <c r="H372" s="13">
        <v>0.25</v>
      </c>
      <c r="I372" s="9">
        <v>736</v>
      </c>
      <c r="J372" s="13">
        <v>0.3</v>
      </c>
      <c r="K372" s="22" t="s">
        <v>1129</v>
      </c>
      <c r="L372" s="18"/>
      <c r="M372" s="18"/>
      <c r="N372" s="19"/>
      <c r="O372" s="9">
        <f t="shared" si="12"/>
        <v>1</v>
      </c>
      <c r="P372" s="3">
        <v>736</v>
      </c>
      <c r="AR372"/>
      <c r="AS372"/>
      <c r="AT372"/>
      <c r="AU372"/>
      <c r="AV372"/>
      <c r="AW372"/>
      <c r="AX372"/>
      <c r="AY372"/>
      <c r="AZ372"/>
      <c r="BA372"/>
      <c r="BB372"/>
      <c r="BC372"/>
      <c r="BD372"/>
    </row>
    <row r="373" spans="1:56" s="3" customFormat="1" x14ac:dyDescent="0.2">
      <c r="A373" s="3">
        <v>374</v>
      </c>
      <c r="B373" s="10">
        <v>1934</v>
      </c>
      <c r="C373" s="11" t="s">
        <v>348</v>
      </c>
      <c r="D373" s="12" t="s">
        <v>350</v>
      </c>
      <c r="E373" s="12" t="s">
        <v>591</v>
      </c>
      <c r="F373" s="2" t="s">
        <v>703</v>
      </c>
      <c r="G373" s="9">
        <v>738</v>
      </c>
      <c r="H373" s="13">
        <v>0.25</v>
      </c>
      <c r="I373" s="9">
        <v>738</v>
      </c>
      <c r="J373" s="13">
        <v>0.25</v>
      </c>
      <c r="K373" s="22" t="s">
        <v>1130</v>
      </c>
      <c r="L373" s="18"/>
      <c r="M373" s="18"/>
      <c r="N373" s="19"/>
      <c r="O373" s="9">
        <f t="shared" si="12"/>
        <v>3</v>
      </c>
      <c r="P373" s="3">
        <v>737</v>
      </c>
      <c r="Q373" s="3">
        <v>738</v>
      </c>
      <c r="Z373" s="8">
        <v>754</v>
      </c>
      <c r="AR373"/>
      <c r="AS373"/>
      <c r="AT373"/>
      <c r="AU373"/>
      <c r="AV373"/>
      <c r="AW373"/>
      <c r="AX373"/>
      <c r="AY373"/>
      <c r="AZ373"/>
      <c r="BA373"/>
      <c r="BB373"/>
      <c r="BC373"/>
      <c r="BD373"/>
    </row>
    <row r="374" spans="1:56" s="3" customFormat="1" x14ac:dyDescent="0.2">
      <c r="A374" s="3">
        <v>375</v>
      </c>
      <c r="B374" s="10">
        <v>1934</v>
      </c>
      <c r="C374" s="11" t="s">
        <v>348</v>
      </c>
      <c r="D374" s="12" t="s">
        <v>351</v>
      </c>
      <c r="E374" s="12" t="s">
        <v>591</v>
      </c>
      <c r="F374" s="2" t="s">
        <v>704</v>
      </c>
      <c r="G374" s="9">
        <v>739</v>
      </c>
      <c r="H374" s="13">
        <v>0.25</v>
      </c>
      <c r="I374" s="9">
        <v>739</v>
      </c>
      <c r="J374" s="13">
        <v>0.25</v>
      </c>
      <c r="K374" s="22" t="s">
        <v>1131</v>
      </c>
      <c r="L374" s="18"/>
      <c r="M374" s="18"/>
      <c r="N374" s="19"/>
      <c r="O374" s="9">
        <f t="shared" si="12"/>
        <v>2</v>
      </c>
      <c r="P374" s="3">
        <v>739</v>
      </c>
      <c r="Z374" s="8">
        <v>755</v>
      </c>
      <c r="AR374"/>
      <c r="AS374"/>
      <c r="AT374"/>
      <c r="AU374"/>
      <c r="AV374"/>
      <c r="AW374"/>
      <c r="AX374"/>
      <c r="AY374"/>
      <c r="AZ374"/>
      <c r="BA374"/>
      <c r="BB374"/>
      <c r="BC374"/>
      <c r="BD374"/>
    </row>
    <row r="375" spans="1:56" s="3" customFormat="1" x14ac:dyDescent="0.2">
      <c r="A375" s="3">
        <v>376</v>
      </c>
      <c r="B375" s="10">
        <v>1934</v>
      </c>
      <c r="C375" s="11" t="s">
        <v>352</v>
      </c>
      <c r="D375" s="12" t="s">
        <v>353</v>
      </c>
      <c r="E375" s="12" t="s">
        <v>591</v>
      </c>
      <c r="F375" s="2" t="s">
        <v>705</v>
      </c>
      <c r="G375" s="9">
        <v>740</v>
      </c>
      <c r="H375" s="13">
        <v>0.25</v>
      </c>
      <c r="I375" s="9">
        <v>740</v>
      </c>
      <c r="J375" s="13">
        <v>0.3</v>
      </c>
      <c r="K375" s="22" t="s">
        <v>1132</v>
      </c>
      <c r="L375" s="18"/>
      <c r="M375" s="18"/>
      <c r="N375" s="19"/>
      <c r="O375" s="9">
        <f t="shared" si="12"/>
        <v>3</v>
      </c>
      <c r="P375" s="3">
        <v>740</v>
      </c>
      <c r="Z375" s="8">
        <v>756</v>
      </c>
      <c r="AA375" s="8">
        <v>769</v>
      </c>
      <c r="AR375"/>
      <c r="AS375"/>
      <c r="AT375"/>
      <c r="AU375"/>
      <c r="AV375"/>
      <c r="AW375"/>
      <c r="AX375"/>
      <c r="AY375"/>
      <c r="AZ375"/>
      <c r="BA375"/>
      <c r="BB375"/>
      <c r="BC375"/>
      <c r="BD375"/>
    </row>
    <row r="376" spans="1:56" s="3" customFormat="1" x14ac:dyDescent="0.2">
      <c r="A376" s="3">
        <v>377</v>
      </c>
      <c r="B376" s="10">
        <v>1934</v>
      </c>
      <c r="C376" s="11" t="s">
        <v>352</v>
      </c>
      <c r="D376" s="12" t="s">
        <v>354</v>
      </c>
      <c r="E376" s="12" t="s">
        <v>591</v>
      </c>
      <c r="F376" s="2" t="s">
        <v>706</v>
      </c>
      <c r="G376" s="9">
        <v>741</v>
      </c>
      <c r="H376" s="13">
        <v>0.25</v>
      </c>
      <c r="I376" s="9">
        <v>741</v>
      </c>
      <c r="J376" s="13">
        <v>0.3</v>
      </c>
      <c r="K376" s="22" t="s">
        <v>1133</v>
      </c>
      <c r="L376" s="18"/>
      <c r="M376" s="18"/>
      <c r="N376" s="19"/>
      <c r="O376" s="9">
        <f t="shared" si="12"/>
        <v>2</v>
      </c>
      <c r="P376" s="3">
        <v>741</v>
      </c>
      <c r="Z376" s="8">
        <v>757</v>
      </c>
      <c r="AR376"/>
      <c r="AS376"/>
      <c r="AT376"/>
      <c r="AU376"/>
      <c r="AV376"/>
      <c r="AW376"/>
      <c r="AX376"/>
      <c r="AY376"/>
      <c r="AZ376"/>
      <c r="BA376"/>
      <c r="BB376"/>
      <c r="BC376"/>
      <c r="BD376"/>
    </row>
    <row r="377" spans="1:56" s="3" customFormat="1" x14ac:dyDescent="0.2">
      <c r="A377" s="3">
        <v>378</v>
      </c>
      <c r="B377" s="10">
        <v>1934</v>
      </c>
      <c r="C377" s="11" t="s">
        <v>352</v>
      </c>
      <c r="D377" s="12" t="s">
        <v>355</v>
      </c>
      <c r="E377" s="12" t="s">
        <v>591</v>
      </c>
      <c r="F377" s="2" t="s">
        <v>707</v>
      </c>
      <c r="G377" s="9">
        <v>742</v>
      </c>
      <c r="H377" s="13">
        <v>0.25</v>
      </c>
      <c r="I377" s="9">
        <v>742</v>
      </c>
      <c r="J377" s="13">
        <v>0.4</v>
      </c>
      <c r="K377" s="22" t="s">
        <v>1134</v>
      </c>
      <c r="L377" s="18"/>
      <c r="M377" s="18"/>
      <c r="N377" s="19"/>
      <c r="O377" s="9">
        <f t="shared" si="12"/>
        <v>2</v>
      </c>
      <c r="P377" s="3">
        <v>742</v>
      </c>
      <c r="Z377" s="8">
        <v>758</v>
      </c>
      <c r="AR377"/>
      <c r="AS377"/>
      <c r="AT377"/>
      <c r="AU377"/>
      <c r="AV377"/>
      <c r="AW377"/>
      <c r="AX377"/>
      <c r="AY377"/>
      <c r="AZ377"/>
      <c r="BA377"/>
      <c r="BB377"/>
      <c r="BC377"/>
      <c r="BD377"/>
    </row>
    <row r="378" spans="1:56" s="3" customFormat="1" x14ac:dyDescent="0.2">
      <c r="A378" s="3">
        <v>379</v>
      </c>
      <c r="B378" s="10">
        <v>1934</v>
      </c>
      <c r="C378" s="11" t="s">
        <v>352</v>
      </c>
      <c r="D378" s="12" t="s">
        <v>356</v>
      </c>
      <c r="E378" s="12" t="s">
        <v>591</v>
      </c>
      <c r="F378" s="2" t="s">
        <v>708</v>
      </c>
      <c r="G378" s="9">
        <v>743</v>
      </c>
      <c r="H378" s="13">
        <v>0.4</v>
      </c>
      <c r="I378" s="9">
        <v>743</v>
      </c>
      <c r="J378" s="13">
        <v>0.5</v>
      </c>
      <c r="K378" s="22" t="s">
        <v>1135</v>
      </c>
      <c r="L378" s="18"/>
      <c r="M378" s="18"/>
      <c r="N378" s="19"/>
      <c r="O378" s="9">
        <f t="shared" si="12"/>
        <v>2</v>
      </c>
      <c r="P378" s="3">
        <v>743</v>
      </c>
      <c r="Z378" s="8">
        <v>759</v>
      </c>
      <c r="AR378"/>
      <c r="AS378"/>
      <c r="AT378"/>
      <c r="AU378"/>
      <c r="AV378"/>
      <c r="AW378"/>
      <c r="AX378"/>
      <c r="AY378"/>
      <c r="AZ378"/>
      <c r="BA378"/>
      <c r="BB378"/>
      <c r="BC378"/>
      <c r="BD378"/>
    </row>
    <row r="379" spans="1:56" s="3" customFormat="1" x14ac:dyDescent="0.2">
      <c r="A379" s="3">
        <v>380</v>
      </c>
      <c r="B379" s="10">
        <v>1934</v>
      </c>
      <c r="C379" s="11" t="s">
        <v>352</v>
      </c>
      <c r="D379" s="12" t="s">
        <v>357</v>
      </c>
      <c r="E379" s="12" t="s">
        <v>591</v>
      </c>
      <c r="F379" s="2" t="s">
        <v>709</v>
      </c>
      <c r="G379" s="9">
        <v>744</v>
      </c>
      <c r="H379" s="13">
        <v>0.8</v>
      </c>
      <c r="I379" s="9">
        <v>744</v>
      </c>
      <c r="J379" s="13">
        <v>0.65</v>
      </c>
      <c r="K379" s="22" t="s">
        <v>1136</v>
      </c>
      <c r="L379" s="18"/>
      <c r="M379" s="18"/>
      <c r="N379" s="19"/>
      <c r="O379" s="9">
        <f t="shared" si="12"/>
        <v>2</v>
      </c>
      <c r="P379" s="3">
        <v>744</v>
      </c>
      <c r="Z379" s="8">
        <v>760</v>
      </c>
      <c r="AR379"/>
      <c r="AS379"/>
      <c r="AT379"/>
      <c r="AU379"/>
      <c r="AV379"/>
      <c r="AW379"/>
      <c r="AX379"/>
      <c r="AY379"/>
      <c r="AZ379"/>
      <c r="BA379"/>
      <c r="BB379"/>
      <c r="BC379"/>
      <c r="BD379"/>
    </row>
    <row r="380" spans="1:56" s="3" customFormat="1" x14ac:dyDescent="0.2">
      <c r="A380" s="3">
        <v>381</v>
      </c>
      <c r="B380" s="10">
        <v>1934</v>
      </c>
      <c r="C380" s="11" t="s">
        <v>352</v>
      </c>
      <c r="D380" s="12" t="s">
        <v>358</v>
      </c>
      <c r="E380" s="12" t="s">
        <v>591</v>
      </c>
      <c r="F380" s="2" t="s">
        <v>710</v>
      </c>
      <c r="G380" s="9">
        <v>745</v>
      </c>
      <c r="H380" s="13">
        <v>1.2</v>
      </c>
      <c r="I380" s="9">
        <v>745</v>
      </c>
      <c r="J380" s="13">
        <v>0.85</v>
      </c>
      <c r="K380" s="22" t="s">
        <v>1137</v>
      </c>
      <c r="L380" s="18"/>
      <c r="M380" s="18"/>
      <c r="N380" s="19"/>
      <c r="O380" s="9">
        <f t="shared" si="12"/>
        <v>2</v>
      </c>
      <c r="P380" s="3">
        <v>745</v>
      </c>
      <c r="Z380" s="8">
        <v>761</v>
      </c>
      <c r="AR380"/>
      <c r="AS380"/>
      <c r="AT380"/>
      <c r="AU380"/>
      <c r="AV380"/>
      <c r="AW380"/>
      <c r="AX380"/>
      <c r="AY380"/>
      <c r="AZ380"/>
      <c r="BA380"/>
      <c r="BB380"/>
      <c r="BC380"/>
      <c r="BD380"/>
    </row>
    <row r="381" spans="1:56" s="3" customFormat="1" x14ac:dyDescent="0.2">
      <c r="A381" s="3">
        <v>382</v>
      </c>
      <c r="B381" s="10">
        <v>1934</v>
      </c>
      <c r="C381" s="11" t="s">
        <v>352</v>
      </c>
      <c r="D381" s="12" t="s">
        <v>359</v>
      </c>
      <c r="E381" s="12" t="s">
        <v>591</v>
      </c>
      <c r="F381" s="2" t="s">
        <v>711</v>
      </c>
      <c r="G381" s="9">
        <v>746</v>
      </c>
      <c r="H381" s="13">
        <v>0.8</v>
      </c>
      <c r="I381" s="9">
        <v>746</v>
      </c>
      <c r="J381" s="13">
        <v>0.75</v>
      </c>
      <c r="K381" s="22" t="s">
        <v>1138</v>
      </c>
      <c r="L381" s="18"/>
      <c r="M381" s="18"/>
      <c r="N381" s="19"/>
      <c r="O381" s="9">
        <f t="shared" si="12"/>
        <v>2</v>
      </c>
      <c r="P381" s="3">
        <v>746</v>
      </c>
      <c r="Z381" s="8">
        <v>762</v>
      </c>
      <c r="AR381"/>
      <c r="AS381"/>
      <c r="AT381"/>
      <c r="AU381"/>
      <c r="AV381"/>
      <c r="AW381"/>
      <c r="AX381"/>
      <c r="AY381"/>
      <c r="AZ381"/>
      <c r="BA381"/>
      <c r="BB381"/>
      <c r="BC381"/>
      <c r="BD381"/>
    </row>
    <row r="382" spans="1:56" s="3" customFormat="1" x14ac:dyDescent="0.2">
      <c r="A382" s="3">
        <v>383</v>
      </c>
      <c r="B382" s="10">
        <v>1934</v>
      </c>
      <c r="C382" s="11" t="s">
        <v>352</v>
      </c>
      <c r="D382" s="12" t="s">
        <v>360</v>
      </c>
      <c r="E382" s="12" t="s">
        <v>591</v>
      </c>
      <c r="F382" s="2" t="s">
        <v>712</v>
      </c>
      <c r="G382" s="9">
        <v>747</v>
      </c>
      <c r="H382" s="13">
        <v>1.5</v>
      </c>
      <c r="I382" s="9">
        <v>747</v>
      </c>
      <c r="J382" s="13">
        <v>1.75</v>
      </c>
      <c r="K382" s="22" t="s">
        <v>1139</v>
      </c>
      <c r="L382" s="18"/>
      <c r="M382" s="18"/>
      <c r="N382" s="19"/>
      <c r="O382" s="9">
        <f t="shared" si="12"/>
        <v>2</v>
      </c>
      <c r="P382" s="3">
        <v>747</v>
      </c>
      <c r="Z382" s="8">
        <v>763</v>
      </c>
      <c r="AR382"/>
      <c r="AS382"/>
      <c r="AT382"/>
      <c r="AU382"/>
      <c r="AV382"/>
      <c r="AW382"/>
      <c r="AX382"/>
      <c r="AY382"/>
      <c r="AZ382"/>
      <c r="BA382"/>
      <c r="BB382"/>
      <c r="BC382"/>
      <c r="BD382"/>
    </row>
    <row r="383" spans="1:56" s="3" customFormat="1" x14ac:dyDescent="0.2">
      <c r="A383" s="3">
        <v>384</v>
      </c>
      <c r="B383" s="10">
        <v>1934</v>
      </c>
      <c r="C383" s="11" t="s">
        <v>352</v>
      </c>
      <c r="D383" s="12" t="s">
        <v>361</v>
      </c>
      <c r="E383" s="12" t="s">
        <v>591</v>
      </c>
      <c r="F383" s="2" t="s">
        <v>713</v>
      </c>
      <c r="G383" s="9">
        <v>748</v>
      </c>
      <c r="H383" s="13">
        <v>0.65</v>
      </c>
      <c r="I383" s="9">
        <v>748</v>
      </c>
      <c r="J383" s="13">
        <v>1.6</v>
      </c>
      <c r="K383" s="22" t="s">
        <v>1140</v>
      </c>
      <c r="L383" s="18"/>
      <c r="M383" s="18"/>
      <c r="N383" s="19"/>
      <c r="O383" s="9">
        <f t="shared" si="12"/>
        <v>2</v>
      </c>
      <c r="P383" s="3">
        <v>748</v>
      </c>
      <c r="Z383" s="8">
        <v>764</v>
      </c>
      <c r="AR383"/>
      <c r="AS383"/>
      <c r="AT383"/>
      <c r="AU383"/>
      <c r="AV383"/>
      <c r="AW383"/>
      <c r="AX383"/>
      <c r="AY383"/>
      <c r="AZ383"/>
      <c r="BA383"/>
      <c r="BB383"/>
      <c r="BC383"/>
      <c r="BD383"/>
    </row>
    <row r="384" spans="1:56" s="3" customFormat="1" x14ac:dyDescent="0.2">
      <c r="A384" s="3">
        <v>385</v>
      </c>
      <c r="B384" s="10">
        <v>1934</v>
      </c>
      <c r="C384" s="11" t="s">
        <v>352</v>
      </c>
      <c r="D384" s="12" t="s">
        <v>362</v>
      </c>
      <c r="E384" s="12" t="s">
        <v>591</v>
      </c>
      <c r="F384" s="2" t="s">
        <v>714</v>
      </c>
      <c r="G384" s="9">
        <v>749</v>
      </c>
      <c r="H384" s="13">
        <v>1.25</v>
      </c>
      <c r="I384" s="9">
        <v>749</v>
      </c>
      <c r="J384" s="13">
        <v>3.25</v>
      </c>
      <c r="K384" s="22" t="s">
        <v>1141</v>
      </c>
      <c r="L384" s="18"/>
      <c r="M384" s="18"/>
      <c r="N384" s="19"/>
      <c r="O384" s="9">
        <f t="shared" si="12"/>
        <v>3</v>
      </c>
      <c r="P384" s="3">
        <v>749</v>
      </c>
      <c r="Z384" s="8">
        <v>765</v>
      </c>
      <c r="AA384" s="8">
        <v>770</v>
      </c>
      <c r="AR384"/>
      <c r="AS384"/>
      <c r="AT384"/>
      <c r="AU384"/>
      <c r="AV384"/>
      <c r="AW384"/>
      <c r="AX384"/>
      <c r="AY384"/>
      <c r="AZ384"/>
      <c r="BA384"/>
      <c r="BB384"/>
      <c r="BC384"/>
      <c r="BD384"/>
    </row>
    <row r="385" spans="1:56" s="3" customFormat="1" x14ac:dyDescent="0.2">
      <c r="A385" s="3">
        <v>386</v>
      </c>
      <c r="B385" s="10">
        <v>1934</v>
      </c>
      <c r="C385" s="12" t="s">
        <v>555</v>
      </c>
      <c r="D385" s="12" t="s">
        <v>546</v>
      </c>
      <c r="E385" s="12" t="s">
        <v>592</v>
      </c>
      <c r="F385" s="2" t="s">
        <v>553</v>
      </c>
      <c r="G385" s="9">
        <v>750</v>
      </c>
      <c r="H385" s="13">
        <v>27.5</v>
      </c>
      <c r="I385" s="9">
        <v>750</v>
      </c>
      <c r="J385" s="13">
        <v>22.5</v>
      </c>
      <c r="K385" s="22" t="s">
        <v>1058</v>
      </c>
      <c r="L385" s="18"/>
      <c r="M385" s="18"/>
      <c r="N385" s="19"/>
      <c r="O385" s="9">
        <f t="shared" ref="O385:O386" si="14">COUNTA(P385:BD385)</f>
        <v>1</v>
      </c>
      <c r="P385" s="3">
        <v>750</v>
      </c>
      <c r="AR385"/>
      <c r="AS385"/>
      <c r="AT385"/>
      <c r="AU385"/>
      <c r="AV385"/>
      <c r="AW385"/>
      <c r="AX385"/>
      <c r="AY385"/>
      <c r="AZ385"/>
      <c r="BA385"/>
      <c r="BB385"/>
      <c r="BC385"/>
      <c r="BD385"/>
    </row>
    <row r="386" spans="1:56" s="3" customFormat="1" x14ac:dyDescent="0.2">
      <c r="A386" s="3">
        <v>387</v>
      </c>
      <c r="B386" s="10">
        <v>1934</v>
      </c>
      <c r="C386" s="12" t="s">
        <v>555</v>
      </c>
      <c r="D386" s="12" t="s">
        <v>552</v>
      </c>
      <c r="E386" s="12" t="s">
        <v>592</v>
      </c>
      <c r="F386" s="2" t="s">
        <v>554</v>
      </c>
      <c r="G386" s="9">
        <v>751</v>
      </c>
      <c r="H386" s="13">
        <v>9</v>
      </c>
      <c r="I386" s="9">
        <v>751</v>
      </c>
      <c r="J386" s="13">
        <v>11</v>
      </c>
      <c r="K386" s="22" t="s">
        <v>1059</v>
      </c>
      <c r="L386" s="18"/>
      <c r="M386" s="18"/>
      <c r="N386" s="19"/>
      <c r="O386" s="9">
        <f t="shared" si="14"/>
        <v>1</v>
      </c>
      <c r="P386" s="3">
        <v>751</v>
      </c>
      <c r="AR386"/>
      <c r="AS386"/>
      <c r="AT386"/>
      <c r="AU386"/>
      <c r="AV386"/>
      <c r="AW386"/>
      <c r="AX386"/>
      <c r="AY386"/>
      <c r="AZ386"/>
      <c r="BA386"/>
      <c r="BB386"/>
      <c r="BC386"/>
      <c r="BD386"/>
    </row>
    <row r="387" spans="1:56" s="3" customFormat="1" x14ac:dyDescent="0.2">
      <c r="A387" s="3">
        <v>388</v>
      </c>
      <c r="B387" s="10">
        <v>1934</v>
      </c>
      <c r="C387" s="12" t="s">
        <v>593</v>
      </c>
      <c r="D387" s="12" t="s">
        <v>1393</v>
      </c>
      <c r="E387" s="12" t="s">
        <v>593</v>
      </c>
      <c r="F387" s="2" t="s">
        <v>589</v>
      </c>
      <c r="G387" s="9" t="s">
        <v>1391</v>
      </c>
      <c r="H387" s="13">
        <v>0.8</v>
      </c>
      <c r="I387" s="9" t="s">
        <v>1391</v>
      </c>
      <c r="J387" s="13">
        <v>0.7</v>
      </c>
      <c r="K387" s="22" t="s">
        <v>1060</v>
      </c>
      <c r="L387" s="18"/>
      <c r="M387" s="18"/>
      <c r="N387" s="19"/>
      <c r="O387" s="9">
        <f t="shared" ref="O387:O392" si="15">COUNTA(P387:BD387)</f>
        <v>2</v>
      </c>
      <c r="P387" s="3" t="s">
        <v>1391</v>
      </c>
      <c r="Z387" s="8">
        <v>771</v>
      </c>
      <c r="AR387"/>
      <c r="AS387"/>
      <c r="AT387"/>
      <c r="AU387"/>
      <c r="AV387"/>
      <c r="AW387"/>
      <c r="AX387"/>
      <c r="AY387"/>
      <c r="AZ387"/>
      <c r="BA387"/>
      <c r="BB387"/>
      <c r="BC387"/>
      <c r="BD387"/>
    </row>
    <row r="388" spans="1:56" s="3" customFormat="1" x14ac:dyDescent="0.2">
      <c r="A388" s="3">
        <v>389</v>
      </c>
      <c r="B388" s="10">
        <v>1936</v>
      </c>
      <c r="C388" s="12" t="s">
        <v>593</v>
      </c>
      <c r="D388" s="12" t="s">
        <v>1393</v>
      </c>
      <c r="E388" s="12" t="s">
        <v>593</v>
      </c>
      <c r="F388" s="2" t="s">
        <v>1340</v>
      </c>
      <c r="G388" s="9" t="s">
        <v>1392</v>
      </c>
      <c r="H388" s="13">
        <v>0.35</v>
      </c>
      <c r="I388" s="9" t="s">
        <v>1392</v>
      </c>
      <c r="J388" s="13">
        <v>0.4</v>
      </c>
      <c r="K388" s="22" t="s">
        <v>1394</v>
      </c>
      <c r="L388" s="18"/>
      <c r="M388" s="18"/>
      <c r="N388" s="19"/>
      <c r="O388" s="9">
        <f t="shared" si="15"/>
        <v>1</v>
      </c>
      <c r="P388" s="3" t="s">
        <v>1392</v>
      </c>
      <c r="AR388"/>
      <c r="AS388"/>
      <c r="AT388"/>
      <c r="AU388"/>
      <c r="AV388"/>
      <c r="AW388"/>
      <c r="AX388"/>
      <c r="AY388"/>
      <c r="AZ388"/>
      <c r="BA388"/>
      <c r="BB388"/>
      <c r="BC388"/>
      <c r="BD388"/>
    </row>
    <row r="389" spans="1:56" s="3" customFormat="1" x14ac:dyDescent="0.2">
      <c r="A389" s="3">
        <v>390</v>
      </c>
      <c r="B389" s="10">
        <v>1935</v>
      </c>
      <c r="C389" s="11" t="s">
        <v>1466</v>
      </c>
      <c r="D389" s="23" t="s">
        <v>1273</v>
      </c>
      <c r="E389" s="12" t="s">
        <v>540</v>
      </c>
      <c r="F389" s="2" t="s">
        <v>854</v>
      </c>
      <c r="G389" s="9" t="s">
        <v>613</v>
      </c>
      <c r="H389" s="13">
        <v>1</v>
      </c>
      <c r="I389" s="9" t="s">
        <v>613</v>
      </c>
      <c r="J389" s="13">
        <v>1.4</v>
      </c>
      <c r="K389" s="22" t="s">
        <v>1458</v>
      </c>
      <c r="L389" s="18"/>
      <c r="M389" s="18"/>
      <c r="N389" s="19"/>
      <c r="O389" s="9">
        <f t="shared" si="15"/>
        <v>1</v>
      </c>
      <c r="P389" s="3" t="s">
        <v>613</v>
      </c>
      <c r="AR389"/>
      <c r="AS389"/>
      <c r="AT389"/>
      <c r="AU389"/>
      <c r="AV389"/>
      <c r="AW389"/>
      <c r="AX389"/>
      <c r="AY389"/>
      <c r="AZ389"/>
      <c r="BA389"/>
      <c r="BB389"/>
      <c r="BC389"/>
      <c r="BD389"/>
    </row>
    <row r="390" spans="1:56" s="3" customFormat="1" x14ac:dyDescent="0.2">
      <c r="A390" s="3">
        <v>391</v>
      </c>
      <c r="B390" s="10">
        <v>1935</v>
      </c>
      <c r="C390" s="11" t="s">
        <v>1466</v>
      </c>
      <c r="D390" s="23" t="s">
        <v>1274</v>
      </c>
      <c r="E390" s="12" t="s">
        <v>540</v>
      </c>
      <c r="F390" s="2" t="s">
        <v>1300</v>
      </c>
      <c r="G390" s="9" t="s">
        <v>614</v>
      </c>
      <c r="H390" s="13">
        <v>1.75</v>
      </c>
      <c r="I390" s="9" t="s">
        <v>614</v>
      </c>
      <c r="J390" s="13">
        <v>11</v>
      </c>
      <c r="K390" s="22" t="s">
        <v>1458</v>
      </c>
      <c r="L390" s="18"/>
      <c r="M390" s="18"/>
      <c r="N390" s="19"/>
      <c r="O390" s="9">
        <f t="shared" si="15"/>
        <v>1</v>
      </c>
      <c r="P390" s="3" t="s">
        <v>614</v>
      </c>
      <c r="AR390"/>
      <c r="AS390"/>
      <c r="AT390"/>
      <c r="AU390"/>
      <c r="AV390"/>
      <c r="AW390"/>
      <c r="AX390"/>
      <c r="AY390"/>
      <c r="AZ390"/>
      <c r="BA390"/>
      <c r="BB390"/>
      <c r="BC390"/>
      <c r="BD390"/>
    </row>
    <row r="391" spans="1:56" s="3" customFormat="1" x14ac:dyDescent="0.2">
      <c r="A391" s="3">
        <v>392</v>
      </c>
      <c r="B391" s="10">
        <v>1935</v>
      </c>
      <c r="C391" s="11" t="s">
        <v>1466</v>
      </c>
      <c r="D391" s="23" t="s">
        <v>1275</v>
      </c>
      <c r="E391" s="12" t="s">
        <v>540</v>
      </c>
      <c r="F391" s="2" t="s">
        <v>1301</v>
      </c>
      <c r="G391" s="9" t="s">
        <v>615</v>
      </c>
      <c r="H391" s="13">
        <v>5</v>
      </c>
      <c r="I391" s="9" t="s">
        <v>615</v>
      </c>
      <c r="J391" s="13">
        <v>11</v>
      </c>
      <c r="K391" s="22" t="s">
        <v>1458</v>
      </c>
      <c r="L391" s="18"/>
      <c r="M391" s="18"/>
      <c r="N391" s="19"/>
      <c r="O391" s="9">
        <f t="shared" si="15"/>
        <v>1</v>
      </c>
      <c r="P391" s="3" t="s">
        <v>615</v>
      </c>
      <c r="AR391"/>
      <c r="AS391"/>
      <c r="AT391"/>
      <c r="AU391"/>
      <c r="AV391"/>
      <c r="AW391"/>
      <c r="AX391"/>
      <c r="AY391"/>
      <c r="AZ391"/>
      <c r="BA391"/>
      <c r="BB391"/>
      <c r="BC391"/>
      <c r="BD391"/>
    </row>
    <row r="392" spans="1:56" s="3" customFormat="1" x14ac:dyDescent="0.2">
      <c r="A392" s="3">
        <v>393</v>
      </c>
      <c r="B392" s="10">
        <v>1935</v>
      </c>
      <c r="C392" s="11" t="s">
        <v>584</v>
      </c>
      <c r="D392" s="12" t="s">
        <v>363</v>
      </c>
      <c r="E392" s="12" t="s">
        <v>591</v>
      </c>
      <c r="F392" s="2" t="s">
        <v>715</v>
      </c>
      <c r="G392" s="9">
        <v>772</v>
      </c>
      <c r="H392" s="13">
        <v>0.25</v>
      </c>
      <c r="I392" s="9">
        <v>772</v>
      </c>
      <c r="J392" s="13">
        <v>0.35</v>
      </c>
      <c r="K392" s="22" t="s">
        <v>1142</v>
      </c>
      <c r="L392" s="18"/>
      <c r="M392" s="18"/>
      <c r="N392" s="19"/>
      <c r="O392" s="9">
        <f t="shared" si="15"/>
        <v>1</v>
      </c>
      <c r="P392" s="3">
        <v>772</v>
      </c>
      <c r="AR392"/>
      <c r="AS392"/>
      <c r="AT392"/>
      <c r="AU392"/>
      <c r="AV392"/>
      <c r="AW392"/>
      <c r="AX392"/>
      <c r="AY392"/>
      <c r="AZ392"/>
      <c r="BA392"/>
      <c r="BB392"/>
      <c r="BC392"/>
      <c r="BD392"/>
    </row>
    <row r="393" spans="1:56" s="3" customFormat="1" x14ac:dyDescent="0.2">
      <c r="A393" s="3">
        <v>394</v>
      </c>
      <c r="B393" s="10">
        <v>1935</v>
      </c>
      <c r="C393" s="11" t="s">
        <v>584</v>
      </c>
      <c r="D393" s="12" t="s">
        <v>364</v>
      </c>
      <c r="E393" s="12" t="s">
        <v>591</v>
      </c>
      <c r="F393" s="2" t="s">
        <v>716</v>
      </c>
      <c r="G393" s="9">
        <v>773</v>
      </c>
      <c r="H393" s="13">
        <v>0.25</v>
      </c>
      <c r="I393" s="9">
        <v>773</v>
      </c>
      <c r="J393" s="13">
        <v>0.35</v>
      </c>
      <c r="K393" s="22" t="s">
        <v>1143</v>
      </c>
      <c r="L393" s="18"/>
      <c r="M393" s="18"/>
      <c r="N393" s="19"/>
      <c r="O393" s="9">
        <f t="shared" si="12"/>
        <v>1</v>
      </c>
      <c r="P393" s="3">
        <v>773</v>
      </c>
      <c r="AR393"/>
      <c r="AS393"/>
      <c r="AT393"/>
      <c r="AU393"/>
      <c r="AV393"/>
      <c r="AW393"/>
      <c r="AX393"/>
      <c r="AY393"/>
      <c r="AZ393"/>
      <c r="BA393"/>
      <c r="BB393"/>
      <c r="BC393"/>
      <c r="BD393"/>
    </row>
    <row r="394" spans="1:56" s="3" customFormat="1" x14ac:dyDescent="0.2">
      <c r="A394" s="3">
        <v>395</v>
      </c>
      <c r="B394" s="10">
        <v>1935</v>
      </c>
      <c r="C394" s="11" t="s">
        <v>584</v>
      </c>
      <c r="D394" s="12" t="s">
        <v>365</v>
      </c>
      <c r="E394" s="12" t="s">
        <v>591</v>
      </c>
      <c r="F394" s="2" t="s">
        <v>717</v>
      </c>
      <c r="G394" s="9">
        <v>774</v>
      </c>
      <c r="H394" s="13">
        <v>0.25</v>
      </c>
      <c r="I394" s="9">
        <v>774</v>
      </c>
      <c r="J394" s="13">
        <v>0.35</v>
      </c>
      <c r="K394" s="22" t="s">
        <v>1144</v>
      </c>
      <c r="L394" s="18"/>
      <c r="M394" s="18"/>
      <c r="N394" s="19"/>
      <c r="O394" s="9">
        <f t="shared" si="12"/>
        <v>1</v>
      </c>
      <c r="P394" s="3">
        <v>774</v>
      </c>
      <c r="AR394"/>
      <c r="AS394"/>
      <c r="AT394"/>
      <c r="AU394"/>
      <c r="AV394"/>
      <c r="AW394"/>
      <c r="AX394"/>
      <c r="AY394"/>
      <c r="AZ394"/>
      <c r="BA394"/>
      <c r="BB394"/>
      <c r="BC394"/>
      <c r="BD394"/>
    </row>
    <row r="395" spans="1:56" s="3" customFormat="1" x14ac:dyDescent="0.2">
      <c r="A395" s="3">
        <v>396</v>
      </c>
      <c r="B395" s="10">
        <v>1935</v>
      </c>
      <c r="C395" s="11" t="s">
        <v>584</v>
      </c>
      <c r="D395" s="12" t="s">
        <v>366</v>
      </c>
      <c r="E395" s="12" t="s">
        <v>591</v>
      </c>
      <c r="F395" s="2" t="s">
        <v>718</v>
      </c>
      <c r="G395" s="9">
        <v>775</v>
      </c>
      <c r="H395" s="13">
        <v>0.25</v>
      </c>
      <c r="I395" s="9">
        <v>775</v>
      </c>
      <c r="J395" s="13">
        <v>0.35</v>
      </c>
      <c r="K395" s="22" t="s">
        <v>1145</v>
      </c>
      <c r="L395" s="18"/>
      <c r="M395" s="18"/>
      <c r="N395" s="19"/>
      <c r="O395" s="9">
        <f t="shared" si="12"/>
        <v>1</v>
      </c>
      <c r="P395" s="3">
        <v>775</v>
      </c>
      <c r="AR395"/>
      <c r="AS395"/>
      <c r="AT395"/>
      <c r="AU395"/>
      <c r="AV395"/>
      <c r="AW395"/>
      <c r="AX395"/>
      <c r="AY395"/>
      <c r="AZ395"/>
      <c r="BA395"/>
      <c r="BB395"/>
      <c r="BC395"/>
      <c r="BD395"/>
    </row>
    <row r="396" spans="1:56" s="3" customFormat="1" x14ac:dyDescent="0.2">
      <c r="A396" s="3">
        <v>397</v>
      </c>
      <c r="B396" s="10">
        <v>1936</v>
      </c>
      <c r="C396" s="11" t="s">
        <v>585</v>
      </c>
      <c r="D396" s="12" t="s">
        <v>367</v>
      </c>
      <c r="E396" s="12" t="s">
        <v>591</v>
      </c>
      <c r="F396" s="2" t="s">
        <v>719</v>
      </c>
      <c r="G396" s="9">
        <v>776</v>
      </c>
      <c r="H396" s="13">
        <v>0.25</v>
      </c>
      <c r="I396" s="9">
        <v>776</v>
      </c>
      <c r="J396" s="13">
        <v>0.35</v>
      </c>
      <c r="K396" s="22" t="s">
        <v>1146</v>
      </c>
      <c r="L396" s="18"/>
      <c r="M396" s="18"/>
      <c r="N396" s="19"/>
      <c r="O396" s="9">
        <f t="shared" si="12"/>
        <v>1</v>
      </c>
      <c r="P396" s="3">
        <v>776</v>
      </c>
      <c r="AR396"/>
      <c r="AS396"/>
      <c r="AT396"/>
      <c r="AU396"/>
      <c r="AV396"/>
      <c r="AW396"/>
      <c r="AX396"/>
      <c r="AY396"/>
      <c r="AZ396"/>
      <c r="BA396"/>
      <c r="BB396"/>
      <c r="BC396"/>
      <c r="BD396"/>
    </row>
    <row r="397" spans="1:56" s="3" customFormat="1" x14ac:dyDescent="0.2">
      <c r="A397" s="3">
        <v>398</v>
      </c>
      <c r="B397" s="10">
        <v>1936</v>
      </c>
      <c r="C397" s="11" t="s">
        <v>585</v>
      </c>
      <c r="D397" s="12" t="s">
        <v>368</v>
      </c>
      <c r="E397" s="12" t="s">
        <v>591</v>
      </c>
      <c r="F397" s="2" t="s">
        <v>720</v>
      </c>
      <c r="G397" s="9">
        <v>777</v>
      </c>
      <c r="H397" s="13">
        <v>0.25</v>
      </c>
      <c r="I397" s="9">
        <v>777</v>
      </c>
      <c r="J397" s="13">
        <v>0.35</v>
      </c>
      <c r="K397" s="22" t="s">
        <v>1147</v>
      </c>
      <c r="L397" s="18"/>
      <c r="M397" s="18"/>
      <c r="N397" s="19"/>
      <c r="O397" s="9">
        <f t="shared" si="12"/>
        <v>1</v>
      </c>
      <c r="P397" s="3">
        <v>777</v>
      </c>
      <c r="AR397"/>
      <c r="AS397"/>
      <c r="AT397"/>
      <c r="AU397"/>
      <c r="AV397"/>
      <c r="AW397"/>
      <c r="AX397"/>
      <c r="AY397"/>
      <c r="AZ397"/>
      <c r="BA397"/>
      <c r="BB397"/>
      <c r="BC397"/>
      <c r="BD397"/>
    </row>
    <row r="398" spans="1:56" s="3" customFormat="1" x14ac:dyDescent="0.2">
      <c r="A398" s="3">
        <v>399</v>
      </c>
      <c r="B398" s="10">
        <v>1936</v>
      </c>
      <c r="C398" s="11" t="s">
        <v>585</v>
      </c>
      <c r="D398" s="12" t="s">
        <v>369</v>
      </c>
      <c r="E398" s="12" t="s">
        <v>591</v>
      </c>
      <c r="F398" s="2" t="s">
        <v>721</v>
      </c>
      <c r="G398" s="9">
        <v>782</v>
      </c>
      <c r="H398" s="13">
        <v>0.25</v>
      </c>
      <c r="I398" s="9">
        <v>782</v>
      </c>
      <c r="J398" s="13">
        <v>0.35</v>
      </c>
      <c r="K398" s="22" t="s">
        <v>1148</v>
      </c>
      <c r="L398" s="18"/>
      <c r="M398" s="18"/>
      <c r="N398" s="19"/>
      <c r="O398" s="9">
        <f t="shared" si="12"/>
        <v>1</v>
      </c>
      <c r="P398" s="3">
        <v>782</v>
      </c>
      <c r="AR398"/>
      <c r="AS398"/>
      <c r="AT398"/>
      <c r="AU398"/>
      <c r="AV398"/>
      <c r="AW398"/>
      <c r="AX398"/>
      <c r="AY398"/>
      <c r="AZ398"/>
      <c r="BA398"/>
      <c r="BB398"/>
      <c r="BC398"/>
      <c r="BD398"/>
    </row>
    <row r="399" spans="1:56" s="3" customFormat="1" x14ac:dyDescent="0.2">
      <c r="A399" s="3">
        <v>400</v>
      </c>
      <c r="B399" s="10">
        <v>1936</v>
      </c>
      <c r="C399" s="11" t="s">
        <v>585</v>
      </c>
      <c r="D399" s="12" t="s">
        <v>370</v>
      </c>
      <c r="E399" s="12" t="s">
        <v>591</v>
      </c>
      <c r="F399" s="2" t="s">
        <v>722</v>
      </c>
      <c r="G399" s="9">
        <v>783</v>
      </c>
      <c r="H399" s="13">
        <v>0.25</v>
      </c>
      <c r="I399" s="9">
        <v>783</v>
      </c>
      <c r="J399" s="13">
        <v>0.25</v>
      </c>
      <c r="K399" s="22" t="s">
        <v>1149</v>
      </c>
      <c r="L399" s="18"/>
      <c r="M399" s="18"/>
      <c r="N399" s="19"/>
      <c r="O399" s="9">
        <f t="shared" si="12"/>
        <v>1</v>
      </c>
      <c r="P399" s="3">
        <v>783</v>
      </c>
      <c r="AR399"/>
      <c r="AS399"/>
      <c r="AT399"/>
      <c r="AU399"/>
      <c r="AV399"/>
      <c r="AW399"/>
      <c r="AX399"/>
      <c r="AY399"/>
      <c r="AZ399"/>
      <c r="BA399"/>
      <c r="BB399"/>
      <c r="BC399"/>
      <c r="BD399"/>
    </row>
    <row r="400" spans="1:56" s="3" customFormat="1" x14ac:dyDescent="0.2">
      <c r="A400" s="3">
        <v>401</v>
      </c>
      <c r="B400" s="10">
        <v>1936</v>
      </c>
      <c r="C400" s="11" t="s">
        <v>585</v>
      </c>
      <c r="D400" s="12" t="s">
        <v>371</v>
      </c>
      <c r="E400" s="12" t="s">
        <v>591</v>
      </c>
      <c r="F400" s="2" t="s">
        <v>723</v>
      </c>
      <c r="G400" s="9">
        <v>784</v>
      </c>
      <c r="H400" s="13">
        <v>0.25</v>
      </c>
      <c r="I400" s="9">
        <v>784</v>
      </c>
      <c r="J400" s="13">
        <v>0.25</v>
      </c>
      <c r="K400" s="22" t="s">
        <v>1150</v>
      </c>
      <c r="L400" s="18"/>
      <c r="M400" s="18"/>
      <c r="N400" s="19"/>
      <c r="O400" s="9">
        <f t="shared" si="12"/>
        <v>1</v>
      </c>
      <c r="P400" s="3">
        <v>784</v>
      </c>
      <c r="AR400"/>
      <c r="AS400"/>
      <c r="AT400"/>
      <c r="AU400"/>
      <c r="AV400"/>
      <c r="AW400"/>
      <c r="AX400"/>
      <c r="AY400"/>
      <c r="AZ400"/>
      <c r="BA400"/>
      <c r="BB400"/>
      <c r="BC400"/>
      <c r="BD400"/>
    </row>
    <row r="401" spans="1:56" s="3" customFormat="1" x14ac:dyDescent="0.2">
      <c r="A401" s="3">
        <v>402</v>
      </c>
      <c r="B401" s="10">
        <v>1936</v>
      </c>
      <c r="C401" s="12" t="s">
        <v>557</v>
      </c>
      <c r="D401" s="12" t="s">
        <v>556</v>
      </c>
      <c r="E401" s="12" t="s">
        <v>592</v>
      </c>
      <c r="F401" s="2" t="s">
        <v>558</v>
      </c>
      <c r="G401" s="9">
        <v>778</v>
      </c>
      <c r="H401" s="13">
        <v>1.25</v>
      </c>
      <c r="I401" s="9">
        <v>778</v>
      </c>
      <c r="J401" s="13">
        <v>1.75</v>
      </c>
      <c r="K401" s="22" t="s">
        <v>1061</v>
      </c>
      <c r="L401" s="18"/>
      <c r="M401" s="18"/>
      <c r="N401" s="19"/>
      <c r="O401" s="9">
        <f>COUNTA(P401:BD401)</f>
        <v>1</v>
      </c>
      <c r="P401" s="9">
        <v>778</v>
      </c>
      <c r="AR401"/>
      <c r="AS401"/>
      <c r="AT401"/>
      <c r="AU401"/>
      <c r="AV401"/>
      <c r="AW401"/>
      <c r="AX401"/>
      <c r="AY401"/>
      <c r="AZ401"/>
      <c r="BA401"/>
      <c r="BB401"/>
      <c r="BC401"/>
      <c r="BD401"/>
    </row>
    <row r="402" spans="1:56" s="3" customFormat="1" x14ac:dyDescent="0.2">
      <c r="A402" s="3">
        <v>403</v>
      </c>
      <c r="B402" s="10" t="s">
        <v>372</v>
      </c>
      <c r="C402" s="11" t="s">
        <v>373</v>
      </c>
      <c r="D402" s="12" t="s">
        <v>1062</v>
      </c>
      <c r="E402" s="12" t="s">
        <v>591</v>
      </c>
      <c r="F402" s="2" t="s">
        <v>724</v>
      </c>
      <c r="G402" s="9">
        <v>785</v>
      </c>
      <c r="H402" s="13">
        <v>0.25</v>
      </c>
      <c r="I402" s="9">
        <v>785</v>
      </c>
      <c r="J402" s="13">
        <v>0.3</v>
      </c>
      <c r="K402" s="22" t="s">
        <v>1151</v>
      </c>
      <c r="L402" s="18"/>
      <c r="M402" s="18"/>
      <c r="N402" s="19"/>
      <c r="O402" s="9">
        <f t="shared" si="12"/>
        <v>1</v>
      </c>
      <c r="P402" s="3">
        <v>785</v>
      </c>
      <c r="AR402"/>
      <c r="AS402"/>
      <c r="AT402"/>
      <c r="AU402"/>
      <c r="AV402"/>
      <c r="AW402"/>
      <c r="AX402"/>
      <c r="AY402"/>
      <c r="AZ402"/>
      <c r="BA402"/>
      <c r="BB402"/>
      <c r="BC402"/>
      <c r="BD402"/>
    </row>
    <row r="403" spans="1:56" s="3" customFormat="1" x14ac:dyDescent="0.2">
      <c r="A403" s="3">
        <v>404</v>
      </c>
      <c r="B403" s="10" t="s">
        <v>372</v>
      </c>
      <c r="C403" s="11" t="s">
        <v>373</v>
      </c>
      <c r="D403" s="12" t="s">
        <v>374</v>
      </c>
      <c r="E403" s="12" t="s">
        <v>591</v>
      </c>
      <c r="F403" s="2" t="s">
        <v>725</v>
      </c>
      <c r="G403" s="9">
        <v>786</v>
      </c>
      <c r="H403" s="13">
        <v>0.25</v>
      </c>
      <c r="I403" s="9">
        <v>786</v>
      </c>
      <c r="J403" s="13">
        <v>0.3</v>
      </c>
      <c r="K403" s="22" t="s">
        <v>1152</v>
      </c>
      <c r="L403" s="18"/>
      <c r="M403" s="18"/>
      <c r="N403" s="19"/>
      <c r="O403" s="9">
        <f t="shared" si="12"/>
        <v>1</v>
      </c>
      <c r="P403" s="3">
        <v>786</v>
      </c>
      <c r="AR403"/>
      <c r="AS403"/>
      <c r="AT403"/>
      <c r="AU403"/>
      <c r="AV403"/>
      <c r="AW403"/>
      <c r="AX403"/>
      <c r="AY403"/>
      <c r="AZ403"/>
      <c r="BA403"/>
      <c r="BB403"/>
      <c r="BC403"/>
      <c r="BD403"/>
    </row>
    <row r="404" spans="1:56" s="3" customFormat="1" x14ac:dyDescent="0.2">
      <c r="A404" s="3">
        <v>405</v>
      </c>
      <c r="B404" s="10" t="s">
        <v>372</v>
      </c>
      <c r="C404" s="11" t="s">
        <v>373</v>
      </c>
      <c r="D404" s="12" t="s">
        <v>375</v>
      </c>
      <c r="E404" s="12" t="s">
        <v>591</v>
      </c>
      <c r="F404" s="2" t="s">
        <v>726</v>
      </c>
      <c r="G404" s="9">
        <v>787</v>
      </c>
      <c r="H404" s="13">
        <v>0.25</v>
      </c>
      <c r="I404" s="9">
        <v>787</v>
      </c>
      <c r="J404" s="13">
        <v>0.4</v>
      </c>
      <c r="K404" s="22" t="s">
        <v>1153</v>
      </c>
      <c r="L404" s="18"/>
      <c r="M404" s="18"/>
      <c r="N404" s="19"/>
      <c r="O404" s="9">
        <f t="shared" si="12"/>
        <v>1</v>
      </c>
      <c r="P404" s="3">
        <v>787</v>
      </c>
      <c r="AR404"/>
      <c r="AS404"/>
      <c r="AT404"/>
      <c r="AU404"/>
      <c r="AV404"/>
      <c r="AW404"/>
      <c r="AX404"/>
      <c r="AY404"/>
      <c r="AZ404"/>
      <c r="BA404"/>
      <c r="BB404"/>
      <c r="BC404"/>
      <c r="BD404"/>
    </row>
    <row r="405" spans="1:56" s="3" customFormat="1" x14ac:dyDescent="0.2">
      <c r="A405" s="3">
        <v>406</v>
      </c>
      <c r="B405" s="10" t="s">
        <v>372</v>
      </c>
      <c r="C405" s="11" t="s">
        <v>373</v>
      </c>
      <c r="D405" s="12" t="s">
        <v>376</v>
      </c>
      <c r="E405" s="12" t="s">
        <v>591</v>
      </c>
      <c r="F405" s="2" t="s">
        <v>727</v>
      </c>
      <c r="G405" s="9">
        <v>788</v>
      </c>
      <c r="H405" s="13">
        <v>0.25</v>
      </c>
      <c r="I405" s="9">
        <v>788</v>
      </c>
      <c r="J405" s="13">
        <v>0.6</v>
      </c>
      <c r="K405" s="22" t="s">
        <v>1154</v>
      </c>
      <c r="L405" s="18"/>
      <c r="M405" s="18"/>
      <c r="N405" s="19"/>
      <c r="O405" s="9">
        <f t="shared" si="12"/>
        <v>1</v>
      </c>
      <c r="P405" s="3">
        <v>788</v>
      </c>
      <c r="AR405"/>
      <c r="AS405"/>
      <c r="AT405"/>
      <c r="AU405"/>
      <c r="AV405"/>
      <c r="AW405"/>
      <c r="AX405"/>
      <c r="AY405"/>
      <c r="AZ405"/>
      <c r="BA405"/>
      <c r="BB405"/>
      <c r="BC405"/>
      <c r="BD405"/>
    </row>
    <row r="406" spans="1:56" s="3" customFormat="1" x14ac:dyDescent="0.2">
      <c r="A406" s="3">
        <v>407</v>
      </c>
      <c r="B406" s="10" t="s">
        <v>372</v>
      </c>
      <c r="C406" s="11" t="s">
        <v>373</v>
      </c>
      <c r="D406" s="12" t="s">
        <v>377</v>
      </c>
      <c r="E406" s="12" t="s">
        <v>591</v>
      </c>
      <c r="F406" s="2" t="s">
        <v>728</v>
      </c>
      <c r="G406" s="9">
        <v>789</v>
      </c>
      <c r="H406" s="13">
        <v>0.25</v>
      </c>
      <c r="I406" s="9">
        <v>789</v>
      </c>
      <c r="J406" s="13">
        <v>0.75</v>
      </c>
      <c r="K406" s="22" t="s">
        <v>1155</v>
      </c>
      <c r="L406" s="18"/>
      <c r="M406" s="18"/>
      <c r="N406" s="19"/>
      <c r="O406" s="9">
        <f t="shared" si="12"/>
        <v>1</v>
      </c>
      <c r="P406" s="3">
        <v>789</v>
      </c>
      <c r="AR406"/>
      <c r="AS406"/>
      <c r="AT406"/>
      <c r="AU406"/>
      <c r="AV406"/>
      <c r="AW406"/>
      <c r="AX406"/>
      <c r="AY406"/>
      <c r="AZ406"/>
      <c r="BA406"/>
      <c r="BB406"/>
      <c r="BC406"/>
      <c r="BD406"/>
    </row>
    <row r="407" spans="1:56" s="3" customFormat="1" x14ac:dyDescent="0.2">
      <c r="A407" s="3">
        <v>408</v>
      </c>
      <c r="B407" s="10" t="s">
        <v>372</v>
      </c>
      <c r="C407" s="11" t="s">
        <v>373</v>
      </c>
      <c r="D407" s="12" t="s">
        <v>378</v>
      </c>
      <c r="E407" s="12" t="s">
        <v>591</v>
      </c>
      <c r="F407" s="2" t="s">
        <v>729</v>
      </c>
      <c r="G407" s="9">
        <v>790</v>
      </c>
      <c r="H407" s="13">
        <v>0.25</v>
      </c>
      <c r="I407" s="9">
        <v>790</v>
      </c>
      <c r="J407" s="13">
        <v>0.3</v>
      </c>
      <c r="K407" s="22" t="s">
        <v>1156</v>
      </c>
      <c r="L407" s="18"/>
      <c r="M407" s="18"/>
      <c r="N407" s="19"/>
      <c r="O407" s="9">
        <f t="shared" si="12"/>
        <v>1</v>
      </c>
      <c r="P407" s="3">
        <v>790</v>
      </c>
      <c r="AR407"/>
      <c r="AS407"/>
      <c r="AT407"/>
      <c r="AU407"/>
      <c r="AV407"/>
      <c r="AW407"/>
      <c r="AX407"/>
      <c r="AY407"/>
      <c r="AZ407"/>
      <c r="BA407"/>
      <c r="BB407"/>
      <c r="BC407"/>
      <c r="BD407"/>
    </row>
    <row r="408" spans="1:56" s="3" customFormat="1" x14ac:dyDescent="0.2">
      <c r="A408" s="3">
        <v>409</v>
      </c>
      <c r="B408" s="10" t="s">
        <v>372</v>
      </c>
      <c r="C408" s="11" t="s">
        <v>373</v>
      </c>
      <c r="D408" s="12" t="s">
        <v>379</v>
      </c>
      <c r="E408" s="12" t="s">
        <v>591</v>
      </c>
      <c r="F408" s="2" t="s">
        <v>730</v>
      </c>
      <c r="G408" s="9">
        <v>791</v>
      </c>
      <c r="H408" s="13">
        <v>0.25</v>
      </c>
      <c r="I408" s="9">
        <v>791</v>
      </c>
      <c r="J408" s="13">
        <v>0.3</v>
      </c>
      <c r="K408" s="22" t="s">
        <v>1157</v>
      </c>
      <c r="L408" s="18"/>
      <c r="M408" s="18"/>
      <c r="N408" s="19"/>
      <c r="O408" s="9">
        <f t="shared" si="12"/>
        <v>1</v>
      </c>
      <c r="P408" s="3">
        <v>791</v>
      </c>
      <c r="AR408"/>
      <c r="AS408"/>
      <c r="AT408"/>
      <c r="AU408"/>
      <c r="AV408"/>
      <c r="AW408"/>
      <c r="AX408"/>
      <c r="AY408"/>
      <c r="AZ408"/>
      <c r="BA408"/>
      <c r="BB408"/>
      <c r="BC408"/>
      <c r="BD408"/>
    </row>
    <row r="409" spans="1:56" s="3" customFormat="1" x14ac:dyDescent="0.2">
      <c r="A409" s="3">
        <v>410</v>
      </c>
      <c r="B409" s="10" t="s">
        <v>372</v>
      </c>
      <c r="C409" s="11" t="s">
        <v>373</v>
      </c>
      <c r="D409" s="12" t="s">
        <v>380</v>
      </c>
      <c r="E409" s="12" t="s">
        <v>591</v>
      </c>
      <c r="F409" s="2" t="s">
        <v>731</v>
      </c>
      <c r="G409" s="9">
        <v>792</v>
      </c>
      <c r="H409" s="13">
        <v>0.25</v>
      </c>
      <c r="I409" s="9">
        <v>792</v>
      </c>
      <c r="J409" s="13">
        <v>0.4</v>
      </c>
      <c r="K409" s="22" t="s">
        <v>1158</v>
      </c>
      <c r="L409" s="18"/>
      <c r="M409" s="18"/>
      <c r="N409" s="19"/>
      <c r="O409" s="9">
        <f t="shared" si="12"/>
        <v>1</v>
      </c>
      <c r="P409" s="3">
        <v>792</v>
      </c>
      <c r="AR409"/>
      <c r="AS409"/>
      <c r="AT409"/>
      <c r="AU409"/>
      <c r="AV409"/>
      <c r="AW409"/>
      <c r="AX409"/>
      <c r="AY409"/>
      <c r="AZ409"/>
      <c r="BA409"/>
      <c r="BB409"/>
      <c r="BC409"/>
      <c r="BD409"/>
    </row>
    <row r="410" spans="1:56" s="3" customFormat="1" x14ac:dyDescent="0.2">
      <c r="A410" s="3">
        <v>411</v>
      </c>
      <c r="B410" s="10" t="s">
        <v>372</v>
      </c>
      <c r="C410" s="11" t="s">
        <v>373</v>
      </c>
      <c r="D410" s="12" t="s">
        <v>381</v>
      </c>
      <c r="E410" s="12" t="s">
        <v>591</v>
      </c>
      <c r="F410" s="2" t="s">
        <v>732</v>
      </c>
      <c r="G410" s="9">
        <v>793</v>
      </c>
      <c r="H410" s="13">
        <v>0.25</v>
      </c>
      <c r="I410" s="9">
        <v>793</v>
      </c>
      <c r="J410" s="13">
        <v>0.6</v>
      </c>
      <c r="K410" s="22" t="s">
        <v>1159</v>
      </c>
      <c r="L410" s="18"/>
      <c r="M410" s="18"/>
      <c r="N410" s="19"/>
      <c r="O410" s="9">
        <f t="shared" si="12"/>
        <v>1</v>
      </c>
      <c r="P410" s="3">
        <v>793</v>
      </c>
      <c r="AR410"/>
      <c r="AS410"/>
      <c r="AT410"/>
      <c r="AU410"/>
      <c r="AV410"/>
      <c r="AW410"/>
      <c r="AX410"/>
      <c r="AY410"/>
      <c r="AZ410"/>
      <c r="BA410"/>
      <c r="BB410"/>
      <c r="BC410"/>
      <c r="BD410"/>
    </row>
    <row r="411" spans="1:56" s="3" customFormat="1" x14ac:dyDescent="0.2">
      <c r="A411" s="3">
        <v>412</v>
      </c>
      <c r="B411" s="10" t="s">
        <v>372</v>
      </c>
      <c r="C411" s="11" t="s">
        <v>373</v>
      </c>
      <c r="D411" s="12" t="s">
        <v>382</v>
      </c>
      <c r="E411" s="12" t="s">
        <v>591</v>
      </c>
      <c r="F411" s="2" t="s">
        <v>733</v>
      </c>
      <c r="G411" s="9">
        <v>794</v>
      </c>
      <c r="H411" s="13">
        <v>0.25</v>
      </c>
      <c r="I411" s="9">
        <v>794</v>
      </c>
      <c r="J411" s="13">
        <v>0.75</v>
      </c>
      <c r="K411" s="22" t="s">
        <v>1160</v>
      </c>
      <c r="L411" s="18"/>
      <c r="M411" s="18"/>
      <c r="N411" s="19"/>
      <c r="O411" s="9">
        <f t="shared" si="12"/>
        <v>1</v>
      </c>
      <c r="P411" s="3">
        <v>794</v>
      </c>
      <c r="AR411"/>
      <c r="AS411"/>
      <c r="AT411"/>
      <c r="AU411"/>
      <c r="AV411"/>
      <c r="AW411"/>
      <c r="AX411"/>
      <c r="AY411"/>
      <c r="AZ411"/>
      <c r="BA411"/>
      <c r="BB411"/>
      <c r="BC411"/>
      <c r="BD411"/>
    </row>
    <row r="412" spans="1:56" s="3" customFormat="1" x14ac:dyDescent="0.2">
      <c r="A412" s="3">
        <v>413</v>
      </c>
      <c r="B412" s="10">
        <v>1937</v>
      </c>
      <c r="C412" s="11" t="s">
        <v>383</v>
      </c>
      <c r="D412" s="12" t="s">
        <v>384</v>
      </c>
      <c r="E412" s="12" t="s">
        <v>591</v>
      </c>
      <c r="F412" s="2" t="s">
        <v>734</v>
      </c>
      <c r="G412" s="9">
        <v>795</v>
      </c>
      <c r="H412" s="13">
        <v>0.25</v>
      </c>
      <c r="I412" s="9">
        <v>795</v>
      </c>
      <c r="J412" s="13">
        <v>0.3</v>
      </c>
      <c r="K412" s="22" t="s">
        <v>1161</v>
      </c>
      <c r="L412" s="18"/>
      <c r="M412" s="18"/>
      <c r="N412" s="19"/>
      <c r="O412" s="9">
        <f t="shared" si="12"/>
        <v>1</v>
      </c>
      <c r="P412" s="3">
        <v>795</v>
      </c>
      <c r="AR412"/>
      <c r="AS412"/>
      <c r="AT412"/>
      <c r="AU412"/>
      <c r="AV412"/>
      <c r="AW412"/>
      <c r="AX412"/>
      <c r="AY412"/>
      <c r="AZ412"/>
      <c r="BA412"/>
      <c r="BB412"/>
      <c r="BC412"/>
      <c r="BD412"/>
    </row>
    <row r="413" spans="1:56" s="3" customFormat="1" x14ac:dyDescent="0.2">
      <c r="A413" s="3">
        <v>414</v>
      </c>
      <c r="B413" s="10">
        <v>1937</v>
      </c>
      <c r="C413" s="11" t="s">
        <v>383</v>
      </c>
      <c r="D413" s="12" t="s">
        <v>385</v>
      </c>
      <c r="E413" s="12" t="s">
        <v>591</v>
      </c>
      <c r="F413" s="2" t="s">
        <v>735</v>
      </c>
      <c r="G413" s="9">
        <v>796</v>
      </c>
      <c r="H413" s="13">
        <v>0.25</v>
      </c>
      <c r="I413" s="9">
        <v>796</v>
      </c>
      <c r="J413" s="13">
        <v>0.35</v>
      </c>
      <c r="K413" s="22" t="s">
        <v>1162</v>
      </c>
      <c r="L413" s="18"/>
      <c r="M413" s="18"/>
      <c r="N413" s="19"/>
      <c r="O413" s="9">
        <f t="shared" si="12"/>
        <v>1</v>
      </c>
      <c r="P413" s="3">
        <v>796</v>
      </c>
      <c r="AR413"/>
      <c r="AS413"/>
      <c r="AT413"/>
      <c r="AU413"/>
      <c r="AV413"/>
      <c r="AW413"/>
      <c r="AX413"/>
      <c r="AY413"/>
      <c r="AZ413"/>
      <c r="BA413"/>
      <c r="BB413"/>
      <c r="BC413"/>
      <c r="BD413"/>
    </row>
    <row r="414" spans="1:56" s="3" customFormat="1" x14ac:dyDescent="0.2">
      <c r="A414" s="3">
        <v>415</v>
      </c>
      <c r="B414" s="10">
        <v>1937</v>
      </c>
      <c r="C414" s="11" t="s">
        <v>383</v>
      </c>
      <c r="D414" s="12" t="s">
        <v>386</v>
      </c>
      <c r="E414" s="12" t="s">
        <v>591</v>
      </c>
      <c r="F414" s="2" t="s">
        <v>736</v>
      </c>
      <c r="G414" s="9">
        <v>798</v>
      </c>
      <c r="H414" s="13">
        <v>0.25</v>
      </c>
      <c r="I414" s="9">
        <v>798</v>
      </c>
      <c r="J414" s="13">
        <v>0.4</v>
      </c>
      <c r="K414" s="22" t="s">
        <v>1163</v>
      </c>
      <c r="L414" s="18"/>
      <c r="M414" s="18"/>
      <c r="N414" s="19"/>
      <c r="O414" s="9">
        <f t="shared" si="12"/>
        <v>1</v>
      </c>
      <c r="P414" s="3">
        <v>798</v>
      </c>
      <c r="AR414"/>
      <c r="AS414"/>
      <c r="AT414"/>
      <c r="AU414"/>
      <c r="AV414"/>
      <c r="AW414"/>
      <c r="AX414"/>
      <c r="AY414"/>
      <c r="AZ414"/>
      <c r="BA414"/>
      <c r="BB414"/>
      <c r="BC414"/>
      <c r="BD414"/>
    </row>
    <row r="415" spans="1:56" s="3" customFormat="1" x14ac:dyDescent="0.2">
      <c r="A415" s="3">
        <v>416</v>
      </c>
      <c r="B415" s="10">
        <v>1937</v>
      </c>
      <c r="C415" s="12" t="s">
        <v>559</v>
      </c>
      <c r="D415" s="12" t="s">
        <v>561</v>
      </c>
      <c r="E415" s="12" t="s">
        <v>592</v>
      </c>
      <c r="F415" s="2" t="s">
        <v>560</v>
      </c>
      <c r="G415" s="9">
        <v>797</v>
      </c>
      <c r="H415" s="13">
        <v>0.4</v>
      </c>
      <c r="I415" s="9">
        <v>797</v>
      </c>
      <c r="J415" s="13">
        <v>0.6</v>
      </c>
      <c r="K415" s="22" t="s">
        <v>1063</v>
      </c>
      <c r="L415" s="18"/>
      <c r="M415" s="18"/>
      <c r="N415" s="19"/>
      <c r="O415" s="9">
        <f>COUNTA(P415:BD415)</f>
        <v>1</v>
      </c>
      <c r="P415" s="9">
        <v>797</v>
      </c>
      <c r="AR415"/>
      <c r="AS415"/>
      <c r="AT415"/>
      <c r="AU415"/>
      <c r="AV415"/>
      <c r="AW415"/>
      <c r="AX415"/>
      <c r="AY415"/>
      <c r="AZ415"/>
      <c r="BA415"/>
      <c r="BB415"/>
      <c r="BC415"/>
      <c r="BD415"/>
    </row>
    <row r="416" spans="1:56" s="3" customFormat="1" x14ac:dyDescent="0.2">
      <c r="A416" s="3">
        <v>417</v>
      </c>
      <c r="B416" s="10">
        <v>1937</v>
      </c>
      <c r="C416" s="11" t="s">
        <v>586</v>
      </c>
      <c r="D416" s="12" t="s">
        <v>387</v>
      </c>
      <c r="E416" s="12" t="s">
        <v>591</v>
      </c>
      <c r="F416" s="2" t="s">
        <v>737</v>
      </c>
      <c r="G416" s="9">
        <v>799</v>
      </c>
      <c r="H416" s="13">
        <v>0.25</v>
      </c>
      <c r="I416" s="9">
        <v>799</v>
      </c>
      <c r="J416" s="13">
        <v>0.35</v>
      </c>
      <c r="K416" s="22" t="s">
        <v>1164</v>
      </c>
      <c r="L416" s="18"/>
      <c r="M416" s="18"/>
      <c r="N416" s="19"/>
      <c r="O416" s="9">
        <f t="shared" si="12"/>
        <v>1</v>
      </c>
      <c r="P416" s="3">
        <v>799</v>
      </c>
      <c r="AR416"/>
      <c r="AS416"/>
      <c r="AT416"/>
      <c r="AU416"/>
      <c r="AV416"/>
      <c r="AW416"/>
      <c r="AX416"/>
      <c r="AY416"/>
      <c r="AZ416"/>
      <c r="BA416"/>
      <c r="BB416"/>
      <c r="BC416"/>
      <c r="BD416"/>
    </row>
    <row r="417" spans="1:56" s="3" customFormat="1" x14ac:dyDescent="0.2">
      <c r="A417" s="3">
        <v>418</v>
      </c>
      <c r="B417" s="10">
        <v>1937</v>
      </c>
      <c r="C417" s="11" t="s">
        <v>586</v>
      </c>
      <c r="D417" s="12" t="s">
        <v>388</v>
      </c>
      <c r="E417" s="12" t="s">
        <v>591</v>
      </c>
      <c r="F417" s="2" t="s">
        <v>738</v>
      </c>
      <c r="G417" s="9">
        <v>800</v>
      </c>
      <c r="H417" s="13">
        <v>0.25</v>
      </c>
      <c r="I417" s="9">
        <v>800</v>
      </c>
      <c r="J417" s="13">
        <v>0.4</v>
      </c>
      <c r="K417" s="22" t="s">
        <v>1165</v>
      </c>
      <c r="L417" s="18"/>
      <c r="M417" s="18"/>
      <c r="N417" s="19"/>
      <c r="O417" s="9">
        <f t="shared" si="12"/>
        <v>1</v>
      </c>
      <c r="P417" s="3">
        <v>800</v>
      </c>
      <c r="AR417"/>
      <c r="AS417"/>
      <c r="AT417"/>
      <c r="AU417"/>
      <c r="AV417"/>
      <c r="AW417"/>
      <c r="AX417"/>
      <c r="AY417"/>
      <c r="AZ417"/>
      <c r="BA417"/>
      <c r="BB417"/>
      <c r="BC417"/>
      <c r="BD417"/>
    </row>
    <row r="418" spans="1:56" s="3" customFormat="1" x14ac:dyDescent="0.2">
      <c r="A418" s="3">
        <v>419</v>
      </c>
      <c r="B418" s="10">
        <v>1937</v>
      </c>
      <c r="C418" s="11" t="s">
        <v>586</v>
      </c>
      <c r="D418" s="12" t="s">
        <v>389</v>
      </c>
      <c r="E418" s="12" t="s">
        <v>591</v>
      </c>
      <c r="F418" s="2" t="s">
        <v>739</v>
      </c>
      <c r="G418" s="9">
        <v>801</v>
      </c>
      <c r="H418" s="13">
        <v>0.25</v>
      </c>
      <c r="I418" s="9">
        <v>801</v>
      </c>
      <c r="J418" s="13">
        <v>0.4</v>
      </c>
      <c r="K418" s="22" t="s">
        <v>1166</v>
      </c>
      <c r="L418" s="18"/>
      <c r="M418" s="18"/>
      <c r="N418" s="19"/>
      <c r="O418" s="9">
        <f t="shared" si="12"/>
        <v>1</v>
      </c>
      <c r="P418" s="3">
        <v>801</v>
      </c>
      <c r="AR418"/>
      <c r="AS418"/>
      <c r="AT418"/>
      <c r="AU418"/>
      <c r="AV418"/>
      <c r="AW418"/>
      <c r="AX418"/>
      <c r="AY418"/>
      <c r="AZ418"/>
      <c r="BA418"/>
      <c r="BB418"/>
      <c r="BC418"/>
      <c r="BD418"/>
    </row>
    <row r="419" spans="1:56" s="3" customFormat="1" x14ac:dyDescent="0.2">
      <c r="A419" s="3">
        <v>420</v>
      </c>
      <c r="B419" s="10">
        <v>1937</v>
      </c>
      <c r="C419" s="11" t="s">
        <v>586</v>
      </c>
      <c r="D419" s="12" t="s">
        <v>390</v>
      </c>
      <c r="E419" s="12" t="s">
        <v>591</v>
      </c>
      <c r="F419" s="2" t="s">
        <v>740</v>
      </c>
      <c r="G419" s="9">
        <v>802</v>
      </c>
      <c r="H419" s="13">
        <v>0.25</v>
      </c>
      <c r="I419" s="9">
        <v>802</v>
      </c>
      <c r="J419" s="13">
        <v>0.4</v>
      </c>
      <c r="K419" s="22" t="s">
        <v>1167</v>
      </c>
      <c r="L419" s="18"/>
      <c r="M419" s="18"/>
      <c r="N419" s="19"/>
      <c r="O419" s="9">
        <f t="shared" si="12"/>
        <v>1</v>
      </c>
      <c r="P419" s="3">
        <v>802</v>
      </c>
      <c r="AR419"/>
      <c r="AS419"/>
      <c r="AT419"/>
      <c r="AU419"/>
      <c r="AV419"/>
      <c r="AW419"/>
      <c r="AX419"/>
      <c r="AY419"/>
      <c r="AZ419"/>
      <c r="BA419"/>
      <c r="BB419"/>
      <c r="BC419"/>
      <c r="BD419"/>
    </row>
    <row r="420" spans="1:56" s="3" customFormat="1" x14ac:dyDescent="0.2">
      <c r="A420" s="3">
        <v>421</v>
      </c>
      <c r="B420" s="10" t="s">
        <v>391</v>
      </c>
      <c r="C420" s="11" t="s">
        <v>392</v>
      </c>
      <c r="D420" s="12" t="s">
        <v>393</v>
      </c>
      <c r="E420" s="12" t="s">
        <v>590</v>
      </c>
      <c r="F420" s="2">
        <v>184</v>
      </c>
      <c r="G420" s="9">
        <v>803</v>
      </c>
      <c r="H420" s="13">
        <v>0.25</v>
      </c>
      <c r="I420" s="9">
        <v>803</v>
      </c>
      <c r="J420" s="13">
        <v>0.25</v>
      </c>
      <c r="K420" t="s">
        <v>964</v>
      </c>
      <c r="L420" s="18"/>
      <c r="M420" s="18"/>
      <c r="N420" s="19"/>
      <c r="O420" s="9">
        <f t="shared" si="12"/>
        <v>1</v>
      </c>
      <c r="P420" s="3">
        <v>803</v>
      </c>
      <c r="AR420"/>
      <c r="AS420"/>
      <c r="AT420"/>
      <c r="AU420"/>
      <c r="AV420"/>
      <c r="AW420"/>
      <c r="AX420"/>
      <c r="AY420"/>
      <c r="AZ420"/>
      <c r="BA420"/>
      <c r="BB420"/>
      <c r="BC420"/>
      <c r="BD420"/>
    </row>
    <row r="421" spans="1:56" s="3" customFormat="1" x14ac:dyDescent="0.2">
      <c r="A421" s="3">
        <v>422</v>
      </c>
      <c r="B421" s="10" t="s">
        <v>391</v>
      </c>
      <c r="C421" s="11" t="s">
        <v>392</v>
      </c>
      <c r="D421" s="12" t="s">
        <v>394</v>
      </c>
      <c r="E421" s="12" t="s">
        <v>590</v>
      </c>
      <c r="F421" s="2">
        <v>185</v>
      </c>
      <c r="G421" s="9">
        <v>804</v>
      </c>
      <c r="H421" s="13">
        <v>0.25</v>
      </c>
      <c r="I421" s="9">
        <v>804</v>
      </c>
      <c r="J421" s="13">
        <v>0.25</v>
      </c>
      <c r="K421" t="s">
        <v>965</v>
      </c>
      <c r="L421" s="18"/>
      <c r="M421" s="18"/>
      <c r="N421" s="19"/>
      <c r="O421" s="9">
        <f t="shared" si="12"/>
        <v>3</v>
      </c>
      <c r="P421" s="3">
        <v>804</v>
      </c>
      <c r="Q421" s="3">
        <v>839</v>
      </c>
      <c r="R421" s="3">
        <v>848</v>
      </c>
      <c r="AR421"/>
      <c r="AS421"/>
      <c r="AT421"/>
      <c r="AU421"/>
      <c r="AV421"/>
      <c r="AW421"/>
      <c r="AX421"/>
      <c r="AY421"/>
      <c r="AZ421"/>
      <c r="BA421"/>
      <c r="BB421"/>
      <c r="BC421"/>
      <c r="BD421"/>
    </row>
    <row r="422" spans="1:56" s="3" customFormat="1" x14ac:dyDescent="0.2">
      <c r="A422" s="3">
        <v>423</v>
      </c>
      <c r="B422" s="10" t="s">
        <v>391</v>
      </c>
      <c r="C422" s="11" t="s">
        <v>392</v>
      </c>
      <c r="D422" s="12" t="s">
        <v>395</v>
      </c>
      <c r="E422" s="12" t="s">
        <v>590</v>
      </c>
      <c r="F422" s="2">
        <v>186</v>
      </c>
      <c r="G422" s="9">
        <v>805</v>
      </c>
      <c r="H422" s="13">
        <v>0.25</v>
      </c>
      <c r="I422" s="9">
        <v>805</v>
      </c>
      <c r="J422" s="13">
        <v>0.25</v>
      </c>
      <c r="K422" t="s">
        <v>966</v>
      </c>
      <c r="L422" s="18"/>
      <c r="M422" s="18"/>
      <c r="N422" s="19"/>
      <c r="O422" s="9">
        <f t="shared" si="12"/>
        <v>3</v>
      </c>
      <c r="P422" s="3">
        <v>805</v>
      </c>
      <c r="Q422" s="3">
        <v>840</v>
      </c>
      <c r="R422" s="3">
        <v>849</v>
      </c>
      <c r="AR422"/>
      <c r="AS422"/>
      <c r="AT422"/>
      <c r="AU422"/>
      <c r="AV422"/>
      <c r="AW422"/>
      <c r="AX422"/>
      <c r="AY422"/>
      <c r="AZ422"/>
      <c r="BA422"/>
      <c r="BB422"/>
      <c r="BC422"/>
      <c r="BD422"/>
    </row>
    <row r="423" spans="1:56" s="3" customFormat="1" x14ac:dyDescent="0.2">
      <c r="A423" s="3">
        <v>424</v>
      </c>
      <c r="B423" s="10" t="s">
        <v>391</v>
      </c>
      <c r="C423" s="11" t="s">
        <v>392</v>
      </c>
      <c r="D423" s="12" t="s">
        <v>396</v>
      </c>
      <c r="E423" s="12" t="s">
        <v>590</v>
      </c>
      <c r="F423" s="2">
        <v>187</v>
      </c>
      <c r="G423" s="9">
        <v>806</v>
      </c>
      <c r="H423" s="13">
        <v>0.25</v>
      </c>
      <c r="I423" s="9">
        <v>806</v>
      </c>
      <c r="J423" s="13">
        <v>0.25</v>
      </c>
      <c r="K423" t="s">
        <v>967</v>
      </c>
      <c r="L423" s="18"/>
      <c r="M423" s="18"/>
      <c r="N423" s="19"/>
      <c r="O423" s="9">
        <f t="shared" si="12"/>
        <v>3</v>
      </c>
      <c r="P423" s="3">
        <v>806</v>
      </c>
      <c r="Q423" s="3">
        <v>841</v>
      </c>
      <c r="R423" s="3">
        <v>850</v>
      </c>
      <c r="AR423"/>
      <c r="AS423"/>
      <c r="AT423"/>
      <c r="AU423"/>
      <c r="AV423"/>
      <c r="AW423"/>
      <c r="AX423"/>
      <c r="AY423"/>
      <c r="AZ423"/>
      <c r="BA423"/>
      <c r="BB423"/>
      <c r="BC423"/>
      <c r="BD423"/>
    </row>
    <row r="424" spans="1:56" s="3" customFormat="1" x14ac:dyDescent="0.2">
      <c r="A424" s="3">
        <v>425</v>
      </c>
      <c r="B424" s="10" t="s">
        <v>391</v>
      </c>
      <c r="C424" s="11" t="s">
        <v>392</v>
      </c>
      <c r="D424" s="12" t="s">
        <v>397</v>
      </c>
      <c r="E424" s="12" t="s">
        <v>590</v>
      </c>
      <c r="F424" s="2">
        <v>188</v>
      </c>
      <c r="G424" s="9">
        <v>807</v>
      </c>
      <c r="H424" s="13">
        <v>0.25</v>
      </c>
      <c r="I424" s="9">
        <v>807</v>
      </c>
      <c r="J424" s="13">
        <v>0.25</v>
      </c>
      <c r="K424" t="s">
        <v>968</v>
      </c>
      <c r="L424" s="18"/>
      <c r="M424" s="18"/>
      <c r="N424" s="19"/>
      <c r="O424" s="9">
        <f t="shared" si="12"/>
        <v>3</v>
      </c>
      <c r="P424" s="3">
        <v>807</v>
      </c>
      <c r="Q424" s="3">
        <v>842</v>
      </c>
      <c r="R424" s="3">
        <v>851</v>
      </c>
      <c r="AR424"/>
      <c r="AS424"/>
      <c r="AT424"/>
      <c r="AU424"/>
      <c r="AV424"/>
      <c r="AW424"/>
      <c r="AX424"/>
      <c r="AY424"/>
      <c r="AZ424"/>
      <c r="BA424"/>
      <c r="BB424"/>
      <c r="BC424"/>
      <c r="BD424"/>
    </row>
    <row r="425" spans="1:56" s="3" customFormat="1" x14ac:dyDescent="0.2">
      <c r="A425" s="3">
        <v>426</v>
      </c>
      <c r="B425" s="10" t="s">
        <v>391</v>
      </c>
      <c r="C425" s="11" t="s">
        <v>392</v>
      </c>
      <c r="D425" s="12" t="s">
        <v>398</v>
      </c>
      <c r="E425" s="12" t="s">
        <v>590</v>
      </c>
      <c r="F425" s="2">
        <v>189</v>
      </c>
      <c r="G425" s="9">
        <v>808</v>
      </c>
      <c r="H425" s="13">
        <v>0.25</v>
      </c>
      <c r="I425" s="9">
        <v>808</v>
      </c>
      <c r="J425" s="13">
        <v>0.75</v>
      </c>
      <c r="K425" t="s">
        <v>969</v>
      </c>
      <c r="L425" s="18"/>
      <c r="M425" s="18"/>
      <c r="N425" s="19"/>
      <c r="O425" s="9">
        <f t="shared" si="12"/>
        <v>2</v>
      </c>
      <c r="P425" s="3">
        <v>808</v>
      </c>
      <c r="Q425" s="3">
        <v>843</v>
      </c>
      <c r="AR425"/>
      <c r="AS425"/>
      <c r="AT425"/>
      <c r="AU425"/>
      <c r="AV425"/>
      <c r="AW425"/>
      <c r="AX425"/>
      <c r="AY425"/>
      <c r="AZ425"/>
      <c r="BA425"/>
      <c r="BB425"/>
      <c r="BC425"/>
      <c r="BD425"/>
    </row>
    <row r="426" spans="1:56" s="3" customFormat="1" x14ac:dyDescent="0.2">
      <c r="A426" s="3">
        <v>427</v>
      </c>
      <c r="B426" s="10" t="s">
        <v>391</v>
      </c>
      <c r="C426" s="11" t="s">
        <v>392</v>
      </c>
      <c r="D426" s="12" t="s">
        <v>399</v>
      </c>
      <c r="E426" s="12" t="s">
        <v>590</v>
      </c>
      <c r="F426" s="2">
        <v>190</v>
      </c>
      <c r="G426" s="9">
        <v>809</v>
      </c>
      <c r="H426" s="13">
        <v>0.25</v>
      </c>
      <c r="I426" s="9">
        <v>809</v>
      </c>
      <c r="J426" s="13">
        <v>0.4</v>
      </c>
      <c r="K426" t="s">
        <v>970</v>
      </c>
      <c r="L426" s="18"/>
      <c r="M426" s="18"/>
      <c r="N426" s="19"/>
      <c r="O426" s="9">
        <f t="shared" si="12"/>
        <v>2</v>
      </c>
      <c r="P426" s="3">
        <v>809</v>
      </c>
      <c r="Q426" s="3">
        <v>844</v>
      </c>
      <c r="AR426"/>
      <c r="AS426"/>
      <c r="AT426"/>
      <c r="AU426"/>
      <c r="AV426"/>
      <c r="AW426"/>
      <c r="AX426"/>
      <c r="AY426"/>
      <c r="AZ426"/>
      <c r="BA426"/>
      <c r="BB426"/>
      <c r="BC426"/>
      <c r="BD426"/>
    </row>
    <row r="427" spans="1:56" s="3" customFormat="1" x14ac:dyDescent="0.2">
      <c r="A427" s="3">
        <v>428</v>
      </c>
      <c r="B427" s="10" t="s">
        <v>391</v>
      </c>
      <c r="C427" s="11" t="s">
        <v>392</v>
      </c>
      <c r="D427" s="12" t="s">
        <v>400</v>
      </c>
      <c r="E427" s="12" t="s">
        <v>590</v>
      </c>
      <c r="F427" s="2">
        <v>191</v>
      </c>
      <c r="G427" s="9">
        <v>810</v>
      </c>
      <c r="H427" s="13">
        <v>0.25</v>
      </c>
      <c r="I427" s="9">
        <v>810</v>
      </c>
      <c r="J427" s="13">
        <v>0.35</v>
      </c>
      <c r="K427" t="s">
        <v>971</v>
      </c>
      <c r="L427" s="18"/>
      <c r="M427" s="18"/>
      <c r="N427" s="19"/>
      <c r="O427" s="9">
        <f t="shared" si="12"/>
        <v>2</v>
      </c>
      <c r="P427" s="3">
        <v>810</v>
      </c>
      <c r="Q427" s="3">
        <v>845</v>
      </c>
      <c r="AR427"/>
      <c r="AS427"/>
      <c r="AT427"/>
      <c r="AU427"/>
      <c r="AV427"/>
      <c r="AW427"/>
      <c r="AX427"/>
      <c r="AY427"/>
      <c r="AZ427"/>
      <c r="BA427"/>
      <c r="BB427"/>
      <c r="BC427"/>
      <c r="BD427"/>
    </row>
    <row r="428" spans="1:56" s="3" customFormat="1" x14ac:dyDescent="0.2">
      <c r="A428" s="3">
        <v>429</v>
      </c>
      <c r="B428" s="10" t="s">
        <v>391</v>
      </c>
      <c r="C428" s="11" t="s">
        <v>392</v>
      </c>
      <c r="D428" s="12" t="s">
        <v>401</v>
      </c>
      <c r="E428" s="12" t="s">
        <v>590</v>
      </c>
      <c r="F428" s="2">
        <v>192</v>
      </c>
      <c r="G428" s="9">
        <v>811</v>
      </c>
      <c r="H428" s="13">
        <v>0.25</v>
      </c>
      <c r="I428" s="9">
        <v>811</v>
      </c>
      <c r="J428" s="13">
        <v>0.4</v>
      </c>
      <c r="K428" t="s">
        <v>972</v>
      </c>
      <c r="L428" s="18"/>
      <c r="M428" s="18"/>
      <c r="N428" s="19"/>
      <c r="O428" s="9">
        <f t="shared" si="12"/>
        <v>2</v>
      </c>
      <c r="P428" s="3">
        <v>811</v>
      </c>
      <c r="Q428" s="3">
        <v>846</v>
      </c>
      <c r="AR428"/>
      <c r="AS428"/>
      <c r="AT428"/>
      <c r="AU428"/>
      <c r="AV428"/>
      <c r="AW428"/>
      <c r="AX428"/>
      <c r="AY428"/>
      <c r="AZ428"/>
      <c r="BA428"/>
      <c r="BB428"/>
      <c r="BC428"/>
      <c r="BD428"/>
    </row>
    <row r="429" spans="1:56" s="3" customFormat="1" x14ac:dyDescent="0.2">
      <c r="A429" s="3">
        <v>430</v>
      </c>
      <c r="B429" s="10" t="s">
        <v>391</v>
      </c>
      <c r="C429" s="11" t="s">
        <v>392</v>
      </c>
      <c r="D429" s="12" t="s">
        <v>402</v>
      </c>
      <c r="E429" s="12" t="s">
        <v>590</v>
      </c>
      <c r="F429" s="2">
        <v>193</v>
      </c>
      <c r="G429" s="9">
        <v>812</v>
      </c>
      <c r="H429" s="13">
        <v>0.25</v>
      </c>
      <c r="I429" s="9">
        <v>812</v>
      </c>
      <c r="J429" s="13">
        <v>0.4</v>
      </c>
      <c r="K429" t="s">
        <v>973</v>
      </c>
      <c r="L429" s="18"/>
      <c r="M429" s="18"/>
      <c r="N429" s="19"/>
      <c r="O429" s="9">
        <f t="shared" si="12"/>
        <v>1</v>
      </c>
      <c r="P429" s="3">
        <v>812</v>
      </c>
      <c r="AR429"/>
      <c r="AS429"/>
      <c r="AT429"/>
      <c r="AU429"/>
      <c r="AV429"/>
      <c r="AW429"/>
      <c r="AX429"/>
      <c r="AY429"/>
      <c r="AZ429"/>
      <c r="BA429"/>
      <c r="BB429"/>
      <c r="BC429"/>
      <c r="BD429"/>
    </row>
    <row r="430" spans="1:56" s="3" customFormat="1" x14ac:dyDescent="0.2">
      <c r="A430" s="3">
        <v>431</v>
      </c>
      <c r="B430" s="10" t="s">
        <v>391</v>
      </c>
      <c r="C430" s="11" t="s">
        <v>392</v>
      </c>
      <c r="D430" s="12" t="s">
        <v>403</v>
      </c>
      <c r="E430" s="12" t="s">
        <v>590</v>
      </c>
      <c r="F430" s="2">
        <v>194</v>
      </c>
      <c r="G430" s="9">
        <v>813</v>
      </c>
      <c r="H430" s="13">
        <v>0.25</v>
      </c>
      <c r="I430" s="9">
        <v>813</v>
      </c>
      <c r="J430" s="13">
        <v>0.4</v>
      </c>
      <c r="K430" t="s">
        <v>974</v>
      </c>
      <c r="L430" s="18"/>
      <c r="M430" s="18"/>
      <c r="N430" s="19"/>
      <c r="O430" s="9">
        <f t="shared" si="12"/>
        <v>1</v>
      </c>
      <c r="P430" s="3">
        <v>813</v>
      </c>
      <c r="AR430"/>
      <c r="AS430"/>
      <c r="AT430"/>
      <c r="AU430"/>
      <c r="AV430"/>
      <c r="AW430"/>
      <c r="AX430"/>
      <c r="AY430"/>
      <c r="AZ430"/>
      <c r="BA430"/>
      <c r="BB430"/>
      <c r="BC430"/>
      <c r="BD430"/>
    </row>
    <row r="431" spans="1:56" s="3" customFormat="1" x14ac:dyDescent="0.2">
      <c r="A431" s="3">
        <v>432</v>
      </c>
      <c r="B431" s="10" t="s">
        <v>391</v>
      </c>
      <c r="C431" s="11" t="s">
        <v>392</v>
      </c>
      <c r="D431" s="12" t="s">
        <v>404</v>
      </c>
      <c r="E431" s="12" t="s">
        <v>590</v>
      </c>
      <c r="F431" s="2">
        <v>195</v>
      </c>
      <c r="G431" s="9">
        <v>814</v>
      </c>
      <c r="H431" s="13">
        <v>0.25</v>
      </c>
      <c r="I431" s="9">
        <v>814</v>
      </c>
      <c r="J431" s="13">
        <v>0.45</v>
      </c>
      <c r="K431" t="s">
        <v>975</v>
      </c>
      <c r="L431" s="18"/>
      <c r="M431" s="18"/>
      <c r="N431" s="19"/>
      <c r="O431" s="9">
        <f t="shared" si="12"/>
        <v>1</v>
      </c>
      <c r="P431" s="3">
        <v>814</v>
      </c>
      <c r="AR431"/>
      <c r="AS431"/>
      <c r="AT431"/>
      <c r="AU431"/>
      <c r="AV431"/>
      <c r="AW431"/>
      <c r="AX431"/>
      <c r="AY431"/>
      <c r="AZ431"/>
      <c r="BA431"/>
      <c r="BB431"/>
      <c r="BC431"/>
      <c r="BD431"/>
    </row>
    <row r="432" spans="1:56" s="3" customFormat="1" x14ac:dyDescent="0.2">
      <c r="A432" s="3">
        <v>433</v>
      </c>
      <c r="B432" s="10" t="s">
        <v>391</v>
      </c>
      <c r="C432" s="11" t="s">
        <v>392</v>
      </c>
      <c r="D432" s="12" t="s">
        <v>405</v>
      </c>
      <c r="E432" s="12" t="s">
        <v>590</v>
      </c>
      <c r="F432" s="2">
        <v>196</v>
      </c>
      <c r="G432" s="9">
        <v>815</v>
      </c>
      <c r="H432" s="13">
        <v>0.25</v>
      </c>
      <c r="I432" s="9">
        <v>815</v>
      </c>
      <c r="J432" s="13">
        <v>0.45</v>
      </c>
      <c r="K432" t="s">
        <v>976</v>
      </c>
      <c r="L432" s="18"/>
      <c r="M432" s="18"/>
      <c r="N432" s="19"/>
      <c r="O432" s="9">
        <f t="shared" si="12"/>
        <v>2</v>
      </c>
      <c r="P432" s="3">
        <v>815</v>
      </c>
      <c r="Q432" s="3">
        <v>847</v>
      </c>
      <c r="AR432"/>
      <c r="AS432"/>
      <c r="AT432"/>
      <c r="AU432"/>
      <c r="AV432"/>
      <c r="AW432"/>
      <c r="AX432"/>
      <c r="AY432"/>
      <c r="AZ432"/>
      <c r="BA432"/>
      <c r="BB432"/>
      <c r="BC432"/>
      <c r="BD432"/>
    </row>
    <row r="433" spans="1:56" s="3" customFormat="1" x14ac:dyDescent="0.2">
      <c r="A433" s="3">
        <v>434</v>
      </c>
      <c r="B433" s="10" t="s">
        <v>391</v>
      </c>
      <c r="C433" s="11" t="s">
        <v>392</v>
      </c>
      <c r="D433" s="12" t="s">
        <v>406</v>
      </c>
      <c r="E433" s="12" t="s">
        <v>590</v>
      </c>
      <c r="F433" s="2">
        <v>197</v>
      </c>
      <c r="G433" s="9">
        <v>816</v>
      </c>
      <c r="H433" s="13">
        <v>0.25</v>
      </c>
      <c r="I433" s="9">
        <v>816</v>
      </c>
      <c r="J433" s="13">
        <v>0.75</v>
      </c>
      <c r="K433" t="s">
        <v>977</v>
      </c>
      <c r="L433" s="18"/>
      <c r="M433" s="18"/>
      <c r="N433" s="19"/>
      <c r="O433" s="9">
        <f t="shared" si="12"/>
        <v>1</v>
      </c>
      <c r="P433" s="3">
        <v>816</v>
      </c>
      <c r="AR433"/>
      <c r="AS433"/>
      <c r="AT433"/>
      <c r="AU433"/>
      <c r="AV433"/>
      <c r="AW433"/>
      <c r="AX433"/>
      <c r="AY433"/>
      <c r="AZ433"/>
      <c r="BA433"/>
      <c r="BB433"/>
      <c r="BC433"/>
      <c r="BD433"/>
    </row>
    <row r="434" spans="1:56" s="3" customFormat="1" x14ac:dyDescent="0.2">
      <c r="A434" s="3">
        <v>435</v>
      </c>
      <c r="B434" s="10" t="s">
        <v>391</v>
      </c>
      <c r="C434" s="11" t="s">
        <v>392</v>
      </c>
      <c r="D434" s="12" t="s">
        <v>407</v>
      </c>
      <c r="E434" s="12" t="s">
        <v>590</v>
      </c>
      <c r="F434" s="2">
        <v>198</v>
      </c>
      <c r="G434" s="9">
        <v>817</v>
      </c>
      <c r="H434" s="13">
        <v>0.25</v>
      </c>
      <c r="I434" s="9">
        <v>817</v>
      </c>
      <c r="J434" s="13">
        <v>1</v>
      </c>
      <c r="K434" t="s">
        <v>978</v>
      </c>
      <c r="L434" s="18"/>
      <c r="M434" s="18"/>
      <c r="N434" s="19"/>
      <c r="O434" s="9">
        <f t="shared" si="12"/>
        <v>1</v>
      </c>
      <c r="P434" s="3">
        <v>817</v>
      </c>
      <c r="AR434"/>
      <c r="AS434"/>
      <c r="AT434"/>
      <c r="AU434"/>
      <c r="AV434"/>
      <c r="AW434"/>
      <c r="AX434"/>
      <c r="AY434"/>
      <c r="AZ434"/>
      <c r="BA434"/>
      <c r="BB434"/>
      <c r="BC434"/>
      <c r="BD434"/>
    </row>
    <row r="435" spans="1:56" s="3" customFormat="1" x14ac:dyDescent="0.2">
      <c r="A435" s="3">
        <v>436</v>
      </c>
      <c r="B435" s="10" t="s">
        <v>391</v>
      </c>
      <c r="C435" s="11" t="s">
        <v>392</v>
      </c>
      <c r="D435" s="12" t="s">
        <v>408</v>
      </c>
      <c r="E435" s="12" t="s">
        <v>590</v>
      </c>
      <c r="F435" s="2">
        <v>199</v>
      </c>
      <c r="G435" s="9">
        <v>818</v>
      </c>
      <c r="H435" s="13">
        <v>0.25</v>
      </c>
      <c r="I435" s="9">
        <v>818</v>
      </c>
      <c r="J435" s="13">
        <v>1.3</v>
      </c>
      <c r="K435" t="s">
        <v>979</v>
      </c>
      <c r="L435" s="18"/>
      <c r="M435" s="18"/>
      <c r="N435" s="19"/>
      <c r="O435" s="9">
        <f t="shared" si="12"/>
        <v>1</v>
      </c>
      <c r="P435" s="3">
        <v>818</v>
      </c>
      <c r="AR435"/>
      <c r="AS435"/>
      <c r="AT435"/>
      <c r="AU435"/>
      <c r="AV435"/>
      <c r="AW435"/>
      <c r="AX435"/>
      <c r="AY435"/>
      <c r="AZ435"/>
      <c r="BA435"/>
      <c r="BB435"/>
      <c r="BC435"/>
      <c r="BD435"/>
    </row>
    <row r="436" spans="1:56" s="3" customFormat="1" x14ac:dyDescent="0.2">
      <c r="A436" s="3">
        <v>437</v>
      </c>
      <c r="B436" s="10" t="s">
        <v>391</v>
      </c>
      <c r="C436" s="11" t="s">
        <v>392</v>
      </c>
      <c r="D436" s="12" t="s">
        <v>409</v>
      </c>
      <c r="E436" s="12" t="s">
        <v>590</v>
      </c>
      <c r="F436" s="2">
        <v>200</v>
      </c>
      <c r="G436" s="9">
        <v>819</v>
      </c>
      <c r="H436" s="13">
        <v>0.25</v>
      </c>
      <c r="I436" s="9">
        <v>819</v>
      </c>
      <c r="J436" s="13">
        <v>1</v>
      </c>
      <c r="K436" t="s">
        <v>980</v>
      </c>
      <c r="L436" s="18"/>
      <c r="M436" s="18"/>
      <c r="N436" s="19"/>
      <c r="O436" s="9">
        <f t="shared" si="12"/>
        <v>1</v>
      </c>
      <c r="P436" s="3">
        <v>819</v>
      </c>
      <c r="AR436"/>
      <c r="AS436"/>
      <c r="AT436"/>
      <c r="AU436"/>
      <c r="AV436"/>
      <c r="AW436"/>
      <c r="AX436"/>
      <c r="AY436"/>
      <c r="AZ436"/>
      <c r="BA436"/>
      <c r="BB436"/>
      <c r="BC436"/>
      <c r="BD436"/>
    </row>
    <row r="437" spans="1:56" s="3" customFormat="1" x14ac:dyDescent="0.2">
      <c r="A437" s="3">
        <v>438</v>
      </c>
      <c r="B437" s="10" t="s">
        <v>391</v>
      </c>
      <c r="C437" s="11" t="s">
        <v>392</v>
      </c>
      <c r="D437" s="12" t="s">
        <v>410</v>
      </c>
      <c r="E437" s="12" t="s">
        <v>590</v>
      </c>
      <c r="F437" s="2">
        <v>201</v>
      </c>
      <c r="G437" s="9">
        <v>820</v>
      </c>
      <c r="H437" s="13">
        <v>0.25</v>
      </c>
      <c r="I437" s="9">
        <v>820</v>
      </c>
      <c r="J437" s="13">
        <v>0.9</v>
      </c>
      <c r="K437" t="s">
        <v>981</v>
      </c>
      <c r="L437" s="18"/>
      <c r="M437" s="18"/>
      <c r="N437" s="19"/>
      <c r="O437" s="9">
        <f t="shared" ref="O437:O502" si="16">COUNTA(P437:BD437)</f>
        <v>1</v>
      </c>
      <c r="P437" s="3">
        <v>820</v>
      </c>
      <c r="AR437"/>
      <c r="AS437"/>
      <c r="AT437"/>
      <c r="AU437"/>
      <c r="AV437"/>
      <c r="AW437"/>
      <c r="AX437"/>
      <c r="AY437"/>
      <c r="AZ437"/>
      <c r="BA437"/>
      <c r="BB437"/>
      <c r="BC437"/>
      <c r="BD437"/>
    </row>
    <row r="438" spans="1:56" s="3" customFormat="1" x14ac:dyDescent="0.2">
      <c r="A438" s="3">
        <v>439</v>
      </c>
      <c r="B438" s="10" t="s">
        <v>391</v>
      </c>
      <c r="C438" s="11" t="s">
        <v>392</v>
      </c>
      <c r="D438" s="12" t="s">
        <v>411</v>
      </c>
      <c r="E438" s="12" t="s">
        <v>590</v>
      </c>
      <c r="F438" s="2">
        <v>202</v>
      </c>
      <c r="G438" s="9">
        <v>821</v>
      </c>
      <c r="H438" s="13">
        <v>0.25</v>
      </c>
      <c r="I438" s="9">
        <v>821</v>
      </c>
      <c r="J438" s="13">
        <v>1.5</v>
      </c>
      <c r="K438" t="s">
        <v>982</v>
      </c>
      <c r="L438" s="18"/>
      <c r="M438" s="18"/>
      <c r="N438" s="19"/>
      <c r="O438" s="9">
        <f t="shared" si="16"/>
        <v>1</v>
      </c>
      <c r="P438" s="3">
        <v>821</v>
      </c>
      <c r="AR438"/>
      <c r="AS438"/>
      <c r="AT438"/>
      <c r="AU438"/>
      <c r="AV438"/>
      <c r="AW438"/>
      <c r="AX438"/>
      <c r="AY438"/>
      <c r="AZ438"/>
      <c r="BA438"/>
      <c r="BB438"/>
      <c r="BC438"/>
      <c r="BD438"/>
    </row>
    <row r="439" spans="1:56" s="3" customFormat="1" x14ac:dyDescent="0.2">
      <c r="A439" s="3">
        <v>440</v>
      </c>
      <c r="B439" s="10" t="s">
        <v>391</v>
      </c>
      <c r="C439" s="11" t="s">
        <v>392</v>
      </c>
      <c r="D439" s="12" t="s">
        <v>412</v>
      </c>
      <c r="E439" s="12" t="s">
        <v>590</v>
      </c>
      <c r="F439" s="2">
        <v>203</v>
      </c>
      <c r="G439" s="9">
        <v>822</v>
      </c>
      <c r="H439" s="13">
        <v>0.25</v>
      </c>
      <c r="I439" s="9">
        <v>822</v>
      </c>
      <c r="J439" s="13">
        <v>1</v>
      </c>
      <c r="K439" t="s">
        <v>983</v>
      </c>
      <c r="L439" s="18"/>
      <c r="M439" s="18"/>
      <c r="N439" s="19"/>
      <c r="O439" s="9">
        <f t="shared" si="16"/>
        <v>1</v>
      </c>
      <c r="P439" s="3">
        <v>822</v>
      </c>
      <c r="AR439"/>
      <c r="AS439"/>
      <c r="AT439"/>
      <c r="AU439"/>
      <c r="AV439"/>
      <c r="AW439"/>
      <c r="AX439"/>
      <c r="AY439"/>
      <c r="AZ439"/>
      <c r="BA439"/>
      <c r="BB439"/>
      <c r="BC439"/>
      <c r="BD439"/>
    </row>
    <row r="440" spans="1:56" s="3" customFormat="1" x14ac:dyDescent="0.2">
      <c r="A440" s="3">
        <v>441</v>
      </c>
      <c r="B440" s="10" t="s">
        <v>391</v>
      </c>
      <c r="C440" s="11" t="s">
        <v>392</v>
      </c>
      <c r="D440" s="12" t="s">
        <v>413</v>
      </c>
      <c r="E440" s="12" t="s">
        <v>590</v>
      </c>
      <c r="F440" s="2">
        <v>204</v>
      </c>
      <c r="G440" s="9">
        <v>823</v>
      </c>
      <c r="H440" s="13">
        <v>0.25</v>
      </c>
      <c r="I440" s="9">
        <v>823</v>
      </c>
      <c r="J440" s="13">
        <v>2.25</v>
      </c>
      <c r="K440" t="s">
        <v>984</v>
      </c>
      <c r="L440" s="18"/>
      <c r="M440" s="18"/>
      <c r="N440" s="19"/>
      <c r="O440" s="9">
        <f t="shared" si="16"/>
        <v>1</v>
      </c>
      <c r="P440" s="3">
        <v>823</v>
      </c>
      <c r="AR440"/>
      <c r="AS440"/>
      <c r="AT440"/>
      <c r="AU440"/>
      <c r="AV440"/>
      <c r="AW440"/>
      <c r="AX440"/>
      <c r="AY440"/>
      <c r="AZ440"/>
      <c r="BA440"/>
      <c r="BB440"/>
      <c r="BC440"/>
      <c r="BD440"/>
    </row>
    <row r="441" spans="1:56" s="3" customFormat="1" x14ac:dyDescent="0.2">
      <c r="A441" s="3">
        <v>442</v>
      </c>
      <c r="B441" s="10" t="s">
        <v>391</v>
      </c>
      <c r="C441" s="11" t="s">
        <v>392</v>
      </c>
      <c r="D441" s="12" t="s">
        <v>414</v>
      </c>
      <c r="E441" s="12" t="s">
        <v>590</v>
      </c>
      <c r="F441" s="2">
        <v>205</v>
      </c>
      <c r="G441" s="9">
        <v>824</v>
      </c>
      <c r="H441" s="13">
        <v>0.35</v>
      </c>
      <c r="I441" s="9">
        <v>824</v>
      </c>
      <c r="J441" s="13">
        <v>1.3</v>
      </c>
      <c r="K441" t="s">
        <v>985</v>
      </c>
      <c r="L441" s="18"/>
      <c r="M441" s="18"/>
      <c r="N441" s="19"/>
      <c r="O441" s="9">
        <f t="shared" si="16"/>
        <v>1</v>
      </c>
      <c r="P441" s="3">
        <v>824</v>
      </c>
      <c r="AR441"/>
      <c r="AS441"/>
      <c r="AT441"/>
      <c r="AU441"/>
      <c r="AV441"/>
      <c r="AW441"/>
      <c r="AX441"/>
      <c r="AY441"/>
      <c r="AZ441"/>
      <c r="BA441"/>
      <c r="BB441"/>
      <c r="BC441"/>
      <c r="BD441"/>
    </row>
    <row r="442" spans="1:56" s="3" customFormat="1" x14ac:dyDescent="0.2">
      <c r="A442" s="3">
        <v>443</v>
      </c>
      <c r="B442" s="10" t="s">
        <v>391</v>
      </c>
      <c r="C442" s="11" t="s">
        <v>392</v>
      </c>
      <c r="D442" s="12" t="s">
        <v>415</v>
      </c>
      <c r="E442" s="12" t="s">
        <v>590</v>
      </c>
      <c r="F442" s="2">
        <v>206</v>
      </c>
      <c r="G442" s="9">
        <v>825</v>
      </c>
      <c r="H442" s="13">
        <v>0.25</v>
      </c>
      <c r="I442" s="9">
        <v>825</v>
      </c>
      <c r="J442" s="13">
        <v>1.2</v>
      </c>
      <c r="K442" t="s">
        <v>986</v>
      </c>
      <c r="L442" s="18"/>
      <c r="M442" s="18"/>
      <c r="N442" s="19"/>
      <c r="O442" s="9">
        <f t="shared" si="16"/>
        <v>1</v>
      </c>
      <c r="P442" s="3">
        <v>825</v>
      </c>
      <c r="AR442"/>
      <c r="AS442"/>
      <c r="AT442"/>
      <c r="AU442"/>
      <c r="AV442"/>
      <c r="AW442"/>
      <c r="AX442"/>
      <c r="AY442"/>
      <c r="AZ442"/>
      <c r="BA442"/>
      <c r="BB442"/>
      <c r="BC442"/>
      <c r="BD442"/>
    </row>
    <row r="443" spans="1:56" s="3" customFormat="1" x14ac:dyDescent="0.2">
      <c r="A443" s="3">
        <v>444</v>
      </c>
      <c r="B443" s="10" t="s">
        <v>391</v>
      </c>
      <c r="C443" s="11" t="s">
        <v>392</v>
      </c>
      <c r="D443" s="12" t="s">
        <v>416</v>
      </c>
      <c r="E443" s="12" t="s">
        <v>590</v>
      </c>
      <c r="F443" s="2">
        <v>207</v>
      </c>
      <c r="G443" s="9">
        <v>826</v>
      </c>
      <c r="H443" s="13">
        <v>0.25</v>
      </c>
      <c r="I443" s="9">
        <v>826</v>
      </c>
      <c r="J443" s="13">
        <v>1.3</v>
      </c>
      <c r="K443" t="s">
        <v>987</v>
      </c>
      <c r="L443" s="18"/>
      <c r="M443" s="18"/>
      <c r="N443" s="19"/>
      <c r="O443" s="9">
        <f t="shared" si="16"/>
        <v>1</v>
      </c>
      <c r="P443" s="3">
        <v>826</v>
      </c>
      <c r="AR443"/>
      <c r="AS443"/>
      <c r="AT443"/>
      <c r="AU443"/>
      <c r="AV443"/>
      <c r="AW443"/>
      <c r="AX443"/>
      <c r="AY443"/>
      <c r="AZ443"/>
      <c r="BA443"/>
      <c r="BB443"/>
      <c r="BC443"/>
      <c r="BD443"/>
    </row>
    <row r="444" spans="1:56" s="3" customFormat="1" x14ac:dyDescent="0.2">
      <c r="A444" s="3">
        <v>445</v>
      </c>
      <c r="B444" s="10" t="s">
        <v>391</v>
      </c>
      <c r="C444" s="11" t="s">
        <v>392</v>
      </c>
      <c r="D444" s="12" t="s">
        <v>417</v>
      </c>
      <c r="E444" s="12" t="s">
        <v>590</v>
      </c>
      <c r="F444" s="2">
        <v>208</v>
      </c>
      <c r="G444" s="9">
        <v>827</v>
      </c>
      <c r="H444" s="13">
        <v>0.25</v>
      </c>
      <c r="I444" s="9">
        <v>827</v>
      </c>
      <c r="J444" s="13">
        <v>1.2</v>
      </c>
      <c r="K444" t="s">
        <v>988</v>
      </c>
      <c r="L444" s="18"/>
      <c r="M444" s="18"/>
      <c r="N444" s="19"/>
      <c r="O444" s="9">
        <f t="shared" si="16"/>
        <v>1</v>
      </c>
      <c r="P444" s="3">
        <v>827</v>
      </c>
      <c r="AR444"/>
      <c r="AS444"/>
      <c r="AT444"/>
      <c r="AU444"/>
      <c r="AV444"/>
      <c r="AW444"/>
      <c r="AX444"/>
      <c r="AY444"/>
      <c r="AZ444"/>
      <c r="BA444"/>
      <c r="BB444"/>
      <c r="BC444"/>
      <c r="BD444"/>
    </row>
    <row r="445" spans="1:56" s="3" customFormat="1" x14ac:dyDescent="0.2">
      <c r="A445" s="3">
        <v>446</v>
      </c>
      <c r="B445" s="10" t="s">
        <v>391</v>
      </c>
      <c r="C445" s="11" t="s">
        <v>392</v>
      </c>
      <c r="D445" s="12" t="s">
        <v>418</v>
      </c>
      <c r="E445" s="12" t="s">
        <v>590</v>
      </c>
      <c r="F445" s="2">
        <v>209</v>
      </c>
      <c r="G445" s="9">
        <v>828</v>
      </c>
      <c r="H445" s="13">
        <v>0.25</v>
      </c>
      <c r="I445" s="9">
        <v>828</v>
      </c>
      <c r="J445" s="13">
        <v>3.5</v>
      </c>
      <c r="K445" t="s">
        <v>989</v>
      </c>
      <c r="L445" s="18"/>
      <c r="M445" s="18"/>
      <c r="N445" s="19"/>
      <c r="O445" s="9">
        <f t="shared" si="16"/>
        <v>1</v>
      </c>
      <c r="P445" s="3">
        <v>828</v>
      </c>
      <c r="AR445"/>
      <c r="AS445"/>
      <c r="AT445"/>
      <c r="AU445"/>
      <c r="AV445"/>
      <c r="AW445"/>
      <c r="AX445"/>
      <c r="AY445"/>
      <c r="AZ445"/>
      <c r="BA445"/>
      <c r="BB445"/>
      <c r="BC445"/>
      <c r="BD445"/>
    </row>
    <row r="446" spans="1:56" s="3" customFormat="1" x14ac:dyDescent="0.2">
      <c r="A446" s="3">
        <v>447</v>
      </c>
      <c r="B446" s="10" t="s">
        <v>391</v>
      </c>
      <c r="C446" s="11" t="s">
        <v>392</v>
      </c>
      <c r="D446" s="12" t="s">
        <v>419</v>
      </c>
      <c r="E446" s="12" t="s">
        <v>590</v>
      </c>
      <c r="F446" s="2">
        <v>210</v>
      </c>
      <c r="G446" s="9">
        <v>829</v>
      </c>
      <c r="H446" s="13">
        <v>0.25</v>
      </c>
      <c r="I446" s="9">
        <v>829</v>
      </c>
      <c r="J446" s="13">
        <v>1.2</v>
      </c>
      <c r="K446" t="s">
        <v>990</v>
      </c>
      <c r="L446" s="18"/>
      <c r="M446" s="18"/>
      <c r="N446" s="19"/>
      <c r="O446" s="9">
        <f t="shared" si="16"/>
        <v>1</v>
      </c>
      <c r="P446" s="3">
        <v>829</v>
      </c>
      <c r="AR446"/>
      <c r="AS446"/>
      <c r="AT446"/>
      <c r="AU446"/>
      <c r="AV446"/>
      <c r="AW446"/>
      <c r="AX446"/>
      <c r="AY446"/>
      <c r="AZ446"/>
      <c r="BA446"/>
      <c r="BB446"/>
      <c r="BC446"/>
      <c r="BD446"/>
    </row>
    <row r="447" spans="1:56" s="3" customFormat="1" x14ac:dyDescent="0.2">
      <c r="A447" s="3">
        <v>448</v>
      </c>
      <c r="B447" s="10" t="s">
        <v>391</v>
      </c>
      <c r="C447" s="11" t="s">
        <v>392</v>
      </c>
      <c r="D447" s="12" t="s">
        <v>420</v>
      </c>
      <c r="E447" s="12" t="s">
        <v>590</v>
      </c>
      <c r="F447" s="2">
        <v>211</v>
      </c>
      <c r="G447" s="9">
        <v>830</v>
      </c>
      <c r="H447" s="13">
        <v>0.25</v>
      </c>
      <c r="I447" s="9">
        <v>830</v>
      </c>
      <c r="J447" s="13">
        <v>4</v>
      </c>
      <c r="K447" t="s">
        <v>991</v>
      </c>
      <c r="L447" s="18"/>
      <c r="M447" s="18"/>
      <c r="N447" s="19"/>
      <c r="O447" s="9">
        <f t="shared" si="16"/>
        <v>1</v>
      </c>
      <c r="P447" s="3">
        <v>830</v>
      </c>
      <c r="AR447"/>
      <c r="AS447"/>
      <c r="AT447"/>
      <c r="AU447"/>
      <c r="AV447"/>
      <c r="AW447"/>
      <c r="AX447"/>
      <c r="AY447"/>
      <c r="AZ447"/>
      <c r="BA447"/>
      <c r="BB447"/>
      <c r="BC447"/>
      <c r="BD447"/>
    </row>
    <row r="448" spans="1:56" s="3" customFormat="1" x14ac:dyDescent="0.2">
      <c r="A448" s="3">
        <v>449</v>
      </c>
      <c r="B448" s="10" t="s">
        <v>391</v>
      </c>
      <c r="C448" s="11" t="s">
        <v>392</v>
      </c>
      <c r="D448" s="12" t="s">
        <v>421</v>
      </c>
      <c r="E448" s="12" t="s">
        <v>590</v>
      </c>
      <c r="F448" s="2">
        <v>212</v>
      </c>
      <c r="G448" s="9">
        <v>831</v>
      </c>
      <c r="H448" s="13">
        <v>0.25</v>
      </c>
      <c r="I448" s="9">
        <v>831</v>
      </c>
      <c r="J448" s="13">
        <v>5.5</v>
      </c>
      <c r="K448" t="s">
        <v>992</v>
      </c>
      <c r="L448" s="18"/>
      <c r="M448" s="18"/>
      <c r="N448" s="19"/>
      <c r="O448" s="9">
        <f t="shared" si="16"/>
        <v>1</v>
      </c>
      <c r="P448" s="3">
        <v>831</v>
      </c>
      <c r="AR448"/>
      <c r="AS448"/>
      <c r="AT448"/>
      <c r="AU448"/>
      <c r="AV448"/>
      <c r="AW448"/>
      <c r="AX448"/>
      <c r="AY448"/>
      <c r="AZ448"/>
      <c r="BA448"/>
      <c r="BB448"/>
      <c r="BC448"/>
      <c r="BD448"/>
    </row>
    <row r="449" spans="1:56" s="3" customFormat="1" x14ac:dyDescent="0.2">
      <c r="A449" s="3">
        <v>450</v>
      </c>
      <c r="B449" s="10" t="s">
        <v>391</v>
      </c>
      <c r="C449" s="11" t="s">
        <v>392</v>
      </c>
      <c r="D449" s="12" t="s">
        <v>422</v>
      </c>
      <c r="E449" s="12" t="s">
        <v>590</v>
      </c>
      <c r="F449" s="2">
        <v>213</v>
      </c>
      <c r="G449" s="9">
        <v>832</v>
      </c>
      <c r="H449" s="13">
        <v>0.25</v>
      </c>
      <c r="I449" s="9">
        <v>832</v>
      </c>
      <c r="J449" s="13">
        <v>7</v>
      </c>
      <c r="K449" t="s">
        <v>993</v>
      </c>
      <c r="L449" s="18"/>
      <c r="M449" s="18"/>
      <c r="N449" s="19"/>
      <c r="O449" s="9">
        <f t="shared" si="16"/>
        <v>1</v>
      </c>
      <c r="P449" s="3">
        <v>832</v>
      </c>
      <c r="AR449"/>
      <c r="AS449"/>
      <c r="AT449"/>
      <c r="AU449"/>
      <c r="AV449"/>
      <c r="AW449"/>
      <c r="AX449"/>
      <c r="AY449"/>
      <c r="AZ449"/>
      <c r="BA449"/>
      <c r="BB449"/>
      <c r="BC449"/>
      <c r="BD449"/>
    </row>
    <row r="450" spans="1:56" s="3" customFormat="1" x14ac:dyDescent="0.2">
      <c r="A450" s="3">
        <v>451</v>
      </c>
      <c r="B450" s="10" t="s">
        <v>391</v>
      </c>
      <c r="C450" s="11" t="s">
        <v>392</v>
      </c>
      <c r="D450" s="12" t="s">
        <v>423</v>
      </c>
      <c r="E450" s="12" t="s">
        <v>590</v>
      </c>
      <c r="F450" s="2">
        <v>214</v>
      </c>
      <c r="G450" s="9">
        <v>833</v>
      </c>
      <c r="H450" s="13">
        <v>3.75</v>
      </c>
      <c r="I450" s="9">
        <v>833</v>
      </c>
      <c r="J450" s="13">
        <v>17.5</v>
      </c>
      <c r="K450" t="s">
        <v>994</v>
      </c>
      <c r="L450" s="18"/>
      <c r="M450" s="18"/>
      <c r="N450" s="19"/>
      <c r="O450" s="9">
        <f t="shared" si="16"/>
        <v>1</v>
      </c>
      <c r="P450" s="3">
        <v>833</v>
      </c>
      <c r="AR450"/>
      <c r="AS450"/>
      <c r="AT450"/>
      <c r="AU450"/>
      <c r="AV450"/>
      <c r="AW450"/>
      <c r="AX450"/>
      <c r="AY450"/>
      <c r="AZ450"/>
      <c r="BA450"/>
      <c r="BB450"/>
      <c r="BC450"/>
      <c r="BD450"/>
    </row>
    <row r="451" spans="1:56" s="3" customFormat="1" x14ac:dyDescent="0.2">
      <c r="A451" s="3">
        <v>452</v>
      </c>
      <c r="B451" s="10" t="s">
        <v>391</v>
      </c>
      <c r="C451" s="11" t="s">
        <v>392</v>
      </c>
      <c r="D451" s="12" t="s">
        <v>424</v>
      </c>
      <c r="E451" s="12" t="s">
        <v>590</v>
      </c>
      <c r="F451" s="2">
        <v>215</v>
      </c>
      <c r="G451" s="9">
        <v>834</v>
      </c>
      <c r="H451" s="13">
        <v>3</v>
      </c>
      <c r="I451" s="9">
        <v>834</v>
      </c>
      <c r="J451" s="13">
        <v>85</v>
      </c>
      <c r="K451" t="s">
        <v>995</v>
      </c>
      <c r="L451" s="18"/>
      <c r="M451" s="18"/>
      <c r="N451" s="19"/>
      <c r="O451" s="9">
        <f t="shared" si="16"/>
        <v>1</v>
      </c>
      <c r="P451" s="3">
        <v>834</v>
      </c>
      <c r="AR451"/>
      <c r="AS451"/>
      <c r="AT451"/>
      <c r="AU451"/>
      <c r="AV451"/>
      <c r="AW451"/>
      <c r="AX451"/>
      <c r="AY451"/>
      <c r="AZ451"/>
      <c r="BA451"/>
      <c r="BB451"/>
      <c r="BC451"/>
      <c r="BD451"/>
    </row>
    <row r="452" spans="1:56" s="3" customFormat="1" x14ac:dyDescent="0.2">
      <c r="A452" s="3">
        <v>453</v>
      </c>
      <c r="B452" s="10">
        <v>1938</v>
      </c>
      <c r="C452" s="11" t="s">
        <v>425</v>
      </c>
      <c r="D452" s="12" t="s">
        <v>426</v>
      </c>
      <c r="E452" s="12" t="s">
        <v>591</v>
      </c>
      <c r="F452" s="2" t="s">
        <v>741</v>
      </c>
      <c r="G452" s="9">
        <v>835</v>
      </c>
      <c r="H452" s="13">
        <v>0.25</v>
      </c>
      <c r="I452" s="9">
        <v>835</v>
      </c>
      <c r="J452" s="13">
        <v>0.35</v>
      </c>
      <c r="K452" s="22" t="s">
        <v>1168</v>
      </c>
      <c r="L452" s="18"/>
      <c r="M452" s="18"/>
      <c r="N452" s="19"/>
      <c r="O452" s="9">
        <f t="shared" si="16"/>
        <v>1</v>
      </c>
      <c r="P452" s="3">
        <v>835</v>
      </c>
      <c r="AR452"/>
      <c r="AS452"/>
      <c r="AT452"/>
      <c r="AU452"/>
      <c r="AV452"/>
      <c r="AW452"/>
      <c r="AX452"/>
      <c r="AY452"/>
      <c r="AZ452"/>
      <c r="BA452"/>
      <c r="BB452"/>
      <c r="BC452"/>
      <c r="BD452"/>
    </row>
    <row r="453" spans="1:56" s="3" customFormat="1" x14ac:dyDescent="0.2">
      <c r="A453" s="3">
        <v>454</v>
      </c>
      <c r="B453" s="10">
        <v>1938</v>
      </c>
      <c r="C453" s="11" t="s">
        <v>425</v>
      </c>
      <c r="D453" s="12" t="s">
        <v>427</v>
      </c>
      <c r="E453" s="12" t="s">
        <v>591</v>
      </c>
      <c r="F453" s="2" t="s">
        <v>742</v>
      </c>
      <c r="G453" s="9">
        <v>836</v>
      </c>
      <c r="H453" s="13">
        <v>0.25</v>
      </c>
      <c r="I453" s="9">
        <v>836</v>
      </c>
      <c r="J453" s="13">
        <v>0.3</v>
      </c>
      <c r="K453" s="22" t="s">
        <v>1169</v>
      </c>
      <c r="L453" s="18"/>
      <c r="M453" s="18"/>
      <c r="N453" s="19"/>
      <c r="O453" s="9">
        <f t="shared" si="16"/>
        <v>1</v>
      </c>
      <c r="P453" s="3">
        <v>836</v>
      </c>
      <c r="AR453"/>
      <c r="AS453"/>
      <c r="AT453"/>
      <c r="AU453"/>
      <c r="AV453"/>
      <c r="AW453"/>
      <c r="AX453"/>
      <c r="AY453"/>
      <c r="AZ453"/>
      <c r="BA453"/>
      <c r="BB453"/>
      <c r="BC453"/>
      <c r="BD453"/>
    </row>
    <row r="454" spans="1:56" s="3" customFormat="1" x14ac:dyDescent="0.2">
      <c r="A454" s="3">
        <v>455</v>
      </c>
      <c r="B454" s="10">
        <v>1938</v>
      </c>
      <c r="C454" s="11" t="s">
        <v>425</v>
      </c>
      <c r="D454" s="12" t="s">
        <v>384</v>
      </c>
      <c r="E454" s="12" t="s">
        <v>591</v>
      </c>
      <c r="F454" s="2" t="s">
        <v>743</v>
      </c>
      <c r="G454" s="9">
        <v>837</v>
      </c>
      <c r="H454" s="13">
        <v>0.25</v>
      </c>
      <c r="I454" s="9">
        <v>837</v>
      </c>
      <c r="J454" s="13">
        <v>0.4</v>
      </c>
      <c r="K454" s="22" t="s">
        <v>1170</v>
      </c>
      <c r="L454" s="18"/>
      <c r="M454" s="18"/>
      <c r="N454" s="19"/>
      <c r="O454" s="9">
        <f t="shared" si="16"/>
        <v>1</v>
      </c>
      <c r="P454" s="3">
        <v>837</v>
      </c>
      <c r="AR454"/>
      <c r="AS454"/>
      <c r="AT454"/>
      <c r="AU454"/>
      <c r="AV454"/>
      <c r="AW454"/>
      <c r="AX454"/>
      <c r="AY454"/>
      <c r="AZ454"/>
      <c r="BA454"/>
      <c r="BB454"/>
      <c r="BC454"/>
      <c r="BD454"/>
    </row>
    <row r="455" spans="1:56" s="3" customFormat="1" x14ac:dyDescent="0.2">
      <c r="A455" s="3">
        <v>456</v>
      </c>
      <c r="B455" s="10">
        <v>1938</v>
      </c>
      <c r="C455" s="11" t="s">
        <v>425</v>
      </c>
      <c r="D455" s="12" t="s">
        <v>428</v>
      </c>
      <c r="E455" s="12" t="s">
        <v>591</v>
      </c>
      <c r="F455" s="2" t="s">
        <v>744</v>
      </c>
      <c r="G455" s="9">
        <v>838</v>
      </c>
      <c r="H455" s="13">
        <v>0.25</v>
      </c>
      <c r="I455" s="9">
        <v>838</v>
      </c>
      <c r="J455" s="13">
        <v>0.3</v>
      </c>
      <c r="K455" s="22" t="s">
        <v>1171</v>
      </c>
      <c r="L455" s="18"/>
      <c r="M455" s="18"/>
      <c r="N455" s="19"/>
      <c r="O455" s="9">
        <f t="shared" si="16"/>
        <v>1</v>
      </c>
      <c r="P455" s="3">
        <v>838</v>
      </c>
      <c r="AR455"/>
      <c r="AS455"/>
      <c r="AT455"/>
      <c r="AU455"/>
      <c r="AV455"/>
      <c r="AW455"/>
      <c r="AX455"/>
      <c r="AY455"/>
      <c r="AZ455"/>
      <c r="BA455"/>
      <c r="BB455"/>
      <c r="BC455"/>
      <c r="BD455"/>
    </row>
    <row r="456" spans="1:56" s="3" customFormat="1" x14ac:dyDescent="0.2">
      <c r="A456" s="3">
        <v>457</v>
      </c>
      <c r="B456" s="10">
        <v>1938</v>
      </c>
      <c r="C456" s="11" t="s">
        <v>540</v>
      </c>
      <c r="D456" s="23" t="s">
        <v>1276</v>
      </c>
      <c r="E456" s="12" t="s">
        <v>540</v>
      </c>
      <c r="F456" s="2" t="s">
        <v>1302</v>
      </c>
      <c r="G456" s="9" t="s">
        <v>616</v>
      </c>
      <c r="H456" s="13">
        <v>0.25</v>
      </c>
      <c r="I456" s="9" t="s">
        <v>616</v>
      </c>
      <c r="J456" s="13">
        <v>0.7</v>
      </c>
      <c r="K456" s="22" t="s">
        <v>1459</v>
      </c>
      <c r="L456" s="18"/>
      <c r="M456" s="18"/>
      <c r="N456" s="19"/>
      <c r="O456" s="9">
        <f>COUNTA(P456:BD456)</f>
        <v>1</v>
      </c>
      <c r="P456" s="3" t="s">
        <v>616</v>
      </c>
      <c r="AR456"/>
      <c r="AS456"/>
      <c r="AT456"/>
      <c r="AU456"/>
      <c r="AV456"/>
      <c r="AW456"/>
      <c r="AX456"/>
      <c r="AY456"/>
      <c r="AZ456"/>
      <c r="BA456"/>
      <c r="BB456"/>
      <c r="BC456"/>
      <c r="BD456"/>
    </row>
    <row r="457" spans="1:56" s="3" customFormat="1" x14ac:dyDescent="0.2">
      <c r="A457" s="3">
        <v>458</v>
      </c>
      <c r="B457" s="10">
        <v>1938</v>
      </c>
      <c r="C457" s="11" t="s">
        <v>540</v>
      </c>
      <c r="D457" s="23" t="s">
        <v>1277</v>
      </c>
      <c r="E457" s="12" t="s">
        <v>540</v>
      </c>
      <c r="F457" s="2" t="s">
        <v>1303</v>
      </c>
      <c r="G457" s="9" t="s">
        <v>617</v>
      </c>
      <c r="H457" s="13">
        <v>1.5</v>
      </c>
      <c r="I457" s="9" t="s">
        <v>617</v>
      </c>
      <c r="J457" s="13">
        <v>12</v>
      </c>
      <c r="K457" s="22" t="s">
        <v>1460</v>
      </c>
      <c r="L457" s="18"/>
      <c r="M457" s="18"/>
      <c r="N457" s="19"/>
      <c r="O457" s="9">
        <f>COUNTA(P457:BD457)</f>
        <v>1</v>
      </c>
      <c r="P457" s="3" t="s">
        <v>617</v>
      </c>
      <c r="AR457"/>
      <c r="AS457"/>
      <c r="AT457"/>
      <c r="AU457"/>
      <c r="AV457"/>
      <c r="AW457"/>
      <c r="AX457"/>
      <c r="AY457"/>
      <c r="AZ457"/>
      <c r="BA457"/>
      <c r="BB457"/>
      <c r="BC457"/>
      <c r="BD457"/>
    </row>
    <row r="458" spans="1:56" s="3" customFormat="1" x14ac:dyDescent="0.2">
      <c r="A458" s="3">
        <v>459</v>
      </c>
      <c r="B458" s="10">
        <v>1939</v>
      </c>
      <c r="C458" s="11" t="s">
        <v>429</v>
      </c>
      <c r="D458" s="12" t="s">
        <v>430</v>
      </c>
      <c r="E458" s="12" t="s">
        <v>591</v>
      </c>
      <c r="F458" s="2" t="s">
        <v>745</v>
      </c>
      <c r="G458" s="9">
        <v>852</v>
      </c>
      <c r="H458" s="13">
        <v>0.25</v>
      </c>
      <c r="I458" s="9">
        <v>852</v>
      </c>
      <c r="J458" s="13">
        <v>0.3</v>
      </c>
      <c r="K458" s="22" t="s">
        <v>1172</v>
      </c>
      <c r="L458" s="18"/>
      <c r="M458" s="18"/>
      <c r="N458" s="19"/>
      <c r="O458" s="9">
        <f t="shared" si="16"/>
        <v>1</v>
      </c>
      <c r="P458" s="3">
        <v>852</v>
      </c>
      <c r="AR458"/>
      <c r="AS458"/>
      <c r="AT458"/>
      <c r="AU458"/>
      <c r="AV458"/>
      <c r="AW458"/>
      <c r="AX458"/>
      <c r="AY458"/>
      <c r="AZ458"/>
      <c r="BA458"/>
      <c r="BB458"/>
      <c r="BC458"/>
      <c r="BD458"/>
    </row>
    <row r="459" spans="1:56" s="3" customFormat="1" x14ac:dyDescent="0.2">
      <c r="A459" s="3">
        <v>460</v>
      </c>
      <c r="B459" s="10">
        <v>1939</v>
      </c>
      <c r="C459" s="11" t="s">
        <v>429</v>
      </c>
      <c r="D459" s="12" t="s">
        <v>431</v>
      </c>
      <c r="E459" s="12" t="s">
        <v>591</v>
      </c>
      <c r="F459" s="2" t="s">
        <v>746</v>
      </c>
      <c r="G459" s="9">
        <v>853</v>
      </c>
      <c r="H459" s="13">
        <v>0.25</v>
      </c>
      <c r="I459" s="9">
        <v>853</v>
      </c>
      <c r="J459" s="13">
        <v>0.3</v>
      </c>
      <c r="K459" s="22" t="s">
        <v>1173</v>
      </c>
      <c r="L459" s="18"/>
      <c r="M459" s="18"/>
      <c r="N459" s="19"/>
      <c r="O459" s="9">
        <f t="shared" si="16"/>
        <v>1</v>
      </c>
      <c r="P459" s="3">
        <v>853</v>
      </c>
      <c r="AR459"/>
      <c r="AS459"/>
      <c r="AT459"/>
      <c r="AU459"/>
      <c r="AV459"/>
      <c r="AW459"/>
      <c r="AX459"/>
      <c r="AY459"/>
      <c r="AZ459"/>
      <c r="BA459"/>
      <c r="BB459"/>
      <c r="BC459"/>
      <c r="BD459"/>
    </row>
    <row r="460" spans="1:56" s="3" customFormat="1" x14ac:dyDescent="0.2">
      <c r="A460" s="3">
        <v>461</v>
      </c>
      <c r="B460" s="10">
        <v>1939</v>
      </c>
      <c r="C460" s="11" t="s">
        <v>429</v>
      </c>
      <c r="D460" s="12" t="s">
        <v>432</v>
      </c>
      <c r="E460" s="12" t="s">
        <v>591</v>
      </c>
      <c r="F460" s="2" t="s">
        <v>747</v>
      </c>
      <c r="G460" s="9">
        <v>854</v>
      </c>
      <c r="H460" s="13">
        <v>0.25</v>
      </c>
      <c r="I460" s="9">
        <v>854</v>
      </c>
      <c r="J460" s="13">
        <v>0.6</v>
      </c>
      <c r="K460" s="22" t="s">
        <v>1174</v>
      </c>
      <c r="L460" s="18"/>
      <c r="M460" s="18"/>
      <c r="N460" s="19"/>
      <c r="O460" s="9">
        <f t="shared" si="16"/>
        <v>1</v>
      </c>
      <c r="P460" s="3">
        <v>854</v>
      </c>
      <c r="AR460"/>
      <c r="AS460"/>
      <c r="AT460"/>
      <c r="AU460"/>
      <c r="AV460"/>
      <c r="AW460"/>
      <c r="AX460"/>
      <c r="AY460"/>
      <c r="AZ460"/>
      <c r="BA460"/>
      <c r="BB460"/>
      <c r="BC460"/>
      <c r="BD460"/>
    </row>
    <row r="461" spans="1:56" s="3" customFormat="1" x14ac:dyDescent="0.2">
      <c r="A461" s="3">
        <v>462</v>
      </c>
      <c r="B461" s="10">
        <v>1939</v>
      </c>
      <c r="C461" s="11" t="s">
        <v>429</v>
      </c>
      <c r="D461" s="12" t="s">
        <v>433</v>
      </c>
      <c r="E461" s="12" t="s">
        <v>591</v>
      </c>
      <c r="F461" s="2" t="s">
        <v>748</v>
      </c>
      <c r="G461" s="9">
        <v>855</v>
      </c>
      <c r="H461" s="13">
        <v>0.25</v>
      </c>
      <c r="I461" s="9">
        <v>855</v>
      </c>
      <c r="J461" s="13">
        <v>1.75</v>
      </c>
      <c r="K461" s="22" t="s">
        <v>1175</v>
      </c>
      <c r="L461" s="18"/>
      <c r="M461" s="18"/>
      <c r="N461" s="19"/>
      <c r="O461" s="9">
        <f t="shared" si="16"/>
        <v>1</v>
      </c>
      <c r="P461" s="3">
        <v>855</v>
      </c>
      <c r="AR461"/>
      <c r="AS461"/>
      <c r="AT461"/>
      <c r="AU461"/>
      <c r="AV461"/>
      <c r="AW461"/>
      <c r="AX461"/>
      <c r="AY461"/>
      <c r="AZ461"/>
      <c r="BA461"/>
      <c r="BB461"/>
      <c r="BC461"/>
      <c r="BD461"/>
    </row>
    <row r="462" spans="1:56" s="3" customFormat="1" x14ac:dyDescent="0.2">
      <c r="A462" s="3">
        <v>463</v>
      </c>
      <c r="B462" s="10">
        <v>1939</v>
      </c>
      <c r="C462" s="11" t="s">
        <v>429</v>
      </c>
      <c r="D462" s="12" t="s">
        <v>434</v>
      </c>
      <c r="E462" s="12" t="s">
        <v>591</v>
      </c>
      <c r="F462" s="2" t="s">
        <v>749</v>
      </c>
      <c r="G462" s="9">
        <v>856</v>
      </c>
      <c r="H462" s="13">
        <v>0.25</v>
      </c>
      <c r="I462" s="9">
        <v>856</v>
      </c>
      <c r="J462" s="13">
        <v>0.4</v>
      </c>
      <c r="K462" s="22" t="s">
        <v>1176</v>
      </c>
      <c r="L462" s="18"/>
      <c r="M462" s="18"/>
      <c r="N462" s="19"/>
      <c r="O462" s="9">
        <f t="shared" si="16"/>
        <v>1</v>
      </c>
      <c r="P462" s="3">
        <v>856</v>
      </c>
      <c r="AR462"/>
      <c r="AS462"/>
      <c r="AT462"/>
      <c r="AU462"/>
      <c r="AV462"/>
      <c r="AW462"/>
      <c r="AX462"/>
      <c r="AY462"/>
      <c r="AZ462"/>
      <c r="BA462"/>
      <c r="BB462"/>
      <c r="BC462"/>
      <c r="BD462"/>
    </row>
    <row r="463" spans="1:56" s="3" customFormat="1" x14ac:dyDescent="0.2">
      <c r="A463" s="3">
        <v>464</v>
      </c>
      <c r="B463" s="10">
        <v>1939</v>
      </c>
      <c r="C463" s="11" t="s">
        <v>429</v>
      </c>
      <c r="D463" s="12" t="s">
        <v>435</v>
      </c>
      <c r="E463" s="12" t="s">
        <v>591</v>
      </c>
      <c r="F463" s="2" t="s">
        <v>750</v>
      </c>
      <c r="G463" s="9">
        <v>857</v>
      </c>
      <c r="H463" s="13">
        <v>0.25</v>
      </c>
      <c r="I463" s="9">
        <v>857</v>
      </c>
      <c r="J463" s="13">
        <v>0.25</v>
      </c>
      <c r="K463" s="22" t="s">
        <v>1177</v>
      </c>
      <c r="L463" s="18"/>
      <c r="M463" s="18"/>
      <c r="N463" s="19"/>
      <c r="O463" s="9">
        <f t="shared" si="16"/>
        <v>1</v>
      </c>
      <c r="P463" s="3">
        <v>857</v>
      </c>
      <c r="AR463"/>
      <c r="AS463"/>
      <c r="AT463"/>
      <c r="AU463"/>
      <c r="AV463"/>
      <c r="AW463"/>
      <c r="AX463"/>
      <c r="AY463"/>
      <c r="AZ463"/>
      <c r="BA463"/>
      <c r="BB463"/>
      <c r="BC463"/>
      <c r="BD463"/>
    </row>
    <row r="464" spans="1:56" s="3" customFormat="1" x14ac:dyDescent="0.2">
      <c r="A464" s="3">
        <v>465</v>
      </c>
      <c r="B464" s="10">
        <v>1939</v>
      </c>
      <c r="C464" s="11" t="s">
        <v>429</v>
      </c>
      <c r="D464" s="12" t="s">
        <v>436</v>
      </c>
      <c r="E464" s="12" t="s">
        <v>591</v>
      </c>
      <c r="F464" s="2" t="s">
        <v>751</v>
      </c>
      <c r="G464" s="9">
        <v>858</v>
      </c>
      <c r="H464" s="13">
        <v>0.25</v>
      </c>
      <c r="I464" s="9">
        <v>858</v>
      </c>
      <c r="J464" s="13">
        <v>0.35</v>
      </c>
      <c r="K464" s="22" t="s">
        <v>1178</v>
      </c>
      <c r="L464" s="18"/>
      <c r="M464" s="18"/>
      <c r="N464" s="19"/>
      <c r="O464" s="9">
        <f t="shared" si="16"/>
        <v>1</v>
      </c>
      <c r="P464" s="3">
        <v>858</v>
      </c>
      <c r="AR464"/>
      <c r="AS464"/>
      <c r="AT464"/>
      <c r="AU464"/>
      <c r="AV464"/>
      <c r="AW464"/>
      <c r="AX464"/>
      <c r="AY464"/>
      <c r="AZ464"/>
      <c r="BA464"/>
      <c r="BB464"/>
      <c r="BC464"/>
      <c r="BD464"/>
    </row>
    <row r="465" spans="1:56" s="3" customFormat="1" x14ac:dyDescent="0.2">
      <c r="A465" s="3">
        <v>466</v>
      </c>
      <c r="B465" s="10">
        <v>1940</v>
      </c>
      <c r="C465" s="11" t="s">
        <v>437</v>
      </c>
      <c r="D465" s="12" t="s">
        <v>438</v>
      </c>
      <c r="E465" s="12" t="s">
        <v>591</v>
      </c>
      <c r="F465" s="2" t="s">
        <v>752</v>
      </c>
      <c r="G465" s="9">
        <v>859</v>
      </c>
      <c r="H465" s="13">
        <v>0.25</v>
      </c>
      <c r="I465" s="9">
        <v>859</v>
      </c>
      <c r="J465" s="13">
        <v>0.25</v>
      </c>
      <c r="K465" s="22" t="s">
        <v>1179</v>
      </c>
      <c r="L465" s="18"/>
      <c r="M465" s="18"/>
      <c r="N465" s="19"/>
      <c r="O465" s="9">
        <f t="shared" si="16"/>
        <v>1</v>
      </c>
      <c r="P465" s="3">
        <v>859</v>
      </c>
      <c r="AR465"/>
      <c r="AS465"/>
      <c r="AT465"/>
      <c r="AU465"/>
      <c r="AV465"/>
      <c r="AW465"/>
      <c r="AX465"/>
      <c r="AY465"/>
      <c r="AZ465"/>
      <c r="BA465"/>
      <c r="BB465"/>
      <c r="BC465"/>
      <c r="BD465"/>
    </row>
    <row r="466" spans="1:56" s="3" customFormat="1" x14ac:dyDescent="0.2">
      <c r="A466" s="3">
        <v>467</v>
      </c>
      <c r="B466" s="10">
        <v>1940</v>
      </c>
      <c r="C466" s="11" t="s">
        <v>437</v>
      </c>
      <c r="D466" s="12" t="s">
        <v>439</v>
      </c>
      <c r="E466" s="12" t="s">
        <v>591</v>
      </c>
      <c r="F466" s="2" t="s">
        <v>753</v>
      </c>
      <c r="G466" s="9">
        <v>860</v>
      </c>
      <c r="H466" s="13">
        <v>0.25</v>
      </c>
      <c r="I466" s="9">
        <v>860</v>
      </c>
      <c r="J466" s="13">
        <v>0.25</v>
      </c>
      <c r="K466" s="22" t="s">
        <v>1180</v>
      </c>
      <c r="L466" s="18"/>
      <c r="M466" s="18"/>
      <c r="N466" s="19"/>
      <c r="O466" s="9">
        <f t="shared" si="16"/>
        <v>1</v>
      </c>
      <c r="P466" s="3">
        <v>860</v>
      </c>
      <c r="AR466"/>
      <c r="AS466"/>
      <c r="AT466"/>
      <c r="AU466"/>
      <c r="AV466"/>
      <c r="AW466"/>
      <c r="AX466"/>
      <c r="AY466"/>
      <c r="AZ466"/>
      <c r="BA466"/>
      <c r="BB466"/>
      <c r="BC466"/>
      <c r="BD466"/>
    </row>
    <row r="467" spans="1:56" s="3" customFormat="1" x14ac:dyDescent="0.2">
      <c r="A467" s="3">
        <v>468</v>
      </c>
      <c r="B467" s="10">
        <v>1940</v>
      </c>
      <c r="C467" s="11" t="s">
        <v>437</v>
      </c>
      <c r="D467" s="12" t="s">
        <v>440</v>
      </c>
      <c r="E467" s="12" t="s">
        <v>591</v>
      </c>
      <c r="F467" s="2" t="s">
        <v>754</v>
      </c>
      <c r="G467" s="9">
        <v>861</v>
      </c>
      <c r="H467" s="13">
        <v>0.25</v>
      </c>
      <c r="I467" s="9">
        <v>861</v>
      </c>
      <c r="J467" s="13">
        <v>0.25</v>
      </c>
      <c r="K467" s="22" t="s">
        <v>1181</v>
      </c>
      <c r="L467" s="18"/>
      <c r="M467" s="18"/>
      <c r="N467" s="19"/>
      <c r="O467" s="9">
        <f t="shared" si="16"/>
        <v>1</v>
      </c>
      <c r="P467" s="3">
        <v>861</v>
      </c>
      <c r="AR467"/>
      <c r="AS467"/>
      <c r="AT467"/>
      <c r="AU467"/>
      <c r="AV467"/>
      <c r="AW467"/>
      <c r="AX467"/>
      <c r="AY467"/>
      <c r="AZ467"/>
      <c r="BA467"/>
      <c r="BB467"/>
      <c r="BC467"/>
      <c r="BD467"/>
    </row>
    <row r="468" spans="1:56" s="3" customFormat="1" x14ac:dyDescent="0.2">
      <c r="A468" s="3">
        <v>469</v>
      </c>
      <c r="B468" s="10">
        <v>1940</v>
      </c>
      <c r="C468" s="11" t="s">
        <v>437</v>
      </c>
      <c r="D468" s="12" t="s">
        <v>441</v>
      </c>
      <c r="E468" s="12" t="s">
        <v>591</v>
      </c>
      <c r="F468" s="2" t="s">
        <v>755</v>
      </c>
      <c r="G468" s="9">
        <v>862</v>
      </c>
      <c r="H468" s="13">
        <v>0.35</v>
      </c>
      <c r="I468" s="9">
        <v>862</v>
      </c>
      <c r="J468" s="13">
        <v>0.35</v>
      </c>
      <c r="K468" s="22" t="s">
        <v>1182</v>
      </c>
      <c r="L468" s="18"/>
      <c r="M468" s="18"/>
      <c r="N468" s="19"/>
      <c r="O468" s="9">
        <f t="shared" si="16"/>
        <v>1</v>
      </c>
      <c r="P468" s="3">
        <v>862</v>
      </c>
      <c r="AR468"/>
      <c r="AS468"/>
      <c r="AT468"/>
      <c r="AU468"/>
      <c r="AV468"/>
      <c r="AW468"/>
      <c r="AX468"/>
      <c r="AY468"/>
      <c r="AZ468"/>
      <c r="BA468"/>
      <c r="BB468"/>
      <c r="BC468"/>
      <c r="BD468"/>
    </row>
    <row r="469" spans="1:56" s="3" customFormat="1" x14ac:dyDescent="0.2">
      <c r="A469" s="3">
        <v>470</v>
      </c>
      <c r="B469" s="10">
        <v>1940</v>
      </c>
      <c r="C469" s="11" t="s">
        <v>437</v>
      </c>
      <c r="D469" s="12" t="s">
        <v>442</v>
      </c>
      <c r="E469" s="12" t="s">
        <v>591</v>
      </c>
      <c r="F469" s="2" t="s">
        <v>756</v>
      </c>
      <c r="G469" s="9">
        <v>863</v>
      </c>
      <c r="H469" s="13">
        <v>1.2</v>
      </c>
      <c r="I469" s="9">
        <v>863</v>
      </c>
      <c r="J469" s="13">
        <v>1.75</v>
      </c>
      <c r="K469" s="22" t="s">
        <v>1183</v>
      </c>
      <c r="L469" s="18"/>
      <c r="M469" s="18"/>
      <c r="N469" s="19"/>
      <c r="O469" s="9">
        <f t="shared" si="16"/>
        <v>1</v>
      </c>
      <c r="P469" s="3">
        <v>863</v>
      </c>
      <c r="AR469"/>
      <c r="AS469"/>
      <c r="AT469"/>
      <c r="AU469"/>
      <c r="AV469"/>
      <c r="AW469"/>
      <c r="AX469"/>
      <c r="AY469"/>
      <c r="AZ469"/>
      <c r="BA469"/>
      <c r="BB469"/>
      <c r="BC469"/>
      <c r="BD469"/>
    </row>
    <row r="470" spans="1:56" s="3" customFormat="1" x14ac:dyDescent="0.2">
      <c r="A470" s="3">
        <v>471</v>
      </c>
      <c r="B470" s="10">
        <v>1940</v>
      </c>
      <c r="C470" s="11" t="s">
        <v>437</v>
      </c>
      <c r="D470" s="12" t="s">
        <v>443</v>
      </c>
      <c r="E470" s="12" t="s">
        <v>591</v>
      </c>
      <c r="F470" s="2" t="s">
        <v>757</v>
      </c>
      <c r="G470" s="9">
        <v>864</v>
      </c>
      <c r="H470" s="13">
        <v>0.25</v>
      </c>
      <c r="I470" s="9">
        <v>864</v>
      </c>
      <c r="J470" s="13">
        <v>0.25</v>
      </c>
      <c r="K470" s="22" t="s">
        <v>1184</v>
      </c>
      <c r="L470" s="18"/>
      <c r="M470" s="18"/>
      <c r="N470" s="19"/>
      <c r="O470" s="9">
        <f t="shared" si="16"/>
        <v>1</v>
      </c>
      <c r="P470" s="3">
        <v>864</v>
      </c>
      <c r="AR470"/>
      <c r="AS470"/>
      <c r="AT470"/>
      <c r="AU470"/>
      <c r="AV470"/>
      <c r="AW470"/>
      <c r="AX470"/>
      <c r="AY470"/>
      <c r="AZ470"/>
      <c r="BA470"/>
      <c r="BB470"/>
      <c r="BC470"/>
      <c r="BD470"/>
    </row>
    <row r="471" spans="1:56" s="3" customFormat="1" x14ac:dyDescent="0.2">
      <c r="A471" s="3">
        <v>472</v>
      </c>
      <c r="B471" s="10">
        <v>1940</v>
      </c>
      <c r="C471" s="11" t="s">
        <v>437</v>
      </c>
      <c r="D471" s="12" t="s">
        <v>444</v>
      </c>
      <c r="E471" s="12" t="s">
        <v>591</v>
      </c>
      <c r="F471" s="2" t="s">
        <v>758</v>
      </c>
      <c r="G471" s="9">
        <v>865</v>
      </c>
      <c r="H471" s="13">
        <v>0.25</v>
      </c>
      <c r="I471" s="9">
        <v>865</v>
      </c>
      <c r="J471" s="13">
        <v>0.25</v>
      </c>
      <c r="K471" s="22" t="s">
        <v>1185</v>
      </c>
      <c r="L471" s="18"/>
      <c r="M471" s="18"/>
      <c r="N471" s="19"/>
      <c r="O471" s="9">
        <f t="shared" si="16"/>
        <v>1</v>
      </c>
      <c r="P471" s="3">
        <v>865</v>
      </c>
      <c r="AR471"/>
      <c r="AS471"/>
      <c r="AT471"/>
      <c r="AU471"/>
      <c r="AV471"/>
      <c r="AW471"/>
      <c r="AX471"/>
      <c r="AY471"/>
      <c r="AZ471"/>
      <c r="BA471"/>
      <c r="BB471"/>
      <c r="BC471"/>
      <c r="BD471"/>
    </row>
    <row r="472" spans="1:56" s="3" customFormat="1" x14ac:dyDescent="0.2">
      <c r="A472" s="3">
        <v>473</v>
      </c>
      <c r="B472" s="10">
        <v>1940</v>
      </c>
      <c r="C472" s="11" t="s">
        <v>437</v>
      </c>
      <c r="D472" s="12" t="s">
        <v>445</v>
      </c>
      <c r="E472" s="12" t="s">
        <v>591</v>
      </c>
      <c r="F472" s="2" t="s">
        <v>759</v>
      </c>
      <c r="G472" s="9">
        <v>866</v>
      </c>
      <c r="H472" s="13">
        <v>0.25</v>
      </c>
      <c r="I472" s="9">
        <v>866</v>
      </c>
      <c r="J472" s="13">
        <v>0.25</v>
      </c>
      <c r="K472" s="22" t="s">
        <v>1186</v>
      </c>
      <c r="L472" s="18"/>
      <c r="M472" s="18"/>
      <c r="N472" s="19"/>
      <c r="O472" s="9">
        <f t="shared" si="16"/>
        <v>1</v>
      </c>
      <c r="P472" s="3">
        <v>866</v>
      </c>
      <c r="AR472"/>
      <c r="AS472"/>
      <c r="AT472"/>
      <c r="AU472"/>
      <c r="AV472"/>
      <c r="AW472"/>
      <c r="AX472"/>
      <c r="AY472"/>
      <c r="AZ472"/>
      <c r="BA472"/>
      <c r="BB472"/>
      <c r="BC472"/>
      <c r="BD472"/>
    </row>
    <row r="473" spans="1:56" s="3" customFormat="1" x14ac:dyDescent="0.2">
      <c r="A473" s="3">
        <v>474</v>
      </c>
      <c r="B473" s="10">
        <v>1940</v>
      </c>
      <c r="C473" s="11" t="s">
        <v>437</v>
      </c>
      <c r="D473" s="12" t="s">
        <v>446</v>
      </c>
      <c r="E473" s="12" t="s">
        <v>591</v>
      </c>
      <c r="F473" s="2" t="s">
        <v>760</v>
      </c>
      <c r="G473" s="9">
        <v>867</v>
      </c>
      <c r="H473" s="13">
        <v>0.35</v>
      </c>
      <c r="I473" s="9">
        <v>867</v>
      </c>
      <c r="J473" s="13">
        <v>0.5</v>
      </c>
      <c r="K473" s="22" t="s">
        <v>1187</v>
      </c>
      <c r="L473" s="18"/>
      <c r="M473" s="18"/>
      <c r="N473" s="19"/>
      <c r="O473" s="9">
        <f t="shared" si="16"/>
        <v>1</v>
      </c>
      <c r="P473" s="3">
        <v>867</v>
      </c>
      <c r="AR473"/>
      <c r="AS473"/>
      <c r="AT473"/>
      <c r="AU473"/>
      <c r="AV473"/>
      <c r="AW473"/>
      <c r="AX473"/>
      <c r="AY473"/>
      <c r="AZ473"/>
      <c r="BA473"/>
      <c r="BB473"/>
      <c r="BC473"/>
      <c r="BD473"/>
    </row>
    <row r="474" spans="1:56" s="3" customFormat="1" x14ac:dyDescent="0.2">
      <c r="A474" s="3">
        <v>475</v>
      </c>
      <c r="B474" s="10">
        <v>1940</v>
      </c>
      <c r="C474" s="11" t="s">
        <v>437</v>
      </c>
      <c r="D474" s="12" t="s">
        <v>447</v>
      </c>
      <c r="E474" s="12" t="s">
        <v>591</v>
      </c>
      <c r="F474" s="2" t="s">
        <v>761</v>
      </c>
      <c r="G474" s="9">
        <v>868</v>
      </c>
      <c r="H474" s="13">
        <v>1.25</v>
      </c>
      <c r="I474" s="9">
        <v>868</v>
      </c>
      <c r="J474" s="13">
        <v>1.75</v>
      </c>
      <c r="K474" s="22" t="s">
        <v>1188</v>
      </c>
      <c r="L474" s="18"/>
      <c r="M474" s="18"/>
      <c r="N474" s="19"/>
      <c r="O474" s="9">
        <f t="shared" si="16"/>
        <v>1</v>
      </c>
      <c r="P474" s="3">
        <v>868</v>
      </c>
      <c r="AR474"/>
      <c r="AS474"/>
      <c r="AT474"/>
      <c r="AU474"/>
      <c r="AV474"/>
      <c r="AW474"/>
      <c r="AX474"/>
      <c r="AY474"/>
      <c r="AZ474"/>
      <c r="BA474"/>
      <c r="BB474"/>
      <c r="BC474"/>
      <c r="BD474"/>
    </row>
    <row r="475" spans="1:56" s="3" customFormat="1" x14ac:dyDescent="0.2">
      <c r="A475" s="3">
        <v>476</v>
      </c>
      <c r="B475" s="10">
        <v>1940</v>
      </c>
      <c r="C475" s="11" t="s">
        <v>437</v>
      </c>
      <c r="D475" s="12" t="s">
        <v>448</v>
      </c>
      <c r="E475" s="12" t="s">
        <v>591</v>
      </c>
      <c r="F475" s="2" t="s">
        <v>762</v>
      </c>
      <c r="G475" s="9">
        <v>869</v>
      </c>
      <c r="H475" s="13">
        <v>0.25</v>
      </c>
      <c r="I475" s="9">
        <v>869</v>
      </c>
      <c r="J475" s="13">
        <v>0.25</v>
      </c>
      <c r="K475" s="22" t="s">
        <v>1189</v>
      </c>
      <c r="L475" s="18"/>
      <c r="M475" s="18"/>
      <c r="N475" s="19"/>
      <c r="O475" s="9">
        <f t="shared" si="16"/>
        <v>1</v>
      </c>
      <c r="P475" s="3">
        <v>869</v>
      </c>
      <c r="AR475"/>
      <c r="AS475"/>
      <c r="AT475"/>
      <c r="AU475"/>
      <c r="AV475"/>
      <c r="AW475"/>
      <c r="AX475"/>
      <c r="AY475"/>
      <c r="AZ475"/>
      <c r="BA475"/>
      <c r="BB475"/>
      <c r="BC475"/>
      <c r="BD475"/>
    </row>
    <row r="476" spans="1:56" s="3" customFormat="1" x14ac:dyDescent="0.2">
      <c r="A476" s="3">
        <v>477</v>
      </c>
      <c r="B476" s="10">
        <v>1940</v>
      </c>
      <c r="C476" s="11" t="s">
        <v>437</v>
      </c>
      <c r="D476" s="12" t="s">
        <v>449</v>
      </c>
      <c r="E476" s="12" t="s">
        <v>591</v>
      </c>
      <c r="F476" s="2" t="s">
        <v>763</v>
      </c>
      <c r="G476" s="9">
        <v>870</v>
      </c>
      <c r="H476" s="13">
        <v>0.25</v>
      </c>
      <c r="I476" s="9">
        <v>870</v>
      </c>
      <c r="J476" s="13">
        <v>0.25</v>
      </c>
      <c r="K476" s="22" t="s">
        <v>1190</v>
      </c>
      <c r="L476" s="18"/>
      <c r="M476" s="18"/>
      <c r="N476" s="19"/>
      <c r="O476" s="9">
        <f t="shared" si="16"/>
        <v>1</v>
      </c>
      <c r="P476" s="3">
        <v>870</v>
      </c>
      <c r="AR476"/>
      <c r="AS476"/>
      <c r="AT476"/>
      <c r="AU476"/>
      <c r="AV476"/>
      <c r="AW476"/>
      <c r="AX476"/>
      <c r="AY476"/>
      <c r="AZ476"/>
      <c r="BA476"/>
      <c r="BB476"/>
      <c r="BC476"/>
      <c r="BD476"/>
    </row>
    <row r="477" spans="1:56" s="3" customFormat="1" x14ac:dyDescent="0.2">
      <c r="A477" s="3">
        <v>478</v>
      </c>
      <c r="B477" s="10">
        <v>1940</v>
      </c>
      <c r="C477" s="11" t="s">
        <v>437</v>
      </c>
      <c r="D477" s="12" t="s">
        <v>450</v>
      </c>
      <c r="E477" s="12" t="s">
        <v>591</v>
      </c>
      <c r="F477" s="2" t="s">
        <v>764</v>
      </c>
      <c r="G477" s="9">
        <v>871</v>
      </c>
      <c r="H477" s="13">
        <v>0.25</v>
      </c>
      <c r="I477" s="9">
        <v>871</v>
      </c>
      <c r="J477" s="13">
        <v>0.25</v>
      </c>
      <c r="K477" s="22" t="s">
        <v>1191</v>
      </c>
      <c r="L477" s="18"/>
      <c r="M477" s="18"/>
      <c r="N477" s="19"/>
      <c r="O477" s="9">
        <f t="shared" si="16"/>
        <v>1</v>
      </c>
      <c r="P477" s="3">
        <v>871</v>
      </c>
      <c r="AR477"/>
      <c r="AS477"/>
      <c r="AT477"/>
      <c r="AU477"/>
      <c r="AV477"/>
      <c r="AW477"/>
      <c r="AX477"/>
      <c r="AY477"/>
      <c r="AZ477"/>
      <c r="BA477"/>
      <c r="BB477"/>
      <c r="BC477"/>
      <c r="BD477"/>
    </row>
    <row r="478" spans="1:56" s="3" customFormat="1" x14ac:dyDescent="0.2">
      <c r="A478" s="3">
        <v>479</v>
      </c>
      <c r="B478" s="10">
        <v>1940</v>
      </c>
      <c r="C478" s="11" t="s">
        <v>437</v>
      </c>
      <c r="D478" s="12" t="s">
        <v>451</v>
      </c>
      <c r="E478" s="12" t="s">
        <v>591</v>
      </c>
      <c r="F478" s="2" t="s">
        <v>765</v>
      </c>
      <c r="G478" s="9">
        <v>872</v>
      </c>
      <c r="H478" s="13">
        <v>0.25</v>
      </c>
      <c r="I478" s="9">
        <v>872</v>
      </c>
      <c r="J478" s="13">
        <v>0.5</v>
      </c>
      <c r="K478" s="22" t="s">
        <v>1192</v>
      </c>
      <c r="L478" s="18"/>
      <c r="M478" s="18"/>
      <c r="N478" s="19"/>
      <c r="O478" s="9">
        <f t="shared" si="16"/>
        <v>1</v>
      </c>
      <c r="P478" s="3">
        <v>872</v>
      </c>
      <c r="AR478"/>
      <c r="AS478"/>
      <c r="AT478"/>
      <c r="AU478"/>
      <c r="AV478"/>
      <c r="AW478"/>
      <c r="AX478"/>
      <c r="AY478"/>
      <c r="AZ478"/>
      <c r="BA478"/>
      <c r="BB478"/>
      <c r="BC478"/>
      <c r="BD478"/>
    </row>
    <row r="479" spans="1:56" s="3" customFormat="1" x14ac:dyDescent="0.2">
      <c r="A479" s="3">
        <v>480</v>
      </c>
      <c r="B479" s="10">
        <v>1940</v>
      </c>
      <c r="C479" s="11" t="s">
        <v>437</v>
      </c>
      <c r="D479" s="12" t="s">
        <v>452</v>
      </c>
      <c r="E479" s="12" t="s">
        <v>591</v>
      </c>
      <c r="F479" s="2" t="s">
        <v>766</v>
      </c>
      <c r="G479" s="9">
        <v>873</v>
      </c>
      <c r="H479" s="13">
        <v>1.1000000000000001</v>
      </c>
      <c r="I479" s="9">
        <v>873</v>
      </c>
      <c r="J479" s="13">
        <v>2.25</v>
      </c>
      <c r="K479" s="22" t="s">
        <v>1193</v>
      </c>
      <c r="L479" s="18"/>
      <c r="M479" s="18"/>
      <c r="N479" s="19"/>
      <c r="O479" s="9">
        <f t="shared" si="16"/>
        <v>1</v>
      </c>
      <c r="P479" s="3">
        <v>873</v>
      </c>
      <c r="AR479"/>
      <c r="AS479"/>
      <c r="AT479"/>
      <c r="AU479"/>
      <c r="AV479"/>
      <c r="AW479"/>
      <c r="AX479"/>
      <c r="AY479"/>
      <c r="AZ479"/>
      <c r="BA479"/>
      <c r="BB479"/>
      <c r="BC479"/>
      <c r="BD479"/>
    </row>
    <row r="480" spans="1:56" s="3" customFormat="1" x14ac:dyDescent="0.2">
      <c r="A480" s="3">
        <v>481</v>
      </c>
      <c r="B480" s="10">
        <v>1940</v>
      </c>
      <c r="C480" s="11" t="s">
        <v>437</v>
      </c>
      <c r="D480" s="12" t="s">
        <v>453</v>
      </c>
      <c r="E480" s="12" t="s">
        <v>591</v>
      </c>
      <c r="F480" s="2" t="s">
        <v>767</v>
      </c>
      <c r="G480" s="9">
        <v>874</v>
      </c>
      <c r="H480" s="13">
        <v>0.25</v>
      </c>
      <c r="I480" s="9">
        <v>874</v>
      </c>
      <c r="J480" s="13">
        <v>0.25</v>
      </c>
      <c r="K480" s="22" t="s">
        <v>1194</v>
      </c>
      <c r="L480" s="18"/>
      <c r="M480" s="18"/>
      <c r="N480" s="19"/>
      <c r="O480" s="9">
        <f t="shared" si="16"/>
        <v>1</v>
      </c>
      <c r="P480" s="3">
        <v>874</v>
      </c>
      <c r="AR480"/>
      <c r="AS480"/>
      <c r="AT480"/>
      <c r="AU480"/>
      <c r="AV480"/>
      <c r="AW480"/>
      <c r="AX480"/>
      <c r="AY480"/>
      <c r="AZ480"/>
      <c r="BA480"/>
      <c r="BB480"/>
      <c r="BC480"/>
      <c r="BD480"/>
    </row>
    <row r="481" spans="1:56" s="3" customFormat="1" x14ac:dyDescent="0.2">
      <c r="A481" s="3">
        <v>482</v>
      </c>
      <c r="B481" s="10">
        <v>1940</v>
      </c>
      <c r="C481" s="11" t="s">
        <v>437</v>
      </c>
      <c r="D481" s="12" t="s">
        <v>454</v>
      </c>
      <c r="E481" s="12" t="s">
        <v>591</v>
      </c>
      <c r="F481" s="2" t="s">
        <v>768</v>
      </c>
      <c r="G481" s="9">
        <v>875</v>
      </c>
      <c r="H481" s="13">
        <v>0.25</v>
      </c>
      <c r="I481" s="9">
        <v>875</v>
      </c>
      <c r="J481" s="13">
        <v>0.25</v>
      </c>
      <c r="K481" s="22" t="s">
        <v>1195</v>
      </c>
      <c r="L481" s="18"/>
      <c r="M481" s="18"/>
      <c r="N481" s="19"/>
      <c r="O481" s="9">
        <f t="shared" si="16"/>
        <v>1</v>
      </c>
      <c r="P481" s="3">
        <v>875</v>
      </c>
      <c r="AR481"/>
      <c r="AS481"/>
      <c r="AT481"/>
      <c r="AU481"/>
      <c r="AV481"/>
      <c r="AW481"/>
      <c r="AX481"/>
      <c r="AY481"/>
      <c r="AZ481"/>
      <c r="BA481"/>
      <c r="BB481"/>
      <c r="BC481"/>
      <c r="BD481"/>
    </row>
    <row r="482" spans="1:56" s="3" customFormat="1" x14ac:dyDescent="0.2">
      <c r="A482" s="3">
        <v>483</v>
      </c>
      <c r="B482" s="10">
        <v>1940</v>
      </c>
      <c r="C482" s="11" t="s">
        <v>437</v>
      </c>
      <c r="D482" s="12" t="s">
        <v>455</v>
      </c>
      <c r="E482" s="12" t="s">
        <v>591</v>
      </c>
      <c r="F482" s="2" t="s">
        <v>769</v>
      </c>
      <c r="G482" s="9">
        <v>876</v>
      </c>
      <c r="H482" s="13">
        <v>0.25</v>
      </c>
      <c r="I482" s="9">
        <v>876</v>
      </c>
      <c r="J482" s="13">
        <v>0.5</v>
      </c>
      <c r="K482" s="22" t="s">
        <v>1196</v>
      </c>
      <c r="L482" s="18"/>
      <c r="M482" s="18"/>
      <c r="N482" s="19"/>
      <c r="O482" s="9">
        <f t="shared" si="16"/>
        <v>1</v>
      </c>
      <c r="P482" s="3">
        <v>876</v>
      </c>
      <c r="AR482"/>
      <c r="AS482"/>
      <c r="AT482"/>
      <c r="AU482"/>
      <c r="AV482"/>
      <c r="AW482"/>
      <c r="AX482"/>
      <c r="AY482"/>
      <c r="AZ482"/>
      <c r="BA482"/>
      <c r="BB482"/>
      <c r="BC482"/>
      <c r="BD482"/>
    </row>
    <row r="483" spans="1:56" s="3" customFormat="1" x14ac:dyDescent="0.2">
      <c r="A483" s="3">
        <v>484</v>
      </c>
      <c r="B483" s="10">
        <v>1940</v>
      </c>
      <c r="C483" s="11" t="s">
        <v>437</v>
      </c>
      <c r="D483" s="12" t="s">
        <v>456</v>
      </c>
      <c r="E483" s="12" t="s">
        <v>591</v>
      </c>
      <c r="F483" s="2" t="s">
        <v>770</v>
      </c>
      <c r="G483" s="9">
        <v>877</v>
      </c>
      <c r="H483" s="13">
        <v>0.25</v>
      </c>
      <c r="I483" s="9">
        <v>877</v>
      </c>
      <c r="J483" s="13">
        <v>1.5</v>
      </c>
      <c r="K483" s="22" t="s">
        <v>1197</v>
      </c>
      <c r="L483" s="18"/>
      <c r="M483" s="18"/>
      <c r="N483" s="19"/>
      <c r="O483" s="9">
        <f t="shared" si="16"/>
        <v>1</v>
      </c>
      <c r="P483" s="3">
        <v>877</v>
      </c>
      <c r="AR483"/>
      <c r="AS483"/>
      <c r="AT483"/>
      <c r="AU483"/>
      <c r="AV483"/>
      <c r="AW483"/>
      <c r="AX483"/>
      <c r="AY483"/>
      <c r="AZ483"/>
      <c r="BA483"/>
      <c r="BB483"/>
      <c r="BC483"/>
      <c r="BD483"/>
    </row>
    <row r="484" spans="1:56" s="3" customFormat="1" x14ac:dyDescent="0.2">
      <c r="A484" s="3">
        <v>485</v>
      </c>
      <c r="B484" s="10">
        <v>1940</v>
      </c>
      <c r="C484" s="11" t="s">
        <v>437</v>
      </c>
      <c r="D484" s="12" t="s">
        <v>457</v>
      </c>
      <c r="E484" s="12" t="s">
        <v>591</v>
      </c>
      <c r="F484" s="2" t="s">
        <v>771</v>
      </c>
      <c r="G484" s="9">
        <v>878</v>
      </c>
      <c r="H484" s="13">
        <v>0.85</v>
      </c>
      <c r="I484" s="9">
        <v>878</v>
      </c>
      <c r="J484" s="13">
        <v>2.75</v>
      </c>
      <c r="K484" s="22" t="s">
        <v>1198</v>
      </c>
      <c r="L484" s="18"/>
      <c r="M484" s="18"/>
      <c r="N484" s="19"/>
      <c r="O484" s="9">
        <f t="shared" si="16"/>
        <v>1</v>
      </c>
      <c r="P484" s="3">
        <v>878</v>
      </c>
      <c r="AR484"/>
      <c r="AS484"/>
      <c r="AT484"/>
      <c r="AU484"/>
      <c r="AV484"/>
      <c r="AW484"/>
      <c r="AX484"/>
      <c r="AY484"/>
      <c r="AZ484"/>
      <c r="BA484"/>
      <c r="BB484"/>
      <c r="BC484"/>
      <c r="BD484"/>
    </row>
    <row r="485" spans="1:56" s="3" customFormat="1" x14ac:dyDescent="0.2">
      <c r="A485" s="3">
        <v>486</v>
      </c>
      <c r="B485" s="10">
        <v>1940</v>
      </c>
      <c r="C485" s="11" t="s">
        <v>437</v>
      </c>
      <c r="D485" s="12" t="s">
        <v>458</v>
      </c>
      <c r="E485" s="12" t="s">
        <v>591</v>
      </c>
      <c r="F485" s="2" t="s">
        <v>772</v>
      </c>
      <c r="G485" s="9">
        <v>879</v>
      </c>
      <c r="H485" s="13">
        <v>0.25</v>
      </c>
      <c r="I485" s="9">
        <v>879</v>
      </c>
      <c r="J485" s="13">
        <v>0.25</v>
      </c>
      <c r="K485" s="22" t="s">
        <v>1199</v>
      </c>
      <c r="L485" s="18"/>
      <c r="M485" s="18"/>
      <c r="N485" s="19"/>
      <c r="O485" s="9">
        <f t="shared" si="16"/>
        <v>1</v>
      </c>
      <c r="P485" s="3">
        <v>879</v>
      </c>
      <c r="AR485"/>
      <c r="AS485"/>
      <c r="AT485"/>
      <c r="AU485"/>
      <c r="AV485"/>
      <c r="AW485"/>
      <c r="AX485"/>
      <c r="AY485"/>
      <c r="AZ485"/>
      <c r="BA485"/>
      <c r="BB485"/>
      <c r="BC485"/>
      <c r="BD485"/>
    </row>
    <row r="486" spans="1:56" s="3" customFormat="1" x14ac:dyDescent="0.2">
      <c r="A486" s="3">
        <v>487</v>
      </c>
      <c r="B486" s="10">
        <v>1940</v>
      </c>
      <c r="C486" s="11" t="s">
        <v>437</v>
      </c>
      <c r="D486" s="12" t="s">
        <v>459</v>
      </c>
      <c r="E486" s="12" t="s">
        <v>591</v>
      </c>
      <c r="F486" s="2" t="s">
        <v>773</v>
      </c>
      <c r="G486" s="9">
        <v>880</v>
      </c>
      <c r="H486" s="13">
        <v>0.25</v>
      </c>
      <c r="I486" s="9">
        <v>880</v>
      </c>
      <c r="J486" s="13">
        <v>0.25</v>
      </c>
      <c r="K486" s="22" t="s">
        <v>1200</v>
      </c>
      <c r="L486" s="18"/>
      <c r="M486" s="18"/>
      <c r="N486" s="19"/>
      <c r="O486" s="9">
        <f t="shared" si="16"/>
        <v>1</v>
      </c>
      <c r="P486" s="3">
        <v>880</v>
      </c>
      <c r="AR486"/>
      <c r="AS486"/>
      <c r="AT486"/>
      <c r="AU486"/>
      <c r="AV486"/>
      <c r="AW486"/>
      <c r="AX486"/>
      <c r="AY486"/>
      <c r="AZ486"/>
      <c r="BA486"/>
      <c r="BB486"/>
      <c r="BC486"/>
      <c r="BD486"/>
    </row>
    <row r="487" spans="1:56" s="3" customFormat="1" x14ac:dyDescent="0.2">
      <c r="A487" s="3">
        <v>488</v>
      </c>
      <c r="B487" s="10">
        <v>1940</v>
      </c>
      <c r="C487" s="11" t="s">
        <v>437</v>
      </c>
      <c r="D487" s="12" t="s">
        <v>460</v>
      </c>
      <c r="E487" s="12" t="s">
        <v>591</v>
      </c>
      <c r="F487" s="2" t="s">
        <v>774</v>
      </c>
      <c r="G487" s="9">
        <v>881</v>
      </c>
      <c r="H487" s="13">
        <v>0.25</v>
      </c>
      <c r="I487" s="9">
        <v>881</v>
      </c>
      <c r="J487" s="13">
        <v>0.25</v>
      </c>
      <c r="K487" s="22" t="s">
        <v>1201</v>
      </c>
      <c r="L487" s="18"/>
      <c r="M487" s="18"/>
      <c r="N487" s="19"/>
      <c r="O487" s="9">
        <f t="shared" si="16"/>
        <v>1</v>
      </c>
      <c r="P487" s="3">
        <v>881</v>
      </c>
      <c r="AR487"/>
      <c r="AS487"/>
      <c r="AT487"/>
      <c r="AU487"/>
      <c r="AV487"/>
      <c r="AW487"/>
      <c r="AX487"/>
      <c r="AY487"/>
      <c r="AZ487"/>
      <c r="BA487"/>
      <c r="BB487"/>
      <c r="BC487"/>
      <c r="BD487"/>
    </row>
    <row r="488" spans="1:56" s="3" customFormat="1" x14ac:dyDescent="0.2">
      <c r="A488" s="3">
        <v>489</v>
      </c>
      <c r="B488" s="10">
        <v>1940</v>
      </c>
      <c r="C488" s="11" t="s">
        <v>437</v>
      </c>
      <c r="D488" s="12" t="s">
        <v>461</v>
      </c>
      <c r="E488" s="12" t="s">
        <v>591</v>
      </c>
      <c r="F488" s="2" t="s">
        <v>775</v>
      </c>
      <c r="G488" s="9">
        <v>882</v>
      </c>
      <c r="H488" s="13">
        <v>0.25</v>
      </c>
      <c r="I488" s="9">
        <v>882</v>
      </c>
      <c r="J488" s="13">
        <v>0.5</v>
      </c>
      <c r="K488" s="22" t="s">
        <v>1202</v>
      </c>
      <c r="L488" s="18"/>
      <c r="M488" s="18"/>
      <c r="N488" s="19"/>
      <c r="O488" s="9">
        <f t="shared" si="16"/>
        <v>1</v>
      </c>
      <c r="P488" s="3">
        <v>882</v>
      </c>
      <c r="AR488"/>
      <c r="AS488"/>
      <c r="AT488"/>
      <c r="AU488"/>
      <c r="AV488"/>
      <c r="AW488"/>
      <c r="AX488"/>
      <c r="AY488"/>
      <c r="AZ488"/>
      <c r="BA488"/>
      <c r="BB488"/>
      <c r="BC488"/>
      <c r="BD488"/>
    </row>
    <row r="489" spans="1:56" s="3" customFormat="1" x14ac:dyDescent="0.2">
      <c r="A489" s="3">
        <v>490</v>
      </c>
      <c r="B489" s="10">
        <v>1940</v>
      </c>
      <c r="C489" s="11" t="s">
        <v>437</v>
      </c>
      <c r="D489" s="12" t="s">
        <v>462</v>
      </c>
      <c r="E489" s="12" t="s">
        <v>591</v>
      </c>
      <c r="F489" s="2" t="s">
        <v>776</v>
      </c>
      <c r="G489" s="9">
        <v>883</v>
      </c>
      <c r="H489" s="13">
        <v>1.35</v>
      </c>
      <c r="I489" s="9">
        <v>883</v>
      </c>
      <c r="J489" s="13">
        <v>3.75</v>
      </c>
      <c r="K489" s="22" t="s">
        <v>1203</v>
      </c>
      <c r="L489" s="18"/>
      <c r="M489" s="18"/>
      <c r="N489" s="19"/>
      <c r="O489" s="9">
        <f t="shared" si="16"/>
        <v>1</v>
      </c>
      <c r="P489" s="3">
        <v>883</v>
      </c>
      <c r="AR489"/>
      <c r="AS489"/>
      <c r="AT489"/>
      <c r="AU489"/>
      <c r="AV489"/>
      <c r="AW489"/>
      <c r="AX489"/>
      <c r="AY489"/>
      <c r="AZ489"/>
      <c r="BA489"/>
      <c r="BB489"/>
      <c r="BC489"/>
      <c r="BD489"/>
    </row>
    <row r="490" spans="1:56" s="3" customFormat="1" x14ac:dyDescent="0.2">
      <c r="A490" s="3">
        <v>491</v>
      </c>
      <c r="B490" s="10">
        <v>1940</v>
      </c>
      <c r="C490" s="11" t="s">
        <v>437</v>
      </c>
      <c r="D490" s="12" t="s">
        <v>463</v>
      </c>
      <c r="E490" s="12" t="s">
        <v>591</v>
      </c>
      <c r="F490" s="2" t="s">
        <v>777</v>
      </c>
      <c r="G490" s="9">
        <v>884</v>
      </c>
      <c r="H490" s="13">
        <v>0.25</v>
      </c>
      <c r="I490" s="9">
        <v>884</v>
      </c>
      <c r="J490" s="13">
        <v>0.25</v>
      </c>
      <c r="K490" s="22" t="s">
        <v>1204</v>
      </c>
      <c r="L490" s="18"/>
      <c r="M490" s="18"/>
      <c r="N490" s="19"/>
      <c r="O490" s="9">
        <f t="shared" si="16"/>
        <v>1</v>
      </c>
      <c r="P490" s="3">
        <v>884</v>
      </c>
      <c r="AR490"/>
      <c r="AS490"/>
      <c r="AT490"/>
      <c r="AU490"/>
      <c r="AV490"/>
      <c r="AW490"/>
      <c r="AX490"/>
      <c r="AY490"/>
      <c r="AZ490"/>
      <c r="BA490"/>
      <c r="BB490"/>
      <c r="BC490"/>
      <c r="BD490"/>
    </row>
    <row r="491" spans="1:56" s="3" customFormat="1" x14ac:dyDescent="0.2">
      <c r="A491" s="3">
        <v>492</v>
      </c>
      <c r="B491" s="10">
        <v>1940</v>
      </c>
      <c r="C491" s="11" t="s">
        <v>437</v>
      </c>
      <c r="D491" s="12" t="s">
        <v>464</v>
      </c>
      <c r="E491" s="12" t="s">
        <v>591</v>
      </c>
      <c r="F491" s="2" t="s">
        <v>778</v>
      </c>
      <c r="G491" s="9">
        <v>885</v>
      </c>
      <c r="H491" s="13">
        <v>0.25</v>
      </c>
      <c r="I491" s="9">
        <v>885</v>
      </c>
      <c r="J491" s="13">
        <v>0.25</v>
      </c>
      <c r="K491" s="22" t="s">
        <v>1205</v>
      </c>
      <c r="L491" s="18"/>
      <c r="M491" s="18"/>
      <c r="N491" s="19"/>
      <c r="O491" s="9">
        <f t="shared" si="16"/>
        <v>1</v>
      </c>
      <c r="P491" s="3">
        <v>885</v>
      </c>
      <c r="AR491"/>
      <c r="AS491"/>
      <c r="AT491"/>
      <c r="AU491"/>
      <c r="AV491"/>
      <c r="AW491"/>
      <c r="AX491"/>
      <c r="AY491"/>
      <c r="AZ491"/>
      <c r="BA491"/>
      <c r="BB491"/>
      <c r="BC491"/>
      <c r="BD491"/>
    </row>
    <row r="492" spans="1:56" s="3" customFormat="1" x14ac:dyDescent="0.2">
      <c r="A492" s="3">
        <v>493</v>
      </c>
      <c r="B492" s="10">
        <v>1940</v>
      </c>
      <c r="C492" s="11" t="s">
        <v>437</v>
      </c>
      <c r="D492" s="12" t="s">
        <v>465</v>
      </c>
      <c r="E492" s="12" t="s">
        <v>591</v>
      </c>
      <c r="F492" s="2" t="s">
        <v>779</v>
      </c>
      <c r="G492" s="9">
        <v>886</v>
      </c>
      <c r="H492" s="13">
        <v>0.25</v>
      </c>
      <c r="I492" s="9">
        <v>886</v>
      </c>
      <c r="J492" s="13">
        <v>0.3</v>
      </c>
      <c r="K492" s="22" t="s">
        <v>1206</v>
      </c>
      <c r="L492" s="18"/>
      <c r="M492" s="18"/>
      <c r="N492" s="19"/>
      <c r="O492" s="9">
        <f t="shared" si="16"/>
        <v>1</v>
      </c>
      <c r="P492" s="3">
        <v>886</v>
      </c>
      <c r="AR492"/>
      <c r="AS492"/>
      <c r="AT492"/>
      <c r="AU492"/>
      <c r="AV492"/>
      <c r="AW492"/>
      <c r="AX492"/>
      <c r="AY492"/>
      <c r="AZ492"/>
      <c r="BA492"/>
      <c r="BB492"/>
      <c r="BC492"/>
      <c r="BD492"/>
    </row>
    <row r="493" spans="1:56" s="3" customFormat="1" x14ac:dyDescent="0.2">
      <c r="A493" s="3">
        <v>494</v>
      </c>
      <c r="B493" s="10">
        <v>1940</v>
      </c>
      <c r="C493" s="11" t="s">
        <v>437</v>
      </c>
      <c r="D493" s="12" t="s">
        <v>466</v>
      </c>
      <c r="E493" s="12" t="s">
        <v>591</v>
      </c>
      <c r="F493" s="2" t="s">
        <v>780</v>
      </c>
      <c r="G493" s="9">
        <v>887</v>
      </c>
      <c r="H493" s="13">
        <v>0.25</v>
      </c>
      <c r="I493" s="9">
        <v>887</v>
      </c>
      <c r="J493" s="13">
        <v>0.5</v>
      </c>
      <c r="K493" s="22" t="s">
        <v>1207</v>
      </c>
      <c r="L493" s="18"/>
      <c r="M493" s="18"/>
      <c r="N493" s="19"/>
      <c r="O493" s="9">
        <f t="shared" si="16"/>
        <v>1</v>
      </c>
      <c r="P493" s="3">
        <v>887</v>
      </c>
      <c r="AR493"/>
      <c r="AS493"/>
      <c r="AT493"/>
      <c r="AU493"/>
      <c r="AV493"/>
      <c r="AW493"/>
      <c r="AX493"/>
      <c r="AY493"/>
      <c r="AZ493"/>
      <c r="BA493"/>
      <c r="BB493"/>
      <c r="BC493"/>
      <c r="BD493"/>
    </row>
    <row r="494" spans="1:56" s="3" customFormat="1" x14ac:dyDescent="0.2">
      <c r="A494" s="3">
        <v>495</v>
      </c>
      <c r="B494" s="10">
        <v>1940</v>
      </c>
      <c r="C494" s="11" t="s">
        <v>437</v>
      </c>
      <c r="D494" s="12" t="s">
        <v>467</v>
      </c>
      <c r="E494" s="12" t="s">
        <v>591</v>
      </c>
      <c r="F494" s="2" t="s">
        <v>781</v>
      </c>
      <c r="G494" s="9">
        <v>888</v>
      </c>
      <c r="H494" s="13">
        <v>1.25</v>
      </c>
      <c r="I494" s="9">
        <v>888</v>
      </c>
      <c r="J494" s="13">
        <v>1.75</v>
      </c>
      <c r="K494" s="22" t="s">
        <v>1208</v>
      </c>
      <c r="L494" s="18"/>
      <c r="M494" s="18"/>
      <c r="N494" s="19"/>
      <c r="O494" s="9">
        <f t="shared" si="16"/>
        <v>1</v>
      </c>
      <c r="P494" s="3">
        <v>888</v>
      </c>
      <c r="AR494"/>
      <c r="AS494"/>
      <c r="AT494"/>
      <c r="AU494"/>
      <c r="AV494"/>
      <c r="AW494"/>
      <c r="AX494"/>
      <c r="AY494"/>
      <c r="AZ494"/>
      <c r="BA494"/>
      <c r="BB494"/>
      <c r="BC494"/>
      <c r="BD494"/>
    </row>
    <row r="495" spans="1:56" s="3" customFormat="1" x14ac:dyDescent="0.2">
      <c r="A495" s="3">
        <v>496</v>
      </c>
      <c r="B495" s="10">
        <v>1940</v>
      </c>
      <c r="C495" s="11" t="s">
        <v>437</v>
      </c>
      <c r="D495" s="12" t="s">
        <v>468</v>
      </c>
      <c r="E495" s="12" t="s">
        <v>591</v>
      </c>
      <c r="F495" s="2" t="s">
        <v>782</v>
      </c>
      <c r="G495" s="9">
        <v>889</v>
      </c>
      <c r="H495" s="13">
        <v>0.25</v>
      </c>
      <c r="I495" s="9">
        <v>889</v>
      </c>
      <c r="J495" s="13">
        <v>0.25</v>
      </c>
      <c r="K495" s="22" t="s">
        <v>1209</v>
      </c>
      <c r="L495" s="18"/>
      <c r="M495" s="18"/>
      <c r="N495" s="19"/>
      <c r="O495" s="9">
        <f t="shared" si="16"/>
        <v>1</v>
      </c>
      <c r="P495" s="3">
        <v>889</v>
      </c>
      <c r="AR495"/>
      <c r="AS495"/>
      <c r="AT495"/>
      <c r="AU495"/>
      <c r="AV495"/>
      <c r="AW495"/>
      <c r="AX495"/>
      <c r="AY495"/>
      <c r="AZ495"/>
      <c r="BA495"/>
      <c r="BB495"/>
      <c r="BC495"/>
      <c r="BD495"/>
    </row>
    <row r="496" spans="1:56" s="3" customFormat="1" x14ac:dyDescent="0.2">
      <c r="A496" s="3">
        <v>497</v>
      </c>
      <c r="B496" s="10">
        <v>1940</v>
      </c>
      <c r="C496" s="11" t="s">
        <v>437</v>
      </c>
      <c r="D496" s="12" t="s">
        <v>469</v>
      </c>
      <c r="E496" s="12" t="s">
        <v>591</v>
      </c>
      <c r="F496" s="2" t="s">
        <v>783</v>
      </c>
      <c r="G496" s="9">
        <v>890</v>
      </c>
      <c r="H496" s="13">
        <v>0.25</v>
      </c>
      <c r="I496" s="9">
        <v>890</v>
      </c>
      <c r="J496" s="13">
        <v>0.3</v>
      </c>
      <c r="K496" s="22" t="s">
        <v>1210</v>
      </c>
      <c r="L496" s="18"/>
      <c r="M496" s="18"/>
      <c r="N496" s="19"/>
      <c r="O496" s="9">
        <f t="shared" si="16"/>
        <v>1</v>
      </c>
      <c r="P496" s="3">
        <v>890</v>
      </c>
      <c r="AR496"/>
      <c r="AS496"/>
      <c r="AT496"/>
      <c r="AU496"/>
      <c r="AV496"/>
      <c r="AW496"/>
      <c r="AX496"/>
      <c r="AY496"/>
      <c r="AZ496"/>
      <c r="BA496"/>
      <c r="BB496"/>
      <c r="BC496"/>
      <c r="BD496"/>
    </row>
    <row r="497" spans="1:56" s="3" customFormat="1" x14ac:dyDescent="0.2">
      <c r="A497" s="3">
        <v>498</v>
      </c>
      <c r="B497" s="10">
        <v>1940</v>
      </c>
      <c r="C497" s="11" t="s">
        <v>437</v>
      </c>
      <c r="D497" s="12" t="s">
        <v>470</v>
      </c>
      <c r="E497" s="12" t="s">
        <v>591</v>
      </c>
      <c r="F497" s="2" t="s">
        <v>784</v>
      </c>
      <c r="G497" s="9">
        <v>891</v>
      </c>
      <c r="H497" s="13">
        <v>0.25</v>
      </c>
      <c r="I497" s="9">
        <v>891</v>
      </c>
      <c r="J497" s="13">
        <v>0.3</v>
      </c>
      <c r="K497" s="22" t="s">
        <v>1211</v>
      </c>
      <c r="L497" s="18"/>
      <c r="M497" s="18"/>
      <c r="N497" s="19"/>
      <c r="O497" s="9">
        <f t="shared" si="16"/>
        <v>1</v>
      </c>
      <c r="P497" s="3">
        <v>891</v>
      </c>
      <c r="AR497"/>
      <c r="AS497"/>
      <c r="AT497"/>
      <c r="AU497"/>
      <c r="AV497"/>
      <c r="AW497"/>
      <c r="AX497"/>
      <c r="AY497"/>
      <c r="AZ497"/>
      <c r="BA497"/>
      <c r="BB497"/>
      <c r="BC497"/>
      <c r="BD497"/>
    </row>
    <row r="498" spans="1:56" s="3" customFormat="1" x14ac:dyDescent="0.2">
      <c r="A498" s="3">
        <v>499</v>
      </c>
      <c r="B498" s="10">
        <v>1940</v>
      </c>
      <c r="C498" s="11" t="s">
        <v>437</v>
      </c>
      <c r="D498" s="12" t="s">
        <v>471</v>
      </c>
      <c r="E498" s="12" t="s">
        <v>591</v>
      </c>
      <c r="F498" s="2" t="s">
        <v>785</v>
      </c>
      <c r="G498" s="9">
        <v>892</v>
      </c>
      <c r="H498" s="13">
        <v>0.3</v>
      </c>
      <c r="I498" s="9">
        <v>892</v>
      </c>
      <c r="J498" s="13">
        <v>1.1000000000000001</v>
      </c>
      <c r="K498" s="22" t="s">
        <v>1212</v>
      </c>
      <c r="L498" s="18"/>
      <c r="M498" s="18"/>
      <c r="N498" s="19"/>
      <c r="O498" s="9">
        <f t="shared" si="16"/>
        <v>1</v>
      </c>
      <c r="P498" s="3">
        <v>892</v>
      </c>
      <c r="AR498"/>
      <c r="AS498"/>
      <c r="AT498"/>
      <c r="AU498"/>
      <c r="AV498"/>
      <c r="AW498"/>
      <c r="AX498"/>
      <c r="AY498"/>
      <c r="AZ498"/>
      <c r="BA498"/>
      <c r="BB498"/>
      <c r="BC498"/>
      <c r="BD498"/>
    </row>
    <row r="499" spans="1:56" s="3" customFormat="1" x14ac:dyDescent="0.2">
      <c r="A499" s="3">
        <v>500</v>
      </c>
      <c r="B499" s="10">
        <v>1940</v>
      </c>
      <c r="C499" s="11" t="s">
        <v>437</v>
      </c>
      <c r="D499" s="12" t="s">
        <v>472</v>
      </c>
      <c r="E499" s="12" t="s">
        <v>591</v>
      </c>
      <c r="F499" s="2" t="s">
        <v>786</v>
      </c>
      <c r="G499" s="9">
        <v>893</v>
      </c>
      <c r="H499" s="13">
        <v>2</v>
      </c>
      <c r="I499" s="9">
        <v>893</v>
      </c>
      <c r="J499" s="13">
        <v>11</v>
      </c>
      <c r="K499" s="22" t="s">
        <v>1213</v>
      </c>
      <c r="L499" s="18"/>
      <c r="M499" s="18"/>
      <c r="N499" s="19"/>
      <c r="O499" s="9">
        <f t="shared" si="16"/>
        <v>1</v>
      </c>
      <c r="P499" s="3">
        <v>893</v>
      </c>
      <c r="AR499"/>
      <c r="AS499"/>
      <c r="AT499"/>
      <c r="AU499"/>
      <c r="AV499"/>
      <c r="AW499"/>
      <c r="AX499"/>
      <c r="AY499"/>
      <c r="AZ499"/>
      <c r="BA499"/>
      <c r="BB499"/>
      <c r="BC499"/>
      <c r="BD499"/>
    </row>
    <row r="500" spans="1:56" s="3" customFormat="1" x14ac:dyDescent="0.2">
      <c r="A500" s="3">
        <v>501</v>
      </c>
      <c r="B500" s="10">
        <v>1940</v>
      </c>
      <c r="C500" s="11" t="s">
        <v>473</v>
      </c>
      <c r="D500" s="12" t="s">
        <v>474</v>
      </c>
      <c r="E500" s="12" t="s">
        <v>591</v>
      </c>
      <c r="F500" s="2" t="s">
        <v>787</v>
      </c>
      <c r="G500" s="9">
        <v>894</v>
      </c>
      <c r="H500" s="13">
        <v>0.25</v>
      </c>
      <c r="I500" s="9">
        <v>894</v>
      </c>
      <c r="J500" s="13">
        <v>0.5</v>
      </c>
      <c r="K500" s="22" t="s">
        <v>1214</v>
      </c>
      <c r="L500" s="18"/>
      <c r="M500" s="18"/>
      <c r="N500" s="19"/>
      <c r="O500" s="9">
        <f t="shared" si="16"/>
        <v>1</v>
      </c>
      <c r="P500" s="3">
        <v>894</v>
      </c>
      <c r="AR500"/>
      <c r="AS500"/>
      <c r="AT500"/>
      <c r="AU500"/>
      <c r="AV500"/>
      <c r="AW500"/>
      <c r="AX500"/>
      <c r="AY500"/>
      <c r="AZ500"/>
      <c r="BA500"/>
      <c r="BB500"/>
      <c r="BC500"/>
      <c r="BD500"/>
    </row>
    <row r="501" spans="1:56" s="3" customFormat="1" x14ac:dyDescent="0.2">
      <c r="A501" s="3">
        <v>502</v>
      </c>
      <c r="B501" s="10">
        <v>1940</v>
      </c>
      <c r="C501" s="11" t="s">
        <v>473</v>
      </c>
      <c r="D501" s="12" t="s">
        <v>475</v>
      </c>
      <c r="E501" s="12" t="s">
        <v>591</v>
      </c>
      <c r="F501" s="2" t="s">
        <v>788</v>
      </c>
      <c r="G501" s="9">
        <v>895</v>
      </c>
      <c r="H501" s="13">
        <v>0.25</v>
      </c>
      <c r="I501" s="9">
        <v>895</v>
      </c>
      <c r="J501" s="13">
        <v>0.3</v>
      </c>
      <c r="K501" s="22" t="s">
        <v>1215</v>
      </c>
      <c r="L501" s="18"/>
      <c r="M501" s="18"/>
      <c r="N501" s="19"/>
      <c r="O501" s="9">
        <f t="shared" si="16"/>
        <v>1</v>
      </c>
      <c r="P501" s="3">
        <v>895</v>
      </c>
      <c r="AR501"/>
      <c r="AS501"/>
      <c r="AT501"/>
      <c r="AU501"/>
      <c r="AV501"/>
      <c r="AW501"/>
      <c r="AX501"/>
      <c r="AY501"/>
      <c r="AZ501"/>
      <c r="BA501"/>
      <c r="BB501"/>
      <c r="BC501"/>
      <c r="BD501"/>
    </row>
    <row r="502" spans="1:56" s="3" customFormat="1" x14ac:dyDescent="0.2">
      <c r="A502" s="3">
        <v>503</v>
      </c>
      <c r="B502" s="10">
        <v>1940</v>
      </c>
      <c r="C502" s="11" t="s">
        <v>473</v>
      </c>
      <c r="D502" s="12" t="s">
        <v>476</v>
      </c>
      <c r="E502" s="12" t="s">
        <v>591</v>
      </c>
      <c r="F502" s="2" t="s">
        <v>789</v>
      </c>
      <c r="G502" s="9">
        <v>896</v>
      </c>
      <c r="H502" s="13">
        <v>0.25</v>
      </c>
      <c r="I502" s="9">
        <v>896</v>
      </c>
      <c r="J502" s="13">
        <v>0.35</v>
      </c>
      <c r="K502" s="22" t="s">
        <v>1216</v>
      </c>
      <c r="L502" s="18"/>
      <c r="M502" s="18"/>
      <c r="N502" s="19"/>
      <c r="O502" s="9">
        <f t="shared" si="16"/>
        <v>1</v>
      </c>
      <c r="P502" s="3">
        <v>896</v>
      </c>
      <c r="AR502"/>
      <c r="AS502"/>
      <c r="AT502"/>
      <c r="AU502"/>
      <c r="AV502"/>
      <c r="AW502"/>
      <c r="AX502"/>
      <c r="AY502"/>
      <c r="AZ502"/>
      <c r="BA502"/>
      <c r="BB502"/>
      <c r="BC502"/>
      <c r="BD502"/>
    </row>
    <row r="503" spans="1:56" s="3" customFormat="1" x14ac:dyDescent="0.2">
      <c r="A503" s="3">
        <v>504</v>
      </c>
      <c r="B503" s="10">
        <v>1940</v>
      </c>
      <c r="C503" s="11" t="s">
        <v>473</v>
      </c>
      <c r="D503" s="12" t="s">
        <v>477</v>
      </c>
      <c r="E503" s="12" t="s">
        <v>591</v>
      </c>
      <c r="F503" s="2" t="s">
        <v>790</v>
      </c>
      <c r="G503" s="9">
        <v>897</v>
      </c>
      <c r="H503" s="13">
        <v>0.25</v>
      </c>
      <c r="I503" s="9">
        <v>897</v>
      </c>
      <c r="J503" s="13">
        <v>0.35</v>
      </c>
      <c r="K503" s="22" t="s">
        <v>1217</v>
      </c>
      <c r="L503" s="18"/>
      <c r="M503" s="18"/>
      <c r="N503" s="19"/>
      <c r="O503" s="9">
        <f t="shared" ref="O503:O565" si="17">COUNTA(P503:BD503)</f>
        <v>1</v>
      </c>
      <c r="P503" s="3">
        <v>897</v>
      </c>
      <c r="AR503"/>
      <c r="AS503"/>
      <c r="AT503"/>
      <c r="AU503"/>
      <c r="AV503"/>
      <c r="AW503"/>
      <c r="AX503"/>
      <c r="AY503"/>
      <c r="AZ503"/>
      <c r="BA503"/>
      <c r="BB503"/>
      <c r="BC503"/>
      <c r="BD503"/>
    </row>
    <row r="504" spans="1:56" s="3" customFormat="1" x14ac:dyDescent="0.2">
      <c r="A504" s="3">
        <v>505</v>
      </c>
      <c r="B504" s="10">
        <v>1940</v>
      </c>
      <c r="C504" s="11" t="s">
        <v>473</v>
      </c>
      <c r="D504" s="12" t="s">
        <v>478</v>
      </c>
      <c r="E504" s="12" t="s">
        <v>591</v>
      </c>
      <c r="F504" s="2" t="s">
        <v>791</v>
      </c>
      <c r="G504" s="9">
        <v>898</v>
      </c>
      <c r="H504" s="13">
        <v>0.25</v>
      </c>
      <c r="I504" s="9">
        <v>898</v>
      </c>
      <c r="J504" s="13">
        <v>0.35</v>
      </c>
      <c r="K504" s="22" t="s">
        <v>1218</v>
      </c>
      <c r="L504" s="18"/>
      <c r="M504" s="18"/>
      <c r="N504" s="19"/>
      <c r="O504" s="9">
        <f t="shared" si="17"/>
        <v>1</v>
      </c>
      <c r="P504" s="3">
        <v>898</v>
      </c>
      <c r="AR504"/>
      <c r="AS504"/>
      <c r="AT504"/>
      <c r="AU504"/>
      <c r="AV504"/>
      <c r="AW504"/>
      <c r="AX504"/>
      <c r="AY504"/>
      <c r="AZ504"/>
      <c r="BA504"/>
      <c r="BB504"/>
      <c r="BC504"/>
      <c r="BD504"/>
    </row>
    <row r="505" spans="1:56" s="3" customFormat="1" x14ac:dyDescent="0.2">
      <c r="A505" s="3">
        <v>506</v>
      </c>
      <c r="B505" s="10">
        <v>1940</v>
      </c>
      <c r="C505" s="11" t="s">
        <v>473</v>
      </c>
      <c r="D505" s="12" t="s">
        <v>479</v>
      </c>
      <c r="E505" s="12" t="s">
        <v>591</v>
      </c>
      <c r="F505" s="2" t="s">
        <v>792</v>
      </c>
      <c r="G505" s="9">
        <v>902</v>
      </c>
      <c r="H505" s="13">
        <v>0.25</v>
      </c>
      <c r="I505" s="9">
        <v>902</v>
      </c>
      <c r="J505" s="13">
        <v>0.25</v>
      </c>
      <c r="K505" s="22" t="s">
        <v>1219</v>
      </c>
      <c r="L505" s="18"/>
      <c r="M505" s="18"/>
      <c r="N505" s="19"/>
      <c r="O505" s="9">
        <f t="shared" si="17"/>
        <v>1</v>
      </c>
      <c r="P505" s="3">
        <v>902</v>
      </c>
      <c r="AR505"/>
      <c r="AS505"/>
      <c r="AT505"/>
      <c r="AU505"/>
      <c r="AV505"/>
      <c r="AW505"/>
      <c r="AX505"/>
      <c r="AY505"/>
      <c r="AZ505"/>
      <c r="BA505"/>
      <c r="BB505"/>
      <c r="BC505"/>
      <c r="BD505"/>
    </row>
    <row r="506" spans="1:56" s="3" customFormat="1" x14ac:dyDescent="0.2">
      <c r="A506" s="3">
        <v>507</v>
      </c>
      <c r="B506" s="10">
        <v>1940</v>
      </c>
      <c r="C506" s="11" t="s">
        <v>587</v>
      </c>
      <c r="D506" s="12" t="s">
        <v>480</v>
      </c>
      <c r="E506" s="12" t="s">
        <v>591</v>
      </c>
      <c r="F506" s="2" t="s">
        <v>793</v>
      </c>
      <c r="G506" s="9">
        <v>899</v>
      </c>
      <c r="H506" s="13">
        <v>0.25</v>
      </c>
      <c r="I506" s="9">
        <v>899</v>
      </c>
      <c r="J506" s="13">
        <v>0.25</v>
      </c>
      <c r="K506" s="22" t="s">
        <v>1220</v>
      </c>
      <c r="L506" s="18"/>
      <c r="M506" s="18"/>
      <c r="N506" s="19"/>
      <c r="O506" s="9">
        <f t="shared" si="17"/>
        <v>1</v>
      </c>
      <c r="P506" s="3">
        <v>899</v>
      </c>
      <c r="AR506"/>
      <c r="AS506"/>
      <c r="AT506"/>
      <c r="AU506"/>
      <c r="AV506"/>
      <c r="AW506"/>
      <c r="AX506"/>
      <c r="AY506"/>
      <c r="AZ506"/>
      <c r="BA506"/>
      <c r="BB506"/>
      <c r="BC506"/>
      <c r="BD506"/>
    </row>
    <row r="507" spans="1:56" s="3" customFormat="1" x14ac:dyDescent="0.2">
      <c r="A507" s="3">
        <v>508</v>
      </c>
      <c r="B507" s="10">
        <v>1940</v>
      </c>
      <c r="C507" s="11" t="s">
        <v>587</v>
      </c>
      <c r="D507" s="12" t="s">
        <v>481</v>
      </c>
      <c r="E507" s="12" t="s">
        <v>591</v>
      </c>
      <c r="F507" s="2" t="s">
        <v>794</v>
      </c>
      <c r="G507" s="9">
        <v>900</v>
      </c>
      <c r="H507" s="13">
        <v>0.25</v>
      </c>
      <c r="I507" s="9">
        <v>900</v>
      </c>
      <c r="J507" s="13">
        <v>0.25</v>
      </c>
      <c r="K507" s="22" t="s">
        <v>1221</v>
      </c>
      <c r="L507" s="18"/>
      <c r="M507" s="18"/>
      <c r="N507" s="19"/>
      <c r="O507" s="9">
        <f t="shared" si="17"/>
        <v>1</v>
      </c>
      <c r="P507" s="3">
        <v>900</v>
      </c>
      <c r="AR507"/>
      <c r="AS507"/>
      <c r="AT507"/>
      <c r="AU507"/>
      <c r="AV507"/>
      <c r="AW507"/>
      <c r="AX507"/>
      <c r="AY507"/>
      <c r="AZ507"/>
      <c r="BA507"/>
      <c r="BB507"/>
      <c r="BC507"/>
      <c r="BD507"/>
    </row>
    <row r="508" spans="1:56" s="3" customFormat="1" x14ac:dyDescent="0.2">
      <c r="A508" s="3">
        <v>509</v>
      </c>
      <c r="B508" s="10">
        <v>1940</v>
      </c>
      <c r="C508" s="11" t="s">
        <v>587</v>
      </c>
      <c r="D508" s="12" t="s">
        <v>482</v>
      </c>
      <c r="E508" s="12" t="s">
        <v>591</v>
      </c>
      <c r="F508" s="2" t="s">
        <v>795</v>
      </c>
      <c r="G508" s="9">
        <v>901</v>
      </c>
      <c r="H508" s="13">
        <v>0.25</v>
      </c>
      <c r="I508" s="9">
        <v>901</v>
      </c>
      <c r="J508" s="13">
        <v>0.5</v>
      </c>
      <c r="K508" s="22" t="s">
        <v>1222</v>
      </c>
      <c r="L508" s="18"/>
      <c r="M508" s="18"/>
      <c r="N508" s="19"/>
      <c r="O508" s="9">
        <f t="shared" si="17"/>
        <v>1</v>
      </c>
      <c r="P508" s="3">
        <v>901</v>
      </c>
      <c r="AR508"/>
      <c r="AS508"/>
      <c r="AT508"/>
      <c r="AU508"/>
      <c r="AV508"/>
      <c r="AW508"/>
      <c r="AX508"/>
      <c r="AY508"/>
      <c r="AZ508"/>
      <c r="BA508"/>
      <c r="BB508"/>
      <c r="BC508"/>
      <c r="BD508"/>
    </row>
    <row r="509" spans="1:56" s="3" customFormat="1" x14ac:dyDescent="0.2">
      <c r="A509" s="3">
        <v>510</v>
      </c>
      <c r="B509" s="10">
        <v>1941</v>
      </c>
      <c r="C509" s="11" t="s">
        <v>588</v>
      </c>
      <c r="D509" s="12" t="s">
        <v>483</v>
      </c>
      <c r="E509" s="12" t="s">
        <v>591</v>
      </c>
      <c r="F509" s="2" t="s">
        <v>796</v>
      </c>
      <c r="G509" s="9">
        <v>903</v>
      </c>
      <c r="H509" s="13">
        <v>0.25</v>
      </c>
      <c r="I509" s="9">
        <v>903</v>
      </c>
      <c r="J509" s="13">
        <v>0.45</v>
      </c>
      <c r="K509" s="22" t="s">
        <v>1223</v>
      </c>
      <c r="L509" s="18"/>
      <c r="M509" s="18"/>
      <c r="N509" s="19"/>
      <c r="O509" s="9">
        <f t="shared" si="17"/>
        <v>1</v>
      </c>
      <c r="P509" s="3">
        <v>903</v>
      </c>
      <c r="AR509"/>
      <c r="AS509"/>
      <c r="AT509"/>
      <c r="AU509"/>
      <c r="AV509"/>
      <c r="AW509"/>
      <c r="AX509"/>
      <c r="AY509"/>
      <c r="AZ509"/>
      <c r="BA509"/>
      <c r="BB509"/>
      <c r="BC509"/>
      <c r="BD509"/>
    </row>
    <row r="510" spans="1:56" s="3" customFormat="1" x14ac:dyDescent="0.2">
      <c r="A510" s="3">
        <v>511</v>
      </c>
      <c r="B510" s="10">
        <v>1941</v>
      </c>
      <c r="C510" s="11" t="s">
        <v>588</v>
      </c>
      <c r="D510" s="12" t="s">
        <v>484</v>
      </c>
      <c r="E510" s="12" t="s">
        <v>591</v>
      </c>
      <c r="F510" s="2" t="s">
        <v>797</v>
      </c>
      <c r="G510" s="9">
        <v>904</v>
      </c>
      <c r="H510" s="13">
        <v>0.25</v>
      </c>
      <c r="I510" s="9">
        <v>904</v>
      </c>
      <c r="J510" s="13">
        <v>0.3</v>
      </c>
      <c r="K510" s="22" t="s">
        <v>1224</v>
      </c>
      <c r="L510" s="18"/>
      <c r="M510" s="18"/>
      <c r="N510" s="19"/>
      <c r="O510" s="9">
        <f t="shared" si="17"/>
        <v>1</v>
      </c>
      <c r="P510" s="3">
        <v>904</v>
      </c>
      <c r="AR510"/>
      <c r="AS510"/>
      <c r="AT510"/>
      <c r="AU510"/>
      <c r="AV510"/>
      <c r="AW510"/>
      <c r="AX510"/>
      <c r="AY510"/>
      <c r="AZ510"/>
      <c r="BA510"/>
      <c r="BB510"/>
      <c r="BC510"/>
      <c r="BD510"/>
    </row>
    <row r="511" spans="1:56" s="3" customFormat="1" x14ac:dyDescent="0.2">
      <c r="A511" s="3">
        <v>512</v>
      </c>
      <c r="B511" s="10">
        <v>1941</v>
      </c>
      <c r="C511" s="11" t="s">
        <v>588</v>
      </c>
      <c r="D511" s="12" t="s">
        <v>485</v>
      </c>
      <c r="E511" s="12" t="s">
        <v>591</v>
      </c>
      <c r="F511" s="2" t="s">
        <v>798</v>
      </c>
      <c r="G511" s="9">
        <v>905</v>
      </c>
      <c r="H511" s="13">
        <v>0.25</v>
      </c>
      <c r="I511" s="9">
        <v>905</v>
      </c>
      <c r="J511" s="13">
        <v>0.25</v>
      </c>
      <c r="K511" s="22" t="s">
        <v>1225</v>
      </c>
      <c r="L511" s="18"/>
      <c r="M511" s="18"/>
      <c r="N511" s="19"/>
      <c r="O511" s="9">
        <f t="shared" si="17"/>
        <v>1</v>
      </c>
      <c r="P511" s="3">
        <v>905</v>
      </c>
      <c r="AR511"/>
      <c r="AS511"/>
      <c r="AT511"/>
      <c r="AU511"/>
      <c r="AV511"/>
      <c r="AW511"/>
      <c r="AX511"/>
      <c r="AY511"/>
      <c r="AZ511"/>
      <c r="BA511"/>
      <c r="BB511"/>
      <c r="BC511"/>
      <c r="BD511"/>
    </row>
    <row r="512" spans="1:56" s="3" customFormat="1" x14ac:dyDescent="0.2">
      <c r="A512" s="3">
        <v>513</v>
      </c>
      <c r="B512" s="10">
        <v>1941</v>
      </c>
      <c r="C512" s="11" t="s">
        <v>588</v>
      </c>
      <c r="D512" s="12" t="s">
        <v>486</v>
      </c>
      <c r="E512" s="12" t="s">
        <v>591</v>
      </c>
      <c r="F512" s="2" t="s">
        <v>799</v>
      </c>
      <c r="G512" s="9">
        <v>906</v>
      </c>
      <c r="H512" s="13">
        <v>0.5</v>
      </c>
      <c r="I512" s="9">
        <v>906</v>
      </c>
      <c r="J512" s="13">
        <v>3.75</v>
      </c>
      <c r="K512" s="22" t="s">
        <v>1226</v>
      </c>
      <c r="L512" s="18"/>
      <c r="M512" s="18"/>
      <c r="N512" s="19"/>
      <c r="O512" s="9">
        <f t="shared" si="17"/>
        <v>1</v>
      </c>
      <c r="P512" s="3">
        <v>906</v>
      </c>
      <c r="AR512"/>
      <c r="AS512"/>
      <c r="AT512"/>
      <c r="AU512"/>
      <c r="AV512"/>
      <c r="AW512"/>
      <c r="AX512"/>
      <c r="AY512"/>
      <c r="AZ512"/>
      <c r="BA512"/>
      <c r="BB512"/>
      <c r="BC512"/>
      <c r="BD512"/>
    </row>
    <row r="513" spans="1:56" s="3" customFormat="1" x14ac:dyDescent="0.2">
      <c r="A513" s="3">
        <v>514</v>
      </c>
      <c r="B513" s="10">
        <v>1941</v>
      </c>
      <c r="C513" s="11" t="s">
        <v>588</v>
      </c>
      <c r="D513" s="12" t="s">
        <v>487</v>
      </c>
      <c r="E513" s="12" t="s">
        <v>591</v>
      </c>
      <c r="F513" s="2" t="s">
        <v>800</v>
      </c>
      <c r="G513" s="9">
        <v>907</v>
      </c>
      <c r="H513" s="13">
        <v>0.25</v>
      </c>
      <c r="I513" s="9">
        <v>907</v>
      </c>
      <c r="J513" s="13">
        <v>0.25</v>
      </c>
      <c r="K513" s="22" t="s">
        <v>1227</v>
      </c>
      <c r="L513" s="18"/>
      <c r="M513" s="18"/>
      <c r="N513" s="19"/>
      <c r="O513" s="9">
        <f t="shared" si="17"/>
        <v>1</v>
      </c>
      <c r="P513" s="3">
        <v>907</v>
      </c>
      <c r="AR513"/>
      <c r="AS513"/>
      <c r="AT513"/>
      <c r="AU513"/>
      <c r="AV513"/>
      <c r="AW513"/>
      <c r="AX513"/>
      <c r="AY513"/>
      <c r="AZ513"/>
      <c r="BA513"/>
      <c r="BB513"/>
      <c r="BC513"/>
      <c r="BD513"/>
    </row>
    <row r="514" spans="1:56" s="3" customFormat="1" x14ac:dyDescent="0.2">
      <c r="A514" s="3">
        <v>515</v>
      </c>
      <c r="B514" s="10">
        <v>1941</v>
      </c>
      <c r="C514" s="11" t="s">
        <v>588</v>
      </c>
      <c r="D514" s="12" t="s">
        <v>488</v>
      </c>
      <c r="E514" s="12" t="s">
        <v>591</v>
      </c>
      <c r="F514" s="2" t="s">
        <v>801</v>
      </c>
      <c r="G514" s="9">
        <v>908</v>
      </c>
      <c r="H514" s="13">
        <v>0.25</v>
      </c>
      <c r="I514" s="9">
        <v>908</v>
      </c>
      <c r="J514" s="13">
        <v>0.25</v>
      </c>
      <c r="K514" s="22" t="s">
        <v>1228</v>
      </c>
      <c r="L514" s="18"/>
      <c r="M514" s="18"/>
      <c r="N514" s="19"/>
      <c r="O514" s="9">
        <f t="shared" si="17"/>
        <v>1</v>
      </c>
      <c r="P514" s="3">
        <v>908</v>
      </c>
      <c r="AR514"/>
      <c r="AS514"/>
      <c r="AT514"/>
      <c r="AU514"/>
      <c r="AV514"/>
      <c r="AW514"/>
      <c r="AX514"/>
      <c r="AY514"/>
      <c r="AZ514"/>
      <c r="BA514"/>
      <c r="BB514"/>
      <c r="BC514"/>
      <c r="BD514"/>
    </row>
    <row r="515" spans="1:56" s="3" customFormat="1" x14ac:dyDescent="0.2">
      <c r="A515" s="3">
        <v>516</v>
      </c>
      <c r="B515" s="10">
        <v>1941</v>
      </c>
      <c r="C515" s="11" t="s">
        <v>1467</v>
      </c>
      <c r="D515" s="23" t="s">
        <v>1278</v>
      </c>
      <c r="E515" s="12" t="s">
        <v>540</v>
      </c>
      <c r="F515" s="2" t="s">
        <v>855</v>
      </c>
      <c r="G515" s="9" t="s">
        <v>618</v>
      </c>
      <c r="H515" s="13">
        <v>0.25</v>
      </c>
      <c r="I515" s="9" t="s">
        <v>618</v>
      </c>
      <c r="J515" s="13">
        <v>0.25</v>
      </c>
      <c r="K515" s="22" t="s">
        <v>1454</v>
      </c>
      <c r="L515" s="18"/>
      <c r="M515" s="18"/>
      <c r="N515" s="19"/>
      <c r="O515" s="9">
        <f t="shared" ref="O515:O521" si="18">COUNTA(P515:BD515)</f>
        <v>1</v>
      </c>
      <c r="P515" s="3" t="s">
        <v>618</v>
      </c>
      <c r="AR515"/>
      <c r="AS515"/>
      <c r="AT515"/>
      <c r="AU515"/>
      <c r="AV515"/>
      <c r="AW515"/>
      <c r="AX515"/>
      <c r="AY515"/>
      <c r="AZ515"/>
      <c r="BA515"/>
      <c r="BB515"/>
      <c r="BC515"/>
      <c r="BD515"/>
    </row>
    <row r="516" spans="1:56" s="3" customFormat="1" x14ac:dyDescent="0.2">
      <c r="A516" s="3">
        <v>517</v>
      </c>
      <c r="B516" s="10">
        <v>1941</v>
      </c>
      <c r="C516" s="11" t="s">
        <v>1467</v>
      </c>
      <c r="D516" s="23" t="s">
        <v>1284</v>
      </c>
      <c r="E516" s="12" t="s">
        <v>540</v>
      </c>
      <c r="F516" s="2" t="s">
        <v>858</v>
      </c>
      <c r="G516" s="9" t="s">
        <v>619</v>
      </c>
      <c r="H516" s="13">
        <v>0.25</v>
      </c>
      <c r="I516" s="9" t="s">
        <v>619</v>
      </c>
      <c r="J516" s="13">
        <v>0.25</v>
      </c>
      <c r="K516" s="22" t="s">
        <v>1454</v>
      </c>
      <c r="L516" s="18"/>
      <c r="M516" s="18"/>
      <c r="N516" s="19"/>
      <c r="O516" s="9">
        <f t="shared" si="18"/>
        <v>1</v>
      </c>
      <c r="P516" s="3" t="s">
        <v>619</v>
      </c>
      <c r="AR516"/>
      <c r="AS516"/>
      <c r="AT516"/>
      <c r="AU516"/>
      <c r="AV516"/>
      <c r="AW516"/>
      <c r="AX516"/>
      <c r="AY516"/>
      <c r="AZ516"/>
      <c r="BA516"/>
      <c r="BB516"/>
      <c r="BC516"/>
      <c r="BD516"/>
    </row>
    <row r="517" spans="1:56" s="3" customFormat="1" x14ac:dyDescent="0.2">
      <c r="A517" s="3">
        <v>518</v>
      </c>
      <c r="B517" s="10">
        <v>1941</v>
      </c>
      <c r="C517" s="11" t="s">
        <v>1467</v>
      </c>
      <c r="D517" s="23" t="s">
        <v>1279</v>
      </c>
      <c r="E517" s="12" t="s">
        <v>540</v>
      </c>
      <c r="F517" s="2" t="s">
        <v>859</v>
      </c>
      <c r="G517" s="9" t="s">
        <v>620</v>
      </c>
      <c r="H517" s="13">
        <v>0.25</v>
      </c>
      <c r="I517" s="9" t="s">
        <v>620</v>
      </c>
      <c r="J517" s="13">
        <v>1.25</v>
      </c>
      <c r="K517" s="22" t="s">
        <v>1454</v>
      </c>
      <c r="L517" s="18"/>
      <c r="M517" s="18"/>
      <c r="N517" s="19"/>
      <c r="O517" s="9">
        <f t="shared" si="18"/>
        <v>1</v>
      </c>
      <c r="P517" s="3" t="s">
        <v>620</v>
      </c>
      <c r="AR517"/>
      <c r="AS517"/>
      <c r="AT517"/>
      <c r="AU517"/>
      <c r="AV517"/>
      <c r="AW517"/>
      <c r="AX517"/>
      <c r="AY517"/>
      <c r="AZ517"/>
      <c r="BA517"/>
      <c r="BB517"/>
      <c r="BC517"/>
      <c r="BD517"/>
    </row>
    <row r="518" spans="1:56" s="3" customFormat="1" x14ac:dyDescent="0.2">
      <c r="A518" s="3">
        <v>519</v>
      </c>
      <c r="B518" s="10">
        <v>1941</v>
      </c>
      <c r="C518" s="11" t="s">
        <v>1467</v>
      </c>
      <c r="D518" s="23" t="s">
        <v>1280</v>
      </c>
      <c r="E518" s="12" t="s">
        <v>540</v>
      </c>
      <c r="F518" s="2" t="s">
        <v>1304</v>
      </c>
      <c r="G518" s="9" t="s">
        <v>621</v>
      </c>
      <c r="H518" s="13">
        <v>0.35</v>
      </c>
      <c r="I518" s="9" t="s">
        <v>621</v>
      </c>
      <c r="J518" s="13">
        <v>2.25</v>
      </c>
      <c r="K518" s="22" t="s">
        <v>1454</v>
      </c>
      <c r="L518" s="18"/>
      <c r="M518" s="18"/>
      <c r="N518" s="19"/>
      <c r="O518" s="9">
        <f t="shared" si="18"/>
        <v>1</v>
      </c>
      <c r="P518" s="3" t="s">
        <v>621</v>
      </c>
      <c r="AR518"/>
      <c r="AS518"/>
      <c r="AT518"/>
      <c r="AU518"/>
      <c r="AV518"/>
      <c r="AW518"/>
      <c r="AX518"/>
      <c r="AY518"/>
      <c r="AZ518"/>
      <c r="BA518"/>
      <c r="BB518"/>
      <c r="BC518"/>
      <c r="BD518"/>
    </row>
    <row r="519" spans="1:56" s="3" customFormat="1" x14ac:dyDescent="0.2">
      <c r="A519" s="3">
        <v>520</v>
      </c>
      <c r="B519" s="10">
        <v>1941</v>
      </c>
      <c r="C519" s="11" t="s">
        <v>1467</v>
      </c>
      <c r="D519" s="23" t="s">
        <v>1281</v>
      </c>
      <c r="E519" s="12" t="s">
        <v>540</v>
      </c>
      <c r="F519" s="2" t="s">
        <v>861</v>
      </c>
      <c r="G519" s="9" t="s">
        <v>622</v>
      </c>
      <c r="H519" s="13">
        <v>0.3</v>
      </c>
      <c r="I519" s="9" t="s">
        <v>622</v>
      </c>
      <c r="J519" s="13">
        <v>2.25</v>
      </c>
      <c r="K519" s="22" t="s">
        <v>1454</v>
      </c>
      <c r="L519" s="18"/>
      <c r="M519" s="18"/>
      <c r="N519" s="19"/>
      <c r="O519" s="9">
        <f t="shared" si="18"/>
        <v>1</v>
      </c>
      <c r="P519" s="3" t="s">
        <v>622</v>
      </c>
      <c r="AR519"/>
      <c r="AS519"/>
      <c r="AT519"/>
      <c r="AU519"/>
      <c r="AV519"/>
      <c r="AW519"/>
      <c r="AX519"/>
      <c r="AY519"/>
      <c r="AZ519"/>
      <c r="BA519"/>
      <c r="BB519"/>
      <c r="BC519"/>
      <c r="BD519"/>
    </row>
    <row r="520" spans="1:56" s="3" customFormat="1" x14ac:dyDescent="0.2">
      <c r="A520" s="3">
        <v>521</v>
      </c>
      <c r="B520" s="10">
        <v>1941</v>
      </c>
      <c r="C520" s="11" t="s">
        <v>1467</v>
      </c>
      <c r="D520" s="23" t="s">
        <v>1282</v>
      </c>
      <c r="E520" s="12" t="s">
        <v>540</v>
      </c>
      <c r="F520" s="2" t="s">
        <v>862</v>
      </c>
      <c r="G520" s="9" t="s">
        <v>623</v>
      </c>
      <c r="H520" s="13">
        <v>0.35</v>
      </c>
      <c r="I520" s="9" t="s">
        <v>623</v>
      </c>
      <c r="J520" s="13">
        <v>2.25</v>
      </c>
      <c r="K520" s="22" t="s">
        <v>1454</v>
      </c>
      <c r="L520" s="18"/>
      <c r="M520" s="18"/>
      <c r="N520" s="19"/>
      <c r="O520" s="9">
        <f t="shared" si="18"/>
        <v>1</v>
      </c>
      <c r="P520" s="3" t="s">
        <v>623</v>
      </c>
      <c r="AR520"/>
      <c r="AS520"/>
      <c r="AT520"/>
      <c r="AU520"/>
      <c r="AV520"/>
      <c r="AW520"/>
      <c r="AX520"/>
      <c r="AY520"/>
      <c r="AZ520"/>
      <c r="BA520"/>
      <c r="BB520"/>
      <c r="BC520"/>
      <c r="BD520"/>
    </row>
    <row r="521" spans="1:56" s="3" customFormat="1" x14ac:dyDescent="0.2">
      <c r="A521" s="3">
        <v>522</v>
      </c>
      <c r="B521" s="10">
        <v>1944</v>
      </c>
      <c r="C521" s="11" t="s">
        <v>1467</v>
      </c>
      <c r="D521" s="23" t="s">
        <v>1283</v>
      </c>
      <c r="E521" s="12" t="s">
        <v>540</v>
      </c>
      <c r="F521" s="2" t="s">
        <v>863</v>
      </c>
      <c r="G521" s="9" t="s">
        <v>624</v>
      </c>
      <c r="H521" s="13">
        <v>3.25</v>
      </c>
      <c r="I521" s="9" t="s">
        <v>624</v>
      </c>
      <c r="J521" s="13">
        <v>11</v>
      </c>
      <c r="K521" s="22" t="s">
        <v>1454</v>
      </c>
      <c r="L521" s="18"/>
      <c r="M521" s="18"/>
      <c r="N521" s="19"/>
      <c r="O521" s="9">
        <f t="shared" si="18"/>
        <v>1</v>
      </c>
      <c r="P521" s="3" t="s">
        <v>624</v>
      </c>
      <c r="AR521"/>
      <c r="AS521"/>
      <c r="AT521"/>
      <c r="AU521"/>
      <c r="AV521"/>
      <c r="AW521"/>
      <c r="AX521"/>
      <c r="AY521"/>
      <c r="AZ521"/>
      <c r="BA521"/>
      <c r="BB521"/>
      <c r="BC521"/>
      <c r="BD521"/>
    </row>
    <row r="522" spans="1:56" s="3" customFormat="1" x14ac:dyDescent="0.2">
      <c r="A522" s="3">
        <v>523</v>
      </c>
      <c r="B522" s="10" t="s">
        <v>489</v>
      </c>
      <c r="C522" s="11" t="s">
        <v>490</v>
      </c>
      <c r="D522" s="12" t="s">
        <v>491</v>
      </c>
      <c r="E522" s="12" t="s">
        <v>591</v>
      </c>
      <c r="F522" s="2" t="s">
        <v>802</v>
      </c>
      <c r="G522" s="9">
        <v>909</v>
      </c>
      <c r="H522" s="13">
        <v>0.25</v>
      </c>
      <c r="I522" s="9">
        <v>909</v>
      </c>
      <c r="J522" s="13">
        <v>0.25</v>
      </c>
      <c r="K522" s="22" t="s">
        <v>1064</v>
      </c>
      <c r="L522" s="18"/>
      <c r="M522" s="18"/>
      <c r="N522" s="19"/>
      <c r="O522" s="9">
        <f t="shared" si="17"/>
        <v>1</v>
      </c>
      <c r="P522" s="3">
        <v>909</v>
      </c>
      <c r="AR522"/>
      <c r="AS522"/>
      <c r="AT522"/>
      <c r="AU522"/>
      <c r="AV522"/>
      <c r="AW522"/>
      <c r="AX522"/>
      <c r="AY522"/>
      <c r="AZ522"/>
      <c r="BA522"/>
      <c r="BB522"/>
      <c r="BC522"/>
      <c r="BD522"/>
    </row>
    <row r="523" spans="1:56" s="3" customFormat="1" x14ac:dyDescent="0.2">
      <c r="A523" s="3">
        <v>524</v>
      </c>
      <c r="B523" s="10" t="s">
        <v>489</v>
      </c>
      <c r="C523" s="11" t="s">
        <v>490</v>
      </c>
      <c r="D523" s="12" t="s">
        <v>492</v>
      </c>
      <c r="E523" s="12" t="s">
        <v>591</v>
      </c>
      <c r="F523" s="2" t="s">
        <v>803</v>
      </c>
      <c r="G523" s="9">
        <v>910</v>
      </c>
      <c r="H523" s="13">
        <v>0.25</v>
      </c>
      <c r="I523" s="9">
        <v>910</v>
      </c>
      <c r="J523" s="13">
        <v>0.25</v>
      </c>
      <c r="K523" s="12" t="s">
        <v>1065</v>
      </c>
      <c r="L523" s="18"/>
      <c r="M523" s="18"/>
      <c r="N523" s="19"/>
      <c r="O523" s="9">
        <f t="shared" si="17"/>
        <v>1</v>
      </c>
      <c r="P523" s="3">
        <v>910</v>
      </c>
      <c r="AR523"/>
      <c r="AS523"/>
      <c r="AT523"/>
      <c r="AU523"/>
      <c r="AV523"/>
      <c r="AW523"/>
      <c r="AX523"/>
      <c r="AY523"/>
      <c r="AZ523"/>
      <c r="BA523"/>
      <c r="BB523"/>
      <c r="BC523"/>
      <c r="BD523"/>
    </row>
    <row r="524" spans="1:56" s="3" customFormat="1" x14ac:dyDescent="0.2">
      <c r="A524" s="3">
        <v>525</v>
      </c>
      <c r="B524" s="10" t="s">
        <v>489</v>
      </c>
      <c r="C524" s="11" t="s">
        <v>490</v>
      </c>
      <c r="D524" s="12" t="s">
        <v>493</v>
      </c>
      <c r="E524" s="12" t="s">
        <v>591</v>
      </c>
      <c r="F524" s="2" t="s">
        <v>804</v>
      </c>
      <c r="G524" s="9">
        <v>911</v>
      </c>
      <c r="H524" s="13">
        <v>0.25</v>
      </c>
      <c r="I524" s="9">
        <v>911</v>
      </c>
      <c r="J524" s="13">
        <v>0.25</v>
      </c>
      <c r="K524" s="12" t="s">
        <v>1066</v>
      </c>
      <c r="L524" s="18"/>
      <c r="M524" s="18"/>
      <c r="N524" s="19"/>
      <c r="O524" s="9">
        <f t="shared" si="17"/>
        <v>1</v>
      </c>
      <c r="P524" s="3">
        <v>911</v>
      </c>
      <c r="AR524"/>
      <c r="AS524"/>
      <c r="AT524"/>
      <c r="AU524"/>
      <c r="AV524"/>
      <c r="AW524"/>
      <c r="AX524"/>
      <c r="AY524"/>
      <c r="AZ524"/>
      <c r="BA524"/>
      <c r="BB524"/>
      <c r="BC524"/>
      <c r="BD524"/>
    </row>
    <row r="525" spans="1:56" s="3" customFormat="1" x14ac:dyDescent="0.2">
      <c r="A525" s="3">
        <v>526</v>
      </c>
      <c r="B525" s="10" t="s">
        <v>489</v>
      </c>
      <c r="C525" s="11" t="s">
        <v>490</v>
      </c>
      <c r="D525" s="12" t="s">
        <v>494</v>
      </c>
      <c r="E525" s="12" t="s">
        <v>591</v>
      </c>
      <c r="F525" s="2" t="s">
        <v>805</v>
      </c>
      <c r="G525" s="9">
        <v>912</v>
      </c>
      <c r="H525" s="13">
        <v>0.25</v>
      </c>
      <c r="I525" s="9">
        <v>912</v>
      </c>
      <c r="J525" s="13">
        <v>0.25</v>
      </c>
      <c r="K525" s="12" t="s">
        <v>1067</v>
      </c>
      <c r="L525" s="18"/>
      <c r="M525" s="18"/>
      <c r="N525" s="19"/>
      <c r="O525" s="9">
        <f t="shared" si="17"/>
        <v>1</v>
      </c>
      <c r="P525" s="3">
        <v>912</v>
      </c>
      <c r="AR525"/>
      <c r="AS525"/>
      <c r="AT525"/>
      <c r="AU525"/>
      <c r="AV525"/>
      <c r="AW525"/>
      <c r="AX525"/>
      <c r="AY525"/>
      <c r="AZ525"/>
      <c r="BA525"/>
      <c r="BB525"/>
      <c r="BC525"/>
      <c r="BD525"/>
    </row>
    <row r="526" spans="1:56" s="3" customFormat="1" x14ac:dyDescent="0.2">
      <c r="A526" s="3">
        <v>527</v>
      </c>
      <c r="B526" s="10" t="s">
        <v>489</v>
      </c>
      <c r="C526" s="11" t="s">
        <v>490</v>
      </c>
      <c r="D526" s="12" t="s">
        <v>495</v>
      </c>
      <c r="E526" s="12" t="s">
        <v>591</v>
      </c>
      <c r="F526" s="2" t="s">
        <v>806</v>
      </c>
      <c r="G526" s="9">
        <v>913</v>
      </c>
      <c r="H526" s="13">
        <v>0.25</v>
      </c>
      <c r="I526" s="9">
        <v>913</v>
      </c>
      <c r="J526" s="13">
        <v>0.25</v>
      </c>
      <c r="K526" s="12" t="s">
        <v>1068</v>
      </c>
      <c r="L526" s="18"/>
      <c r="M526" s="18"/>
      <c r="N526" s="19"/>
      <c r="O526" s="9">
        <f t="shared" si="17"/>
        <v>1</v>
      </c>
      <c r="P526" s="3">
        <v>913</v>
      </c>
      <c r="AR526"/>
      <c r="AS526"/>
      <c r="AT526"/>
      <c r="AU526"/>
      <c r="AV526"/>
      <c r="AW526"/>
      <c r="AX526"/>
      <c r="AY526"/>
      <c r="AZ526"/>
      <c r="BA526"/>
      <c r="BB526"/>
      <c r="BC526"/>
      <c r="BD526"/>
    </row>
    <row r="527" spans="1:56" s="3" customFormat="1" x14ac:dyDescent="0.2">
      <c r="A527" s="3">
        <v>528</v>
      </c>
      <c r="B527" s="10" t="s">
        <v>489</v>
      </c>
      <c r="C527" s="11" t="s">
        <v>490</v>
      </c>
      <c r="D527" s="12" t="s">
        <v>496</v>
      </c>
      <c r="E527" s="12" t="s">
        <v>591</v>
      </c>
      <c r="F527" s="2" t="s">
        <v>807</v>
      </c>
      <c r="G527" s="9">
        <v>914</v>
      </c>
      <c r="H527" s="13">
        <v>0.25</v>
      </c>
      <c r="I527" s="9">
        <v>914</v>
      </c>
      <c r="J527" s="13">
        <v>0.25</v>
      </c>
      <c r="K527" s="12" t="s">
        <v>1069</v>
      </c>
      <c r="L527" s="18"/>
      <c r="M527" s="18"/>
      <c r="N527" s="19"/>
      <c r="O527" s="9">
        <f t="shared" si="17"/>
        <v>1</v>
      </c>
      <c r="P527" s="3">
        <v>914</v>
      </c>
      <c r="AR527"/>
      <c r="AS527"/>
      <c r="AT527"/>
      <c r="AU527"/>
      <c r="AV527"/>
      <c r="AW527"/>
      <c r="AX527"/>
      <c r="AY527"/>
      <c r="AZ527"/>
      <c r="BA527"/>
      <c r="BB527"/>
      <c r="BC527"/>
      <c r="BD527"/>
    </row>
    <row r="528" spans="1:56" s="3" customFormat="1" x14ac:dyDescent="0.2">
      <c r="A528" s="3">
        <v>529</v>
      </c>
      <c r="B528" s="10" t="s">
        <v>489</v>
      </c>
      <c r="C528" s="11" t="s">
        <v>490</v>
      </c>
      <c r="D528" s="12" t="s">
        <v>497</v>
      </c>
      <c r="E528" s="12" t="s">
        <v>591</v>
      </c>
      <c r="F528" s="2" t="s">
        <v>808</v>
      </c>
      <c r="G528" s="9">
        <v>915</v>
      </c>
      <c r="H528" s="13">
        <v>0.25</v>
      </c>
      <c r="I528" s="9">
        <v>915</v>
      </c>
      <c r="J528" s="13">
        <v>0.25</v>
      </c>
      <c r="K528" s="12" t="s">
        <v>1070</v>
      </c>
      <c r="L528" s="18"/>
      <c r="M528" s="18"/>
      <c r="N528" s="19"/>
      <c r="O528" s="9">
        <f t="shared" si="17"/>
        <v>1</v>
      </c>
      <c r="P528" s="3">
        <v>915</v>
      </c>
      <c r="AR528"/>
      <c r="AS528"/>
      <c r="AT528"/>
      <c r="AU528"/>
      <c r="AV528"/>
      <c r="AW528"/>
      <c r="AX528"/>
      <c r="AY528"/>
      <c r="AZ528"/>
      <c r="BA528"/>
      <c r="BB528"/>
      <c r="BC528"/>
      <c r="BD528"/>
    </row>
    <row r="529" spans="1:56" s="3" customFormat="1" x14ac:dyDescent="0.2">
      <c r="A529" s="3">
        <v>530</v>
      </c>
      <c r="B529" s="10" t="s">
        <v>489</v>
      </c>
      <c r="C529" s="11" t="s">
        <v>490</v>
      </c>
      <c r="D529" s="12" t="s">
        <v>498</v>
      </c>
      <c r="E529" s="12" t="s">
        <v>591</v>
      </c>
      <c r="F529" s="2" t="s">
        <v>809</v>
      </c>
      <c r="G529" s="9">
        <v>916</v>
      </c>
      <c r="H529" s="13">
        <v>0.25</v>
      </c>
      <c r="I529" s="9">
        <v>916</v>
      </c>
      <c r="J529" s="13">
        <v>0.5</v>
      </c>
      <c r="K529" s="12" t="s">
        <v>1071</v>
      </c>
      <c r="L529" s="18"/>
      <c r="M529" s="18"/>
      <c r="N529" s="19"/>
      <c r="O529" s="9">
        <f t="shared" si="17"/>
        <v>1</v>
      </c>
      <c r="P529" s="3">
        <v>916</v>
      </c>
      <c r="AR529"/>
      <c r="AS529"/>
      <c r="AT529"/>
      <c r="AU529"/>
      <c r="AV529"/>
      <c r="AW529"/>
      <c r="AX529"/>
      <c r="AY529"/>
      <c r="AZ529"/>
      <c r="BA529"/>
      <c r="BB529"/>
      <c r="BC529"/>
      <c r="BD529"/>
    </row>
    <row r="530" spans="1:56" s="3" customFormat="1" x14ac:dyDescent="0.2">
      <c r="A530" s="3">
        <v>531</v>
      </c>
      <c r="B530" s="10" t="s">
        <v>489</v>
      </c>
      <c r="C530" s="11" t="s">
        <v>490</v>
      </c>
      <c r="D530" s="12" t="s">
        <v>499</v>
      </c>
      <c r="E530" s="12" t="s">
        <v>591</v>
      </c>
      <c r="F530" s="2" t="s">
        <v>810</v>
      </c>
      <c r="G530" s="9">
        <v>917</v>
      </c>
      <c r="H530" s="13">
        <v>0.25</v>
      </c>
      <c r="I530" s="9">
        <v>917</v>
      </c>
      <c r="J530" s="13">
        <v>0.4</v>
      </c>
      <c r="K530" s="12" t="s">
        <v>1072</v>
      </c>
      <c r="L530" s="18"/>
      <c r="M530" s="18"/>
      <c r="N530" s="19"/>
      <c r="O530" s="9">
        <f t="shared" si="17"/>
        <v>1</v>
      </c>
      <c r="P530" s="3">
        <v>917</v>
      </c>
      <c r="AR530"/>
      <c r="AS530"/>
      <c r="AT530"/>
      <c r="AU530"/>
      <c r="AV530"/>
      <c r="AW530"/>
      <c r="AX530"/>
      <c r="AY530"/>
      <c r="AZ530"/>
      <c r="BA530"/>
      <c r="BB530"/>
      <c r="BC530"/>
      <c r="BD530"/>
    </row>
    <row r="531" spans="1:56" s="3" customFormat="1" x14ac:dyDescent="0.2">
      <c r="A531" s="3">
        <v>532</v>
      </c>
      <c r="B531" s="10" t="s">
        <v>489</v>
      </c>
      <c r="C531" s="11" t="s">
        <v>490</v>
      </c>
      <c r="D531" s="12" t="s">
        <v>500</v>
      </c>
      <c r="E531" s="12" t="s">
        <v>591</v>
      </c>
      <c r="F531" s="2" t="s">
        <v>811</v>
      </c>
      <c r="G531" s="9">
        <v>918</v>
      </c>
      <c r="H531" s="13">
        <v>0.25</v>
      </c>
      <c r="I531" s="9">
        <v>918</v>
      </c>
      <c r="J531" s="13">
        <v>0.25</v>
      </c>
      <c r="K531" s="12" t="s">
        <v>1073</v>
      </c>
      <c r="L531" s="18"/>
      <c r="M531" s="18"/>
      <c r="N531" s="19"/>
      <c r="O531" s="9">
        <f t="shared" si="17"/>
        <v>1</v>
      </c>
      <c r="P531" s="3">
        <v>918</v>
      </c>
      <c r="AR531"/>
      <c r="AS531"/>
      <c r="AT531"/>
      <c r="AU531"/>
      <c r="AV531"/>
      <c r="AW531"/>
      <c r="AX531"/>
      <c r="AY531"/>
      <c r="AZ531"/>
      <c r="BA531"/>
      <c r="BB531"/>
      <c r="BC531"/>
      <c r="BD531"/>
    </row>
    <row r="532" spans="1:56" s="3" customFormat="1" x14ac:dyDescent="0.2">
      <c r="A532" s="3">
        <v>533</v>
      </c>
      <c r="B532" s="10" t="s">
        <v>489</v>
      </c>
      <c r="C532" s="11" t="s">
        <v>490</v>
      </c>
      <c r="D532" s="12" t="s">
        <v>501</v>
      </c>
      <c r="E532" s="12" t="s">
        <v>591</v>
      </c>
      <c r="F532" s="2" t="s">
        <v>812</v>
      </c>
      <c r="G532" s="9">
        <v>919</v>
      </c>
      <c r="H532" s="13">
        <v>0.25</v>
      </c>
      <c r="I532" s="9">
        <v>919</v>
      </c>
      <c r="J532" s="13">
        <v>0.3</v>
      </c>
      <c r="K532" s="12" t="s">
        <v>1074</v>
      </c>
      <c r="L532" s="18"/>
      <c r="M532" s="18"/>
      <c r="N532" s="19"/>
      <c r="O532" s="9">
        <f t="shared" si="17"/>
        <v>1</v>
      </c>
      <c r="P532" s="3">
        <v>919</v>
      </c>
      <c r="AR532"/>
      <c r="AS532"/>
      <c r="AT532"/>
      <c r="AU532"/>
      <c r="AV532"/>
      <c r="AW532"/>
      <c r="AX532"/>
      <c r="AY532"/>
      <c r="AZ532"/>
      <c r="BA532"/>
      <c r="BB532"/>
      <c r="BC532"/>
      <c r="BD532"/>
    </row>
    <row r="533" spans="1:56" s="3" customFormat="1" x14ac:dyDescent="0.2">
      <c r="A533" s="3">
        <v>534</v>
      </c>
      <c r="B533" s="10" t="s">
        <v>489</v>
      </c>
      <c r="C533" s="11" t="s">
        <v>490</v>
      </c>
      <c r="D533" s="12" t="s">
        <v>502</v>
      </c>
      <c r="E533" s="12" t="s">
        <v>591</v>
      </c>
      <c r="F533" s="2" t="s">
        <v>813</v>
      </c>
      <c r="G533" s="9">
        <v>920</v>
      </c>
      <c r="H533" s="13">
        <v>0.25</v>
      </c>
      <c r="I533" s="9">
        <v>920</v>
      </c>
      <c r="J533" s="13">
        <v>0.3</v>
      </c>
      <c r="K533" s="12" t="s">
        <v>1075</v>
      </c>
      <c r="L533" s="18"/>
      <c r="M533" s="18"/>
      <c r="N533" s="19"/>
      <c r="O533" s="9">
        <f t="shared" si="17"/>
        <v>1</v>
      </c>
      <c r="P533" s="3">
        <v>920</v>
      </c>
      <c r="AR533"/>
      <c r="AS533"/>
      <c r="AT533"/>
      <c r="AU533"/>
      <c r="AV533"/>
      <c r="AW533"/>
      <c r="AX533"/>
      <c r="AY533"/>
      <c r="AZ533"/>
      <c r="BA533"/>
      <c r="BB533"/>
      <c r="BC533"/>
      <c r="BD533"/>
    </row>
    <row r="534" spans="1:56" s="3" customFormat="1" x14ac:dyDescent="0.2">
      <c r="A534" s="3">
        <v>535</v>
      </c>
      <c r="B534" s="10" t="s">
        <v>489</v>
      </c>
      <c r="C534" s="11" t="s">
        <v>490</v>
      </c>
      <c r="D534" s="12" t="s">
        <v>503</v>
      </c>
      <c r="E534" s="12" t="s">
        <v>591</v>
      </c>
      <c r="F534" s="2" t="s">
        <v>814</v>
      </c>
      <c r="G534" s="9">
        <v>921</v>
      </c>
      <c r="H534" s="13">
        <v>0.25</v>
      </c>
      <c r="I534" s="9">
        <v>921</v>
      </c>
      <c r="J534" s="13">
        <v>0.25</v>
      </c>
      <c r="K534" s="12" t="s">
        <v>1076</v>
      </c>
      <c r="L534" s="18"/>
      <c r="M534" s="18"/>
      <c r="N534" s="19"/>
      <c r="O534" s="9">
        <f t="shared" si="17"/>
        <v>1</v>
      </c>
      <c r="P534" s="3">
        <v>921</v>
      </c>
      <c r="AR534"/>
      <c r="AS534"/>
      <c r="AT534"/>
      <c r="AU534"/>
      <c r="AV534"/>
      <c r="AW534"/>
      <c r="AX534"/>
      <c r="AY534"/>
      <c r="AZ534"/>
      <c r="BA534"/>
      <c r="BB534"/>
      <c r="BC534"/>
      <c r="BD534"/>
    </row>
    <row r="535" spans="1:56" s="3" customFormat="1" x14ac:dyDescent="0.2">
      <c r="A535" s="3">
        <v>536</v>
      </c>
      <c r="B535" s="10">
        <v>1944</v>
      </c>
      <c r="C535" s="11" t="s">
        <v>504</v>
      </c>
      <c r="D535" s="12" t="s">
        <v>505</v>
      </c>
      <c r="E535" s="12" t="s">
        <v>591</v>
      </c>
      <c r="F535" s="2" t="s">
        <v>815</v>
      </c>
      <c r="G535" s="9">
        <v>922</v>
      </c>
      <c r="H535" s="13">
        <v>0.25</v>
      </c>
      <c r="I535" s="9">
        <v>922</v>
      </c>
      <c r="J535" s="13">
        <v>0.25</v>
      </c>
      <c r="K535" s="22" t="s">
        <v>1229</v>
      </c>
      <c r="L535" s="18"/>
      <c r="M535" s="18"/>
      <c r="N535" s="19"/>
      <c r="O535" s="9">
        <f t="shared" si="17"/>
        <v>1</v>
      </c>
      <c r="P535" s="3">
        <v>922</v>
      </c>
      <c r="AR535"/>
      <c r="AS535"/>
      <c r="AT535"/>
      <c r="AU535"/>
      <c r="AV535"/>
      <c r="AW535"/>
      <c r="AX535"/>
      <c r="AY535"/>
      <c r="AZ535"/>
      <c r="BA535"/>
      <c r="BB535"/>
      <c r="BC535"/>
      <c r="BD535"/>
    </row>
    <row r="536" spans="1:56" s="3" customFormat="1" x14ac:dyDescent="0.2">
      <c r="A536" s="3">
        <v>537</v>
      </c>
      <c r="B536" s="10">
        <v>1944</v>
      </c>
      <c r="C536" s="11" t="s">
        <v>504</v>
      </c>
      <c r="D536" s="12" t="s">
        <v>506</v>
      </c>
      <c r="E536" s="12" t="s">
        <v>591</v>
      </c>
      <c r="F536" s="2" t="s">
        <v>816</v>
      </c>
      <c r="G536" s="9">
        <v>923</v>
      </c>
      <c r="H536" s="13">
        <v>0.25</v>
      </c>
      <c r="I536" s="9">
        <v>923</v>
      </c>
      <c r="J536" s="13">
        <v>0.25</v>
      </c>
      <c r="K536" s="22" t="s">
        <v>1230</v>
      </c>
      <c r="L536" s="18"/>
      <c r="M536" s="18"/>
      <c r="N536" s="19"/>
      <c r="O536" s="9">
        <f t="shared" si="17"/>
        <v>1</v>
      </c>
      <c r="P536" s="3">
        <v>923</v>
      </c>
      <c r="AR536"/>
      <c r="AS536"/>
      <c r="AT536"/>
      <c r="AU536"/>
      <c r="AV536"/>
      <c r="AW536"/>
      <c r="AX536"/>
      <c r="AY536"/>
      <c r="AZ536"/>
      <c r="BA536"/>
      <c r="BB536"/>
      <c r="BC536"/>
      <c r="BD536"/>
    </row>
    <row r="537" spans="1:56" s="3" customFormat="1" x14ac:dyDescent="0.2">
      <c r="A537" s="3">
        <v>538</v>
      </c>
      <c r="B537" s="10">
        <v>1944</v>
      </c>
      <c r="C537" s="11" t="s">
        <v>504</v>
      </c>
      <c r="D537" s="12" t="s">
        <v>507</v>
      </c>
      <c r="E537" s="12" t="s">
        <v>591</v>
      </c>
      <c r="F537" s="2" t="s">
        <v>817</v>
      </c>
      <c r="G537" s="9">
        <v>924</v>
      </c>
      <c r="H537" s="13">
        <v>0.25</v>
      </c>
      <c r="I537" s="9">
        <v>924</v>
      </c>
      <c r="J537" s="13">
        <v>0.25</v>
      </c>
      <c r="K537" s="22" t="s">
        <v>1231</v>
      </c>
      <c r="L537" s="18"/>
      <c r="M537" s="18"/>
      <c r="N537" s="19"/>
      <c r="O537" s="9">
        <f t="shared" si="17"/>
        <v>1</v>
      </c>
      <c r="P537" s="3">
        <v>924</v>
      </c>
      <c r="AR537"/>
      <c r="AS537"/>
      <c r="AT537"/>
      <c r="AU537"/>
      <c r="AV537"/>
      <c r="AW537"/>
      <c r="AX537"/>
      <c r="AY537"/>
      <c r="AZ537"/>
      <c r="BA537"/>
      <c r="BB537"/>
      <c r="BC537"/>
      <c r="BD537"/>
    </row>
    <row r="538" spans="1:56" s="3" customFormat="1" x14ac:dyDescent="0.2">
      <c r="A538" s="3">
        <v>539</v>
      </c>
      <c r="B538" s="10">
        <v>1944</v>
      </c>
      <c r="C538" s="11" t="s">
        <v>504</v>
      </c>
      <c r="D538" s="12" t="s">
        <v>508</v>
      </c>
      <c r="E538" s="12" t="s">
        <v>591</v>
      </c>
      <c r="F538" s="2" t="s">
        <v>818</v>
      </c>
      <c r="G538" s="9">
        <v>925</v>
      </c>
      <c r="H538" s="13">
        <v>0.25</v>
      </c>
      <c r="I538" s="9">
        <v>925</v>
      </c>
      <c r="J538" s="13">
        <v>0.25</v>
      </c>
      <c r="K538" s="22" t="s">
        <v>1232</v>
      </c>
      <c r="L538" s="18"/>
      <c r="M538" s="18"/>
      <c r="N538" s="19"/>
      <c r="O538" s="9">
        <f t="shared" si="17"/>
        <v>1</v>
      </c>
      <c r="P538" s="3">
        <v>925</v>
      </c>
      <c r="AR538"/>
      <c r="AS538"/>
      <c r="AT538"/>
      <c r="AU538"/>
      <c r="AV538"/>
      <c r="AW538"/>
      <c r="AX538"/>
      <c r="AY538"/>
      <c r="AZ538"/>
      <c r="BA538"/>
      <c r="BB538"/>
      <c r="BC538"/>
      <c r="BD538"/>
    </row>
    <row r="539" spans="1:56" s="3" customFormat="1" x14ac:dyDescent="0.2">
      <c r="A539" s="3">
        <v>540</v>
      </c>
      <c r="B539" s="10">
        <v>1945</v>
      </c>
      <c r="C539" s="11" t="s">
        <v>510</v>
      </c>
      <c r="D539" s="12" t="s">
        <v>509</v>
      </c>
      <c r="E539" s="12" t="s">
        <v>591</v>
      </c>
      <c r="F539" s="2" t="s">
        <v>819</v>
      </c>
      <c r="G539" s="9">
        <v>926</v>
      </c>
      <c r="H539" s="13">
        <v>0.25</v>
      </c>
      <c r="I539" s="9">
        <v>926</v>
      </c>
      <c r="J539" s="13">
        <v>0.25</v>
      </c>
      <c r="K539" s="22" t="s">
        <v>1233</v>
      </c>
      <c r="L539" s="18"/>
      <c r="M539" s="18"/>
      <c r="N539" s="19"/>
      <c r="O539" s="9">
        <f t="shared" si="17"/>
        <v>1</v>
      </c>
      <c r="P539" s="3">
        <v>926</v>
      </c>
      <c r="AR539"/>
      <c r="AS539"/>
      <c r="AT539"/>
      <c r="AU539"/>
      <c r="AV539"/>
      <c r="AW539"/>
      <c r="AX539"/>
      <c r="AY539"/>
      <c r="AZ539"/>
      <c r="BA539"/>
      <c r="BB539"/>
      <c r="BC539"/>
      <c r="BD539"/>
    </row>
    <row r="540" spans="1:56" s="3" customFormat="1" x14ac:dyDescent="0.2">
      <c r="A540" s="3">
        <v>541</v>
      </c>
      <c r="B540" s="10">
        <v>1945</v>
      </c>
      <c r="C540" s="11" t="s">
        <v>510</v>
      </c>
      <c r="D540" s="12" t="s">
        <v>511</v>
      </c>
      <c r="E540" s="12" t="s">
        <v>591</v>
      </c>
      <c r="F540" s="2" t="s">
        <v>820</v>
      </c>
      <c r="G540" s="9">
        <v>927</v>
      </c>
      <c r="H540" s="13">
        <v>0.25</v>
      </c>
      <c r="I540" s="9">
        <v>927</v>
      </c>
      <c r="J540" s="13">
        <v>0.25</v>
      </c>
      <c r="K540" s="22" t="s">
        <v>1234</v>
      </c>
      <c r="L540" s="18"/>
      <c r="M540" s="18"/>
      <c r="N540" s="19"/>
      <c r="O540" s="9">
        <f t="shared" si="17"/>
        <v>1</v>
      </c>
      <c r="P540" s="3">
        <v>927</v>
      </c>
      <c r="AR540"/>
      <c r="AS540"/>
      <c r="AT540"/>
      <c r="AU540"/>
      <c r="AV540"/>
      <c r="AW540"/>
      <c r="AX540"/>
      <c r="AY540"/>
      <c r="AZ540"/>
      <c r="BA540"/>
      <c r="BB540"/>
      <c r="BC540"/>
      <c r="BD540"/>
    </row>
    <row r="541" spans="1:56" s="3" customFormat="1" x14ac:dyDescent="0.2">
      <c r="A541" s="3">
        <v>542</v>
      </c>
      <c r="B541" s="10">
        <v>1945</v>
      </c>
      <c r="C541" s="11" t="s">
        <v>510</v>
      </c>
      <c r="D541" s="12" t="s">
        <v>512</v>
      </c>
      <c r="E541" s="12" t="s">
        <v>591</v>
      </c>
      <c r="F541" s="2" t="s">
        <v>821</v>
      </c>
      <c r="G541" s="9">
        <v>928</v>
      </c>
      <c r="H541" s="13">
        <v>0.25</v>
      </c>
      <c r="I541" s="9">
        <v>928</v>
      </c>
      <c r="J541" s="13">
        <v>0.25</v>
      </c>
      <c r="K541" s="22" t="s">
        <v>1235</v>
      </c>
      <c r="L541" s="18"/>
      <c r="M541" s="18"/>
      <c r="N541" s="19"/>
      <c r="O541" s="9">
        <f t="shared" si="17"/>
        <v>1</v>
      </c>
      <c r="P541" s="3">
        <v>928</v>
      </c>
      <c r="AR541"/>
      <c r="AS541"/>
      <c r="AT541"/>
      <c r="AU541"/>
      <c r="AV541"/>
      <c r="AW541"/>
      <c r="AX541"/>
      <c r="AY541"/>
      <c r="AZ541"/>
      <c r="BA541"/>
      <c r="BB541"/>
      <c r="BC541"/>
      <c r="BD541"/>
    </row>
    <row r="542" spans="1:56" s="3" customFormat="1" x14ac:dyDescent="0.2">
      <c r="A542" s="3">
        <v>543</v>
      </c>
      <c r="B542" s="10">
        <v>1945</v>
      </c>
      <c r="C542" s="11" t="s">
        <v>510</v>
      </c>
      <c r="D542" s="12" t="s">
        <v>513</v>
      </c>
      <c r="E542" s="12" t="s">
        <v>591</v>
      </c>
      <c r="F542" s="2" t="s">
        <v>822</v>
      </c>
      <c r="G542" s="9">
        <v>937</v>
      </c>
      <c r="H542" s="13">
        <v>0.25</v>
      </c>
      <c r="I542" s="9">
        <v>937</v>
      </c>
      <c r="J542" s="13">
        <v>0.3</v>
      </c>
      <c r="K542" s="22" t="s">
        <v>1236</v>
      </c>
      <c r="L542" s="18"/>
      <c r="M542" s="18"/>
      <c r="N542" s="19"/>
      <c r="O542" s="9">
        <f t="shared" si="17"/>
        <v>1</v>
      </c>
      <c r="P542" s="3">
        <v>937</v>
      </c>
      <c r="AR542"/>
      <c r="AS542"/>
      <c r="AT542"/>
      <c r="AU542"/>
      <c r="AV542"/>
      <c r="AW542"/>
      <c r="AX542"/>
      <c r="AY542"/>
      <c r="AZ542"/>
      <c r="BA542"/>
      <c r="BB542"/>
      <c r="BC542"/>
      <c r="BD542"/>
    </row>
    <row r="543" spans="1:56" s="3" customFormat="1" x14ac:dyDescent="0.2">
      <c r="A543" s="3">
        <v>544</v>
      </c>
      <c r="B543" s="10">
        <v>1945</v>
      </c>
      <c r="C543" s="11" t="s">
        <v>510</v>
      </c>
      <c r="D543" s="12" t="s">
        <v>514</v>
      </c>
      <c r="E543" s="12" t="s">
        <v>591</v>
      </c>
      <c r="F543" s="2" t="s">
        <v>823</v>
      </c>
      <c r="G543" s="9">
        <v>938</v>
      </c>
      <c r="H543" s="13">
        <v>0.25</v>
      </c>
      <c r="I543" s="9">
        <v>938</v>
      </c>
      <c r="J543" s="13">
        <v>0.25</v>
      </c>
      <c r="K543" s="22" t="s">
        <v>1237</v>
      </c>
      <c r="L543" s="18"/>
      <c r="M543" s="18"/>
      <c r="N543" s="19"/>
      <c r="O543" s="9">
        <f t="shared" si="17"/>
        <v>1</v>
      </c>
      <c r="P543" s="3">
        <v>938</v>
      </c>
      <c r="AR543"/>
      <c r="AS543"/>
      <c r="AT543"/>
      <c r="AU543"/>
      <c r="AV543"/>
      <c r="AW543"/>
      <c r="AX543"/>
      <c r="AY543"/>
      <c r="AZ543"/>
      <c r="BA543"/>
      <c r="BB543"/>
      <c r="BC543"/>
      <c r="BD543"/>
    </row>
    <row r="544" spans="1:56" s="3" customFormat="1" x14ac:dyDescent="0.2">
      <c r="A544" s="3">
        <v>545</v>
      </c>
      <c r="B544" s="10">
        <v>1945</v>
      </c>
      <c r="C544" s="11" t="s">
        <v>515</v>
      </c>
      <c r="D544" s="12" t="s">
        <v>516</v>
      </c>
      <c r="E544" s="12" t="s">
        <v>591</v>
      </c>
      <c r="F544" s="2" t="s">
        <v>824</v>
      </c>
      <c r="G544" s="9">
        <v>930</v>
      </c>
      <c r="H544" s="13">
        <v>0.25</v>
      </c>
      <c r="I544" s="9">
        <v>930</v>
      </c>
      <c r="J544" s="13">
        <v>0.25</v>
      </c>
      <c r="K544" s="22" t="s">
        <v>1238</v>
      </c>
      <c r="L544" s="18"/>
      <c r="M544" s="18"/>
      <c r="N544" s="19"/>
      <c r="O544" s="9">
        <f t="shared" si="17"/>
        <v>1</v>
      </c>
      <c r="P544" s="3">
        <v>930</v>
      </c>
      <c r="AR544"/>
      <c r="AS544"/>
      <c r="AT544"/>
      <c r="AU544"/>
      <c r="AV544"/>
      <c r="AW544"/>
      <c r="AX544"/>
      <c r="AY544"/>
      <c r="AZ544"/>
      <c r="BA544"/>
      <c r="BB544"/>
      <c r="BC544"/>
      <c r="BD544"/>
    </row>
    <row r="545" spans="1:56" s="3" customFormat="1" x14ac:dyDescent="0.2">
      <c r="A545" s="3">
        <v>546</v>
      </c>
      <c r="B545" s="10">
        <v>1945</v>
      </c>
      <c r="C545" s="11" t="s">
        <v>515</v>
      </c>
      <c r="D545" s="12" t="s">
        <v>517</v>
      </c>
      <c r="E545" s="12" t="s">
        <v>591</v>
      </c>
      <c r="F545" s="2" t="s">
        <v>825</v>
      </c>
      <c r="G545" s="9">
        <v>931</v>
      </c>
      <c r="H545" s="13">
        <v>0.25</v>
      </c>
      <c r="I545" s="9">
        <v>931</v>
      </c>
      <c r="J545" s="13">
        <v>0.25</v>
      </c>
      <c r="K545" s="22" t="s">
        <v>1239</v>
      </c>
      <c r="L545" s="18"/>
      <c r="M545" s="18"/>
      <c r="N545" s="19"/>
      <c r="O545" s="9">
        <f t="shared" si="17"/>
        <v>1</v>
      </c>
      <c r="P545" s="3">
        <v>931</v>
      </c>
      <c r="AR545"/>
      <c r="AS545"/>
      <c r="AT545"/>
      <c r="AU545"/>
      <c r="AV545"/>
      <c r="AW545"/>
      <c r="AX545"/>
      <c r="AY545"/>
      <c r="AZ545"/>
      <c r="BA545"/>
      <c r="BB545"/>
      <c r="BC545"/>
      <c r="BD545"/>
    </row>
    <row r="546" spans="1:56" s="3" customFormat="1" x14ac:dyDescent="0.2">
      <c r="A546" s="3">
        <v>547</v>
      </c>
      <c r="B546" s="10">
        <v>1945</v>
      </c>
      <c r="C546" s="11" t="s">
        <v>515</v>
      </c>
      <c r="D546" s="12" t="s">
        <v>518</v>
      </c>
      <c r="E546" s="12" t="s">
        <v>591</v>
      </c>
      <c r="F546" s="2" t="s">
        <v>826</v>
      </c>
      <c r="G546" s="9">
        <v>932</v>
      </c>
      <c r="H546" s="13">
        <v>0.25</v>
      </c>
      <c r="I546" s="9">
        <v>932</v>
      </c>
      <c r="J546" s="13">
        <v>0.25</v>
      </c>
      <c r="K546" s="22" t="s">
        <v>1240</v>
      </c>
      <c r="L546" s="18"/>
      <c r="M546" s="18"/>
      <c r="N546" s="19"/>
      <c r="O546" s="9">
        <f t="shared" si="17"/>
        <v>1</v>
      </c>
      <c r="P546" s="3">
        <v>932</v>
      </c>
      <c r="AR546"/>
      <c r="AS546"/>
      <c r="AT546"/>
      <c r="AU546"/>
      <c r="AV546"/>
      <c r="AW546"/>
      <c r="AX546"/>
      <c r="AY546"/>
      <c r="AZ546"/>
      <c r="BA546"/>
      <c r="BB546"/>
      <c r="BC546"/>
      <c r="BD546"/>
    </row>
    <row r="547" spans="1:56" s="3" customFormat="1" x14ac:dyDescent="0.2">
      <c r="A547" s="3">
        <v>548</v>
      </c>
      <c r="B547" s="10">
        <v>1945</v>
      </c>
      <c r="C547" s="11" t="s">
        <v>515</v>
      </c>
      <c r="D547" s="12" t="s">
        <v>519</v>
      </c>
      <c r="E547" s="12" t="s">
        <v>591</v>
      </c>
      <c r="F547" s="2" t="s">
        <v>827</v>
      </c>
      <c r="G547" s="9">
        <v>933</v>
      </c>
      <c r="H547" s="13">
        <v>0.25</v>
      </c>
      <c r="I547" s="9">
        <v>933</v>
      </c>
      <c r="J547" s="13">
        <v>0.25</v>
      </c>
      <c r="K547" s="22" t="s">
        <v>1241</v>
      </c>
      <c r="L547" s="18"/>
      <c r="M547" s="18"/>
      <c r="N547" s="19"/>
      <c r="O547" s="9">
        <f t="shared" si="17"/>
        <v>1</v>
      </c>
      <c r="P547" s="3">
        <v>933</v>
      </c>
      <c r="AR547"/>
      <c r="AS547"/>
      <c r="AT547"/>
      <c r="AU547"/>
      <c r="AV547"/>
      <c r="AW547"/>
      <c r="AX547"/>
      <c r="AY547"/>
      <c r="AZ547"/>
      <c r="BA547"/>
      <c r="BB547"/>
      <c r="BC547"/>
      <c r="BD547"/>
    </row>
    <row r="548" spans="1:56" s="3" customFormat="1" x14ac:dyDescent="0.2">
      <c r="A548" s="3">
        <v>549</v>
      </c>
      <c r="B548" s="10">
        <v>1945</v>
      </c>
      <c r="C548" s="11" t="s">
        <v>515</v>
      </c>
      <c r="D548" s="12" t="s">
        <v>520</v>
      </c>
      <c r="E548" s="12" t="s">
        <v>591</v>
      </c>
      <c r="F548" s="2" t="s">
        <v>828</v>
      </c>
      <c r="G548" s="9">
        <v>929</v>
      </c>
      <c r="H548" s="13">
        <v>0.25</v>
      </c>
      <c r="I548" s="9">
        <v>929</v>
      </c>
      <c r="J548" s="13">
        <v>0.3</v>
      </c>
      <c r="K548" s="22" t="s">
        <v>1242</v>
      </c>
      <c r="L548" s="18"/>
      <c r="M548" s="18"/>
      <c r="N548" s="19"/>
      <c r="O548" s="9">
        <f t="shared" si="17"/>
        <v>1</v>
      </c>
      <c r="P548" s="3">
        <v>929</v>
      </c>
      <c r="AR548"/>
      <c r="AS548"/>
      <c r="AT548"/>
      <c r="AU548"/>
      <c r="AV548"/>
      <c r="AW548"/>
      <c r="AX548"/>
      <c r="AY548"/>
      <c r="AZ548"/>
      <c r="BA548"/>
      <c r="BB548"/>
      <c r="BC548"/>
      <c r="BD548"/>
    </row>
    <row r="549" spans="1:56" s="3" customFormat="1" x14ac:dyDescent="0.2">
      <c r="A549" s="3">
        <v>550</v>
      </c>
      <c r="B549" s="10" t="s">
        <v>521</v>
      </c>
      <c r="C549" s="11" t="s">
        <v>522</v>
      </c>
      <c r="D549" s="12" t="s">
        <v>523</v>
      </c>
      <c r="E549" s="12" t="s">
        <v>591</v>
      </c>
      <c r="F549" s="2" t="s">
        <v>829</v>
      </c>
      <c r="G549" s="9">
        <v>934</v>
      </c>
      <c r="H549" s="13">
        <v>0.25</v>
      </c>
      <c r="I549" s="9">
        <v>934</v>
      </c>
      <c r="J549" s="13">
        <v>0.25</v>
      </c>
      <c r="K549" s="22" t="s">
        <v>1243</v>
      </c>
      <c r="L549" s="18"/>
      <c r="M549" s="18"/>
      <c r="N549" s="19"/>
      <c r="O549" s="9">
        <f t="shared" si="17"/>
        <v>1</v>
      </c>
      <c r="P549" s="3">
        <v>934</v>
      </c>
      <c r="AR549"/>
      <c r="AS549"/>
      <c r="AT549"/>
      <c r="AU549"/>
      <c r="AV549"/>
      <c r="AW549"/>
      <c r="AX549"/>
      <c r="AY549"/>
      <c r="AZ549"/>
      <c r="BA549"/>
      <c r="BB549"/>
      <c r="BC549"/>
      <c r="BD549"/>
    </row>
    <row r="550" spans="1:56" s="3" customFormat="1" x14ac:dyDescent="0.2">
      <c r="A550" s="3">
        <v>551</v>
      </c>
      <c r="B550" s="10" t="s">
        <v>521</v>
      </c>
      <c r="C550" s="11" t="s">
        <v>522</v>
      </c>
      <c r="D550" s="12" t="s">
        <v>524</v>
      </c>
      <c r="E550" s="12" t="s">
        <v>591</v>
      </c>
      <c r="F550" s="2" t="s">
        <v>830</v>
      </c>
      <c r="G550" s="9">
        <v>935</v>
      </c>
      <c r="H550" s="13">
        <v>0.25</v>
      </c>
      <c r="I550" s="9">
        <v>935</v>
      </c>
      <c r="J550" s="13">
        <v>0.25</v>
      </c>
      <c r="K550" s="22" t="s">
        <v>1244</v>
      </c>
      <c r="L550" s="18"/>
      <c r="M550" s="18"/>
      <c r="N550" s="19"/>
      <c r="O550" s="9">
        <f t="shared" si="17"/>
        <v>1</v>
      </c>
      <c r="P550" s="3">
        <v>935</v>
      </c>
      <c r="AR550"/>
      <c r="AS550"/>
      <c r="AT550"/>
      <c r="AU550"/>
      <c r="AV550"/>
      <c r="AW550"/>
      <c r="AX550"/>
      <c r="AY550"/>
      <c r="AZ550"/>
      <c r="BA550"/>
      <c r="BB550"/>
      <c r="BC550"/>
      <c r="BD550"/>
    </row>
    <row r="551" spans="1:56" s="3" customFormat="1" x14ac:dyDescent="0.2">
      <c r="A551" s="3">
        <v>552</v>
      </c>
      <c r="B551" s="10" t="s">
        <v>521</v>
      </c>
      <c r="C551" s="11" t="s">
        <v>522</v>
      </c>
      <c r="D551" s="12" t="s">
        <v>525</v>
      </c>
      <c r="E551" s="12" t="s">
        <v>591</v>
      </c>
      <c r="F551" s="2" t="s">
        <v>831</v>
      </c>
      <c r="G551" s="9">
        <v>936</v>
      </c>
      <c r="H551" s="13">
        <v>0.25</v>
      </c>
      <c r="I551" s="9">
        <v>936</v>
      </c>
      <c r="J551" s="13">
        <v>0.25</v>
      </c>
      <c r="K551" s="22" t="s">
        <v>1245</v>
      </c>
      <c r="L551" s="18"/>
      <c r="M551" s="18"/>
      <c r="N551" s="19"/>
      <c r="O551" s="9">
        <f t="shared" si="17"/>
        <v>1</v>
      </c>
      <c r="P551" s="3">
        <v>936</v>
      </c>
      <c r="AR551"/>
      <c r="AS551"/>
      <c r="AT551"/>
      <c r="AU551"/>
      <c r="AV551"/>
      <c r="AW551"/>
      <c r="AX551"/>
      <c r="AY551"/>
      <c r="AZ551"/>
      <c r="BA551"/>
      <c r="BB551"/>
      <c r="BC551"/>
      <c r="BD551"/>
    </row>
    <row r="552" spans="1:56" s="3" customFormat="1" x14ac:dyDescent="0.2">
      <c r="A552" s="3">
        <v>553</v>
      </c>
      <c r="B552" s="10" t="s">
        <v>521</v>
      </c>
      <c r="C552" s="11" t="s">
        <v>522</v>
      </c>
      <c r="D552" s="12" t="s">
        <v>526</v>
      </c>
      <c r="E552" s="12" t="s">
        <v>591</v>
      </c>
      <c r="F552" s="2" t="s">
        <v>832</v>
      </c>
      <c r="G552" s="9">
        <v>939</v>
      </c>
      <c r="H552" s="13">
        <v>0.25</v>
      </c>
      <c r="I552" s="9">
        <v>939</v>
      </c>
      <c r="J552" s="13">
        <v>0.25</v>
      </c>
      <c r="K552" s="22" t="s">
        <v>1246</v>
      </c>
      <c r="L552" s="18"/>
      <c r="M552" s="18"/>
      <c r="N552" s="19"/>
      <c r="O552" s="9">
        <f t="shared" si="17"/>
        <v>1</v>
      </c>
      <c r="P552" s="3">
        <v>939</v>
      </c>
      <c r="AR552"/>
      <c r="AS552"/>
      <c r="AT552"/>
      <c r="AU552"/>
      <c r="AV552"/>
      <c r="AW552"/>
      <c r="AX552"/>
      <c r="AY552"/>
      <c r="AZ552"/>
      <c r="BA552"/>
      <c r="BB552"/>
      <c r="BC552"/>
      <c r="BD552"/>
    </row>
    <row r="553" spans="1:56" s="3" customFormat="1" x14ac:dyDescent="0.2">
      <c r="A553" s="3">
        <v>554</v>
      </c>
      <c r="B553" s="10">
        <v>1946</v>
      </c>
      <c r="C553" s="11" t="s">
        <v>527</v>
      </c>
      <c r="D553" s="12" t="s">
        <v>528</v>
      </c>
      <c r="E553" s="12" t="s">
        <v>591</v>
      </c>
      <c r="F553" s="2" t="s">
        <v>833</v>
      </c>
      <c r="G553" s="9">
        <v>940</v>
      </c>
      <c r="H553" s="13">
        <v>0.25</v>
      </c>
      <c r="I553" s="9">
        <v>940</v>
      </c>
      <c r="J553" s="13">
        <v>0.25</v>
      </c>
      <c r="K553" s="22" t="s">
        <v>1247</v>
      </c>
      <c r="L553" s="18"/>
      <c r="M553" s="18"/>
      <c r="N553" s="19"/>
      <c r="O553" s="9">
        <f t="shared" si="17"/>
        <v>1</v>
      </c>
      <c r="P553" s="3">
        <v>940</v>
      </c>
      <c r="AR553"/>
      <c r="AS553"/>
      <c r="AT553"/>
      <c r="AU553"/>
      <c r="AV553"/>
      <c r="AW553"/>
      <c r="AX553"/>
      <c r="AY553"/>
      <c r="AZ553"/>
      <c r="BA553"/>
      <c r="BB553"/>
      <c r="BC553"/>
      <c r="BD553"/>
    </row>
    <row r="554" spans="1:56" s="3" customFormat="1" x14ac:dyDescent="0.2">
      <c r="A554" s="3">
        <v>555</v>
      </c>
      <c r="B554" s="10">
        <v>1946</v>
      </c>
      <c r="C554" s="11" t="s">
        <v>527</v>
      </c>
      <c r="D554" s="12" t="s">
        <v>529</v>
      </c>
      <c r="E554" s="12" t="s">
        <v>591</v>
      </c>
      <c r="F554" s="2" t="s">
        <v>834</v>
      </c>
      <c r="G554" s="9">
        <v>941</v>
      </c>
      <c r="H554" s="13">
        <v>0.25</v>
      </c>
      <c r="I554" s="9">
        <v>941</v>
      </c>
      <c r="J554" s="13">
        <v>0.25</v>
      </c>
      <c r="K554" s="22" t="s">
        <v>1248</v>
      </c>
      <c r="L554" s="18"/>
      <c r="M554" s="18"/>
      <c r="N554" s="19"/>
      <c r="O554" s="9">
        <f t="shared" si="17"/>
        <v>1</v>
      </c>
      <c r="P554" s="3">
        <v>941</v>
      </c>
      <c r="AR554"/>
      <c r="AS554"/>
      <c r="AT554"/>
      <c r="AU554"/>
      <c r="AV554"/>
      <c r="AW554"/>
      <c r="AX554"/>
      <c r="AY554"/>
      <c r="AZ554"/>
      <c r="BA554"/>
      <c r="BB554"/>
      <c r="BC554"/>
      <c r="BD554"/>
    </row>
    <row r="555" spans="1:56" x14ac:dyDescent="0.2">
      <c r="A555" s="3">
        <v>556</v>
      </c>
      <c r="B555" s="10">
        <v>1946</v>
      </c>
      <c r="C555" s="11" t="s">
        <v>527</v>
      </c>
      <c r="D555" s="12" t="s">
        <v>530</v>
      </c>
      <c r="E555" s="12" t="s">
        <v>591</v>
      </c>
      <c r="F555" s="2" t="s">
        <v>835</v>
      </c>
      <c r="G555" s="9">
        <v>942</v>
      </c>
      <c r="H555" s="13">
        <v>0.25</v>
      </c>
      <c r="I555" s="9">
        <v>942</v>
      </c>
      <c r="J555" s="13">
        <v>0.25</v>
      </c>
      <c r="K555" s="22" t="s">
        <v>1249</v>
      </c>
      <c r="L555" s="18"/>
      <c r="M555" s="18"/>
      <c r="O555" s="9">
        <f t="shared" si="17"/>
        <v>1</v>
      </c>
      <c r="P555" s="3">
        <v>942</v>
      </c>
    </row>
    <row r="556" spans="1:56" x14ac:dyDescent="0.2">
      <c r="A556" s="3">
        <v>557</v>
      </c>
      <c r="B556" s="10">
        <v>1946</v>
      </c>
      <c r="C556" s="11" t="s">
        <v>527</v>
      </c>
      <c r="D556" s="12" t="s">
        <v>531</v>
      </c>
      <c r="E556" s="12" t="s">
        <v>591</v>
      </c>
      <c r="F556" s="2" t="s">
        <v>836</v>
      </c>
      <c r="G556" s="9">
        <v>943</v>
      </c>
      <c r="H556" s="13">
        <v>0.25</v>
      </c>
      <c r="I556" s="9">
        <v>943</v>
      </c>
      <c r="J556" s="13">
        <v>0.25</v>
      </c>
      <c r="K556" s="22" t="s">
        <v>1250</v>
      </c>
      <c r="L556" s="18"/>
      <c r="M556" s="18"/>
      <c r="O556" s="9">
        <f t="shared" si="17"/>
        <v>1</v>
      </c>
      <c r="P556" s="3">
        <v>943</v>
      </c>
    </row>
    <row r="557" spans="1:56" x14ac:dyDescent="0.2">
      <c r="A557" s="3">
        <v>558</v>
      </c>
      <c r="B557" s="10">
        <v>1946</v>
      </c>
      <c r="C557" s="11" t="s">
        <v>527</v>
      </c>
      <c r="D557" s="12" t="s">
        <v>532</v>
      </c>
      <c r="E557" s="12" t="s">
        <v>591</v>
      </c>
      <c r="F557" s="2" t="s">
        <v>837</v>
      </c>
      <c r="G557" s="9">
        <v>944</v>
      </c>
      <c r="H557" s="13">
        <v>0.25</v>
      </c>
      <c r="I557" s="9">
        <v>944</v>
      </c>
      <c r="J557" s="13">
        <v>0.25</v>
      </c>
      <c r="K557" s="22" t="s">
        <v>1251</v>
      </c>
      <c r="L557" s="18"/>
      <c r="M557" s="18"/>
      <c r="O557" s="9">
        <f t="shared" si="17"/>
        <v>1</v>
      </c>
      <c r="P557" s="3">
        <v>944</v>
      </c>
    </row>
    <row r="558" spans="1:56" s="3" customFormat="1" x14ac:dyDescent="0.2">
      <c r="A558" s="3">
        <v>559</v>
      </c>
      <c r="B558" s="10">
        <v>1946</v>
      </c>
      <c r="C558" s="11" t="s">
        <v>1468</v>
      </c>
      <c r="D558" s="23" t="s">
        <v>1285</v>
      </c>
      <c r="E558" s="12" t="s">
        <v>540</v>
      </c>
      <c r="F558" s="2" t="s">
        <v>864</v>
      </c>
      <c r="G558" s="9" t="s">
        <v>625</v>
      </c>
      <c r="H558" s="13">
        <v>0.25</v>
      </c>
      <c r="I558" s="9" t="s">
        <v>625</v>
      </c>
      <c r="J558" s="13">
        <v>0.25</v>
      </c>
      <c r="K558" s="22" t="s">
        <v>1455</v>
      </c>
      <c r="L558" s="18"/>
      <c r="M558" s="18"/>
      <c r="N558" s="19"/>
      <c r="O558" s="9">
        <f t="shared" ref="O558:O562" si="19">COUNTA(P558:BD558)</f>
        <v>1</v>
      </c>
      <c r="P558" s="3" t="s">
        <v>625</v>
      </c>
      <c r="AR558"/>
      <c r="AS558"/>
      <c r="AT558"/>
      <c r="AU558"/>
      <c r="AV558"/>
      <c r="AW558"/>
      <c r="AX558"/>
      <c r="AY558"/>
      <c r="AZ558"/>
      <c r="BA558"/>
      <c r="BB558"/>
      <c r="BC558"/>
      <c r="BD558"/>
    </row>
    <row r="559" spans="1:56" s="3" customFormat="1" x14ac:dyDescent="0.2">
      <c r="A559" s="3">
        <v>560</v>
      </c>
      <c r="B559" s="10">
        <v>1946</v>
      </c>
      <c r="C559" s="11" t="s">
        <v>1468</v>
      </c>
      <c r="D559" s="23" t="s">
        <v>1285</v>
      </c>
      <c r="E559" s="12" t="s">
        <v>540</v>
      </c>
      <c r="F559" s="2" t="s">
        <v>865</v>
      </c>
      <c r="G559" s="9" t="s">
        <v>626</v>
      </c>
      <c r="H559" s="13">
        <v>0.25</v>
      </c>
      <c r="I559" s="9" t="s">
        <v>626</v>
      </c>
      <c r="J559" s="13">
        <v>0.25</v>
      </c>
      <c r="K559" s="22" t="s">
        <v>1456</v>
      </c>
      <c r="L559" s="18"/>
      <c r="M559" s="18"/>
      <c r="N559" s="19"/>
      <c r="O559" s="9">
        <f t="shared" si="19"/>
        <v>1</v>
      </c>
      <c r="P559" s="3" t="s">
        <v>626</v>
      </c>
      <c r="AR559"/>
      <c r="AS559"/>
      <c r="AT559"/>
      <c r="AU559"/>
      <c r="AV559"/>
      <c r="AW559"/>
      <c r="AX559"/>
      <c r="AY559"/>
      <c r="AZ559"/>
      <c r="BA559"/>
      <c r="BB559"/>
      <c r="BC559"/>
      <c r="BD559"/>
    </row>
    <row r="560" spans="1:56" s="3" customFormat="1" x14ac:dyDescent="0.2">
      <c r="A560" s="3">
        <v>561</v>
      </c>
      <c r="B560" s="10">
        <v>1946</v>
      </c>
      <c r="C560" s="11" t="s">
        <v>540</v>
      </c>
      <c r="D560" s="23" t="s">
        <v>1286</v>
      </c>
      <c r="E560" s="12" t="s">
        <v>540</v>
      </c>
      <c r="F560" s="2" t="s">
        <v>866</v>
      </c>
      <c r="G560" s="9" t="s">
        <v>627</v>
      </c>
      <c r="H560" s="13">
        <v>0.25</v>
      </c>
      <c r="I560" s="9" t="s">
        <v>627</v>
      </c>
      <c r="J560" s="13">
        <v>0.25</v>
      </c>
      <c r="K560" s="22" t="s">
        <v>1469</v>
      </c>
      <c r="L560" s="18"/>
      <c r="M560" s="18"/>
      <c r="N560" s="19"/>
      <c r="O560" s="9">
        <f t="shared" si="19"/>
        <v>1</v>
      </c>
      <c r="P560" s="3" t="s">
        <v>627</v>
      </c>
      <c r="AR560"/>
      <c r="AS560"/>
      <c r="AT560"/>
      <c r="AU560"/>
      <c r="AV560"/>
      <c r="AW560"/>
      <c r="AX560"/>
      <c r="AY560"/>
      <c r="AZ560"/>
      <c r="BA560"/>
      <c r="BB560"/>
      <c r="BC560"/>
      <c r="BD560"/>
    </row>
    <row r="561" spans="1:56" s="3" customFormat="1" x14ac:dyDescent="0.2">
      <c r="A561" s="3">
        <v>562</v>
      </c>
      <c r="B561" s="10">
        <v>1946</v>
      </c>
      <c r="C561" s="11" t="s">
        <v>540</v>
      </c>
      <c r="D561" s="23" t="s">
        <v>1287</v>
      </c>
      <c r="E561" s="12" t="s">
        <v>540</v>
      </c>
      <c r="F561" s="2" t="s">
        <v>867</v>
      </c>
      <c r="G561" s="9" t="s">
        <v>628</v>
      </c>
      <c r="H561" s="13">
        <v>0.25</v>
      </c>
      <c r="I561" s="9" t="s">
        <v>628</v>
      </c>
      <c r="J561" s="13">
        <v>0.35</v>
      </c>
      <c r="K561" s="22" t="s">
        <v>1470</v>
      </c>
      <c r="L561" s="18"/>
      <c r="M561" s="18"/>
      <c r="N561" s="19"/>
      <c r="O561" s="9">
        <f t="shared" si="19"/>
        <v>1</v>
      </c>
      <c r="P561" s="3" t="s">
        <v>628</v>
      </c>
      <c r="AR561"/>
      <c r="AS561"/>
      <c r="AT561"/>
      <c r="AU561"/>
      <c r="AV561"/>
      <c r="AW561"/>
      <c r="AX561"/>
      <c r="AY561"/>
      <c r="AZ561"/>
      <c r="BA561"/>
      <c r="BB561"/>
      <c r="BC561"/>
      <c r="BD561"/>
    </row>
    <row r="562" spans="1:56" s="3" customFormat="1" x14ac:dyDescent="0.2">
      <c r="A562" s="3">
        <v>563</v>
      </c>
      <c r="B562" s="10">
        <v>1946</v>
      </c>
      <c r="C562" s="11" t="s">
        <v>540</v>
      </c>
      <c r="D562" s="23" t="s">
        <v>1288</v>
      </c>
      <c r="E562" s="12" t="s">
        <v>540</v>
      </c>
      <c r="F562" s="2" t="s">
        <v>868</v>
      </c>
      <c r="G562" s="9" t="s">
        <v>629</v>
      </c>
      <c r="H562" s="13">
        <v>0.5</v>
      </c>
      <c r="I562" s="9" t="s">
        <v>629</v>
      </c>
      <c r="J562" s="13">
        <v>0.9</v>
      </c>
      <c r="K562" s="22" t="s">
        <v>1471</v>
      </c>
      <c r="L562" s="18"/>
      <c r="M562" s="18"/>
      <c r="N562" s="19"/>
      <c r="O562" s="9">
        <f t="shared" si="19"/>
        <v>1</v>
      </c>
      <c r="P562" s="3" t="s">
        <v>629</v>
      </c>
      <c r="AR562"/>
      <c r="AS562"/>
      <c r="AT562"/>
      <c r="AU562"/>
      <c r="AV562"/>
      <c r="AW562"/>
      <c r="AX562"/>
      <c r="AY562"/>
      <c r="AZ562"/>
      <c r="BA562"/>
      <c r="BB562"/>
      <c r="BC562"/>
      <c r="BD562"/>
    </row>
    <row r="563" spans="1:56" x14ac:dyDescent="0.2">
      <c r="A563" s="3">
        <v>564</v>
      </c>
      <c r="B563" s="10">
        <v>1947</v>
      </c>
      <c r="C563" s="11" t="s">
        <v>533</v>
      </c>
      <c r="D563" s="12" t="s">
        <v>534</v>
      </c>
      <c r="E563" s="12" t="s">
        <v>591</v>
      </c>
      <c r="F563" s="2" t="s">
        <v>838</v>
      </c>
      <c r="G563" s="9">
        <v>945</v>
      </c>
      <c r="H563" s="13">
        <v>0.25</v>
      </c>
      <c r="I563" s="9">
        <v>945</v>
      </c>
      <c r="J563" s="13">
        <v>0.25</v>
      </c>
      <c r="K563" s="22" t="s">
        <v>1252</v>
      </c>
      <c r="L563" s="18"/>
      <c r="M563" s="18"/>
      <c r="O563" s="9">
        <f t="shared" si="17"/>
        <v>1</v>
      </c>
      <c r="P563" s="3">
        <v>945</v>
      </c>
    </row>
    <row r="564" spans="1:56" x14ac:dyDescent="0.2">
      <c r="A564" s="3">
        <v>565</v>
      </c>
      <c r="B564" s="10">
        <v>1947</v>
      </c>
      <c r="C564" s="11" t="s">
        <v>533</v>
      </c>
      <c r="D564" s="12" t="s">
        <v>535</v>
      </c>
      <c r="E564" s="12" t="s">
        <v>591</v>
      </c>
      <c r="F564" s="2" t="s">
        <v>839</v>
      </c>
      <c r="G564" s="9">
        <v>946</v>
      </c>
      <c r="H564" s="13">
        <v>0.25</v>
      </c>
      <c r="I564" s="9">
        <v>946</v>
      </c>
      <c r="J564" s="13">
        <v>0.25</v>
      </c>
      <c r="K564" s="22" t="s">
        <v>1253</v>
      </c>
      <c r="L564" s="18"/>
      <c r="M564" s="18"/>
      <c r="O564" s="9">
        <f t="shared" si="17"/>
        <v>1</v>
      </c>
      <c r="P564" s="3">
        <v>946</v>
      </c>
    </row>
    <row r="565" spans="1:56" x14ac:dyDescent="0.2">
      <c r="A565" s="3">
        <v>566</v>
      </c>
      <c r="B565" s="10">
        <v>1947</v>
      </c>
      <c r="C565" s="11" t="s">
        <v>533</v>
      </c>
      <c r="D565" s="12" t="s">
        <v>536</v>
      </c>
      <c r="E565" s="12" t="s">
        <v>591</v>
      </c>
      <c r="F565" s="2" t="s">
        <v>840</v>
      </c>
      <c r="G565" s="9">
        <v>947</v>
      </c>
      <c r="H565" s="13">
        <v>0.25</v>
      </c>
      <c r="I565" s="9">
        <v>947</v>
      </c>
      <c r="J565" s="13">
        <v>0.25</v>
      </c>
      <c r="K565" s="22" t="s">
        <v>1254</v>
      </c>
      <c r="L565" s="18"/>
      <c r="M565" s="18"/>
      <c r="O565" s="9">
        <f t="shared" si="17"/>
        <v>1</v>
      </c>
      <c r="P565" s="3">
        <v>947</v>
      </c>
    </row>
    <row r="566" spans="1:56" s="3" customFormat="1" x14ac:dyDescent="0.2">
      <c r="A566" s="3">
        <v>567</v>
      </c>
      <c r="B566" s="10">
        <v>1947</v>
      </c>
      <c r="C566" s="12" t="s">
        <v>541</v>
      </c>
      <c r="D566" s="12" t="s">
        <v>542</v>
      </c>
      <c r="E566" s="12" t="s">
        <v>592</v>
      </c>
      <c r="F566" s="2" t="s">
        <v>562</v>
      </c>
      <c r="G566" s="9">
        <v>948</v>
      </c>
      <c r="H566" s="13">
        <v>0.45</v>
      </c>
      <c r="I566" s="9">
        <v>948</v>
      </c>
      <c r="J566" s="13">
        <v>0.55000000000000004</v>
      </c>
      <c r="K566" s="22" t="s">
        <v>1077</v>
      </c>
      <c r="L566" s="18"/>
      <c r="M566" s="18"/>
      <c r="N566" s="19"/>
      <c r="O566" s="9">
        <f>COUNTA(P566:BD566)</f>
        <v>1</v>
      </c>
      <c r="P566" s="3">
        <v>948</v>
      </c>
      <c r="AR566"/>
      <c r="AS566"/>
      <c r="AT566"/>
      <c r="AU566"/>
      <c r="AV566"/>
      <c r="AW566"/>
      <c r="AX566"/>
      <c r="AY566"/>
      <c r="AZ566"/>
      <c r="BA566"/>
      <c r="BB566"/>
      <c r="BC566"/>
      <c r="BD566"/>
    </row>
    <row r="567" spans="1:56" s="15" customFormat="1" x14ac:dyDescent="0.2">
      <c r="B567" s="15">
        <f t="shared" ref="B567:G567" si="20">COUNTA(B2:B566)</f>
        <v>565</v>
      </c>
      <c r="C567" s="15">
        <f t="shared" si="20"/>
        <v>565</v>
      </c>
      <c r="D567" s="15">
        <f t="shared" si="20"/>
        <v>565</v>
      </c>
      <c r="E567" s="15">
        <f t="shared" si="20"/>
        <v>565</v>
      </c>
      <c r="F567" s="2">
        <f t="shared" si="20"/>
        <v>565</v>
      </c>
      <c r="G567" s="15">
        <f t="shared" si="20"/>
        <v>565</v>
      </c>
      <c r="H567" s="14">
        <f>SUM(H2:H566)</f>
        <v>25278.599999999984</v>
      </c>
      <c r="I567" s="15">
        <f>COUNTA(I2:I566)</f>
        <v>565</v>
      </c>
      <c r="J567" s="14">
        <f>SUM(J2:J566)</f>
        <v>51206.250000000029</v>
      </c>
      <c r="K567" s="15">
        <f>COUNTA(K2:K566)</f>
        <v>565</v>
      </c>
      <c r="L567" s="17">
        <f>SUM(L2:L566)</f>
        <v>1128</v>
      </c>
      <c r="M567" s="17">
        <f>SUM(M2:M566)</f>
        <v>565</v>
      </c>
      <c r="N567" s="17">
        <f>SUM(N2:N566)</f>
        <v>563</v>
      </c>
      <c r="O567" s="17">
        <f>SUM(O2:O566)</f>
        <v>1128</v>
      </c>
      <c r="P567" s="2">
        <f t="shared" ref="P567:BD567" si="21">COUNTA(P2:P566)</f>
        <v>565</v>
      </c>
      <c r="Q567" s="2">
        <f t="shared" si="21"/>
        <v>99</v>
      </c>
      <c r="R567" s="2">
        <f t="shared" si="21"/>
        <v>68</v>
      </c>
      <c r="S567" s="2">
        <f t="shared" si="21"/>
        <v>65</v>
      </c>
      <c r="T567" s="2">
        <f t="shared" si="21"/>
        <v>47</v>
      </c>
      <c r="U567" s="2">
        <f t="shared" si="21"/>
        <v>32</v>
      </c>
      <c r="V567" s="2">
        <f t="shared" si="21"/>
        <v>17</v>
      </c>
      <c r="W567" s="2">
        <f t="shared" si="21"/>
        <v>31</v>
      </c>
      <c r="X567" s="2">
        <f t="shared" si="21"/>
        <v>14</v>
      </c>
      <c r="Y567" s="2">
        <f t="shared" si="21"/>
        <v>15</v>
      </c>
      <c r="Z567" s="2">
        <f t="shared" si="21"/>
        <v>57</v>
      </c>
      <c r="AA567" s="2">
        <f t="shared" si="21"/>
        <v>20</v>
      </c>
      <c r="AB567" s="2">
        <f t="shared" si="21"/>
        <v>6</v>
      </c>
      <c r="AC567" s="2">
        <f t="shared" si="21"/>
        <v>4</v>
      </c>
      <c r="AD567" s="2">
        <f t="shared" si="21"/>
        <v>4</v>
      </c>
      <c r="AE567" s="2">
        <f t="shared" si="21"/>
        <v>5</v>
      </c>
      <c r="AF567" s="2">
        <f t="shared" si="21"/>
        <v>14</v>
      </c>
      <c r="AG567" s="2">
        <f t="shared" si="21"/>
        <v>3</v>
      </c>
      <c r="AH567" s="2">
        <f t="shared" si="21"/>
        <v>3</v>
      </c>
      <c r="AI567" s="2">
        <f t="shared" si="21"/>
        <v>3</v>
      </c>
      <c r="AJ567" s="2">
        <f t="shared" si="21"/>
        <v>2</v>
      </c>
      <c r="AK567" s="2">
        <f t="shared" si="21"/>
        <v>5</v>
      </c>
      <c r="AL567" s="2">
        <f t="shared" si="21"/>
        <v>2</v>
      </c>
      <c r="AM567" s="2">
        <f t="shared" si="21"/>
        <v>7</v>
      </c>
      <c r="AN567" s="2">
        <f t="shared" si="21"/>
        <v>13</v>
      </c>
      <c r="AO567" s="2">
        <f t="shared" si="21"/>
        <v>3</v>
      </c>
      <c r="AP567" s="2">
        <f t="shared" si="21"/>
        <v>2</v>
      </c>
      <c r="AQ567" s="2">
        <f t="shared" si="21"/>
        <v>2</v>
      </c>
      <c r="AR567" s="2">
        <f t="shared" si="21"/>
        <v>2</v>
      </c>
      <c r="AS567" s="2">
        <f t="shared" si="21"/>
        <v>2</v>
      </c>
      <c r="AT567" s="2">
        <f t="shared" si="21"/>
        <v>2</v>
      </c>
      <c r="AU567" s="2">
        <f t="shared" si="21"/>
        <v>1</v>
      </c>
      <c r="AV567" s="2">
        <f t="shared" si="21"/>
        <v>1</v>
      </c>
      <c r="AW567" s="2">
        <f t="shared" si="21"/>
        <v>1</v>
      </c>
      <c r="AX567" s="2">
        <f t="shared" si="21"/>
        <v>2</v>
      </c>
      <c r="AY567" s="2">
        <f t="shared" si="21"/>
        <v>2</v>
      </c>
      <c r="AZ567" s="2">
        <f t="shared" si="21"/>
        <v>1</v>
      </c>
      <c r="BA567" s="2">
        <f t="shared" si="21"/>
        <v>1</v>
      </c>
      <c r="BB567" s="2">
        <f t="shared" si="21"/>
        <v>1</v>
      </c>
      <c r="BC567" s="2">
        <f t="shared" si="21"/>
        <v>1</v>
      </c>
      <c r="BD567" s="2">
        <f t="shared" si="21"/>
        <v>3</v>
      </c>
    </row>
    <row r="568" spans="1:56" s="15" customFormat="1" x14ac:dyDescent="0.2">
      <c r="B568"/>
      <c r="C568"/>
      <c r="D568"/>
      <c r="E568"/>
      <c r="F568" s="2"/>
      <c r="G568"/>
      <c r="H568" s="14">
        <v>25563</v>
      </c>
      <c r="I568" s="129">
        <f>+H568-H567</f>
        <v>284.40000000001601</v>
      </c>
      <c r="J568" s="14"/>
      <c r="K568"/>
      <c r="L568" s="17"/>
      <c r="M568" s="17"/>
      <c r="N568" s="17"/>
      <c r="O568" s="17"/>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row>
    <row r="569" spans="1:56" s="15" customFormat="1" x14ac:dyDescent="0.2">
      <c r="B569" s="2"/>
      <c r="D569" s="16"/>
      <c r="F569" s="2"/>
      <c r="G569" s="20" t="s">
        <v>537</v>
      </c>
      <c r="H569" s="20" t="s">
        <v>538</v>
      </c>
      <c r="I569" s="20" t="s">
        <v>539</v>
      </c>
      <c r="J569" s="14"/>
      <c r="K569" s="16"/>
      <c r="L569" s="20" t="s">
        <v>537</v>
      </c>
      <c r="M569" s="20" t="s">
        <v>538</v>
      </c>
      <c r="N569" s="20" t="s">
        <v>539</v>
      </c>
      <c r="O569" s="20"/>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row>
    <row r="570" spans="1:56" x14ac:dyDescent="0.2">
      <c r="B570" s="14"/>
      <c r="C570" s="14"/>
      <c r="D570" s="14"/>
      <c r="E570" t="s">
        <v>590</v>
      </c>
      <c r="F570" s="198"/>
      <c r="G570">
        <f>+H570+I570</f>
        <v>674</v>
      </c>
      <c r="H570">
        <v>215</v>
      </c>
      <c r="I570">
        <v>459</v>
      </c>
      <c r="J570" s="14"/>
      <c r="K570" s="137"/>
      <c r="L570" s="18">
        <f>+M570*O570</f>
        <v>385</v>
      </c>
      <c r="M570" s="18">
        <f t="shared" ref="M570:M586" si="22">COUNTIF(O$2:O$566,O570)</f>
        <v>385</v>
      </c>
      <c r="N570" s="19">
        <f>+L570-M570</f>
        <v>0</v>
      </c>
      <c r="O570" s="9">
        <v>1</v>
      </c>
      <c r="P570" s="3">
        <f t="shared" ref="P570:P579" si="23">+P571+M570</f>
        <v>560</v>
      </c>
      <c r="Q570" s="3">
        <f t="shared" ref="Q570:Q579" si="24">+Q571+N570</f>
        <v>455</v>
      </c>
      <c r="R570" s="28">
        <f t="shared" ref="R570:R585" si="25">+Q570/N$587</f>
        <v>0.80817051509769089</v>
      </c>
    </row>
    <row r="571" spans="1:56" x14ac:dyDescent="0.2">
      <c r="E571" t="s">
        <v>591</v>
      </c>
      <c r="G571">
        <f t="shared" ref="G571:G579" si="26">+H571+I571</f>
        <v>280</v>
      </c>
      <c r="H571">
        <v>247</v>
      </c>
      <c r="I571">
        <v>33</v>
      </c>
      <c r="L571" s="18">
        <f t="shared" ref="L571:L586" si="27">+M571*O571</f>
        <v>158</v>
      </c>
      <c r="M571" s="18">
        <f t="shared" si="22"/>
        <v>79</v>
      </c>
      <c r="N571" s="19">
        <f t="shared" ref="N571:N586" si="28">+L571-M571</f>
        <v>79</v>
      </c>
      <c r="O571" s="9">
        <v>2</v>
      </c>
      <c r="P571" s="3">
        <f t="shared" si="23"/>
        <v>175</v>
      </c>
      <c r="Q571" s="3">
        <f t="shared" si="24"/>
        <v>455</v>
      </c>
      <c r="R571" s="28">
        <f t="shared" si="25"/>
        <v>0.80817051509769089</v>
      </c>
    </row>
    <row r="572" spans="1:56" x14ac:dyDescent="0.2">
      <c r="E572" t="s">
        <v>592</v>
      </c>
      <c r="G572">
        <f t="shared" si="26"/>
        <v>9</v>
      </c>
      <c r="H572">
        <v>9</v>
      </c>
      <c r="I572">
        <v>0</v>
      </c>
      <c r="L572" s="18">
        <f t="shared" si="27"/>
        <v>75</v>
      </c>
      <c r="M572" s="18">
        <f t="shared" si="22"/>
        <v>25</v>
      </c>
      <c r="N572" s="19">
        <f t="shared" si="28"/>
        <v>50</v>
      </c>
      <c r="O572" s="9">
        <v>3</v>
      </c>
      <c r="P572" s="3">
        <f t="shared" si="23"/>
        <v>96</v>
      </c>
      <c r="Q572" s="3">
        <f t="shared" si="24"/>
        <v>376</v>
      </c>
      <c r="R572" s="28">
        <f t="shared" si="25"/>
        <v>0.6678507992895204</v>
      </c>
    </row>
    <row r="573" spans="1:56" x14ac:dyDescent="0.2">
      <c r="E573" s="27" t="s">
        <v>540</v>
      </c>
      <c r="G573">
        <f t="shared" si="26"/>
        <v>36</v>
      </c>
      <c r="H573">
        <v>35</v>
      </c>
      <c r="I573">
        <v>1</v>
      </c>
      <c r="L573" s="18">
        <f t="shared" si="27"/>
        <v>124</v>
      </c>
      <c r="M573" s="18">
        <f t="shared" si="22"/>
        <v>31</v>
      </c>
      <c r="N573" s="19">
        <f t="shared" si="28"/>
        <v>93</v>
      </c>
      <c r="O573" s="9">
        <v>4</v>
      </c>
      <c r="P573" s="3">
        <f t="shared" si="23"/>
        <v>71</v>
      </c>
      <c r="Q573" s="3">
        <f t="shared" si="24"/>
        <v>326</v>
      </c>
      <c r="R573" s="28">
        <f t="shared" si="25"/>
        <v>0.57904085257548843</v>
      </c>
    </row>
    <row r="574" spans="1:56" x14ac:dyDescent="0.2">
      <c r="E574" s="27" t="s">
        <v>1305</v>
      </c>
      <c r="G574">
        <f t="shared" si="26"/>
        <v>18</v>
      </c>
      <c r="H574">
        <v>10</v>
      </c>
      <c r="I574">
        <v>8</v>
      </c>
      <c r="L574" s="18">
        <f t="shared" si="27"/>
        <v>60</v>
      </c>
      <c r="M574" s="18">
        <f t="shared" si="22"/>
        <v>12</v>
      </c>
      <c r="N574" s="19">
        <f t="shared" si="28"/>
        <v>48</v>
      </c>
      <c r="O574" s="9">
        <v>5</v>
      </c>
      <c r="P574" s="3">
        <f t="shared" si="23"/>
        <v>40</v>
      </c>
      <c r="Q574" s="3">
        <f t="shared" si="24"/>
        <v>233</v>
      </c>
      <c r="R574" s="28">
        <f t="shared" si="25"/>
        <v>0.41385435168738899</v>
      </c>
    </row>
    <row r="575" spans="1:56" x14ac:dyDescent="0.2">
      <c r="E575" s="27" t="s">
        <v>593</v>
      </c>
      <c r="G575">
        <f t="shared" si="26"/>
        <v>3</v>
      </c>
      <c r="H575">
        <v>2</v>
      </c>
      <c r="I575">
        <v>1</v>
      </c>
      <c r="L575" s="18">
        <f t="shared" si="27"/>
        <v>54</v>
      </c>
      <c r="M575" s="18">
        <f t="shared" si="22"/>
        <v>9</v>
      </c>
      <c r="N575" s="19">
        <f t="shared" si="28"/>
        <v>45</v>
      </c>
      <c r="O575" s="9">
        <v>6</v>
      </c>
      <c r="P575" s="3">
        <f t="shared" si="23"/>
        <v>28</v>
      </c>
      <c r="Q575" s="3">
        <f t="shared" si="24"/>
        <v>185</v>
      </c>
      <c r="R575" s="28">
        <f t="shared" si="25"/>
        <v>0.32859680284191828</v>
      </c>
    </row>
    <row r="576" spans="1:56" x14ac:dyDescent="0.2">
      <c r="E576" s="27" t="s">
        <v>1306</v>
      </c>
      <c r="G576">
        <f t="shared" si="26"/>
        <v>1</v>
      </c>
      <c r="H576">
        <v>1</v>
      </c>
      <c r="I576">
        <v>0</v>
      </c>
      <c r="L576" s="18">
        <f t="shared" si="27"/>
        <v>49</v>
      </c>
      <c r="M576" s="18">
        <f t="shared" si="22"/>
        <v>7</v>
      </c>
      <c r="N576" s="19">
        <f t="shared" si="28"/>
        <v>42</v>
      </c>
      <c r="O576" s="9">
        <v>7</v>
      </c>
      <c r="P576" s="3">
        <f t="shared" si="23"/>
        <v>19</v>
      </c>
      <c r="Q576" s="3">
        <f t="shared" si="24"/>
        <v>140</v>
      </c>
      <c r="R576" s="28">
        <f t="shared" si="25"/>
        <v>0.24866785079928952</v>
      </c>
    </row>
    <row r="577" spans="5:18" x14ac:dyDescent="0.2">
      <c r="E577" s="27" t="s">
        <v>1309</v>
      </c>
      <c r="G577">
        <f t="shared" si="26"/>
        <v>12</v>
      </c>
      <c r="H577">
        <v>12</v>
      </c>
      <c r="I577">
        <v>0</v>
      </c>
      <c r="L577" s="18">
        <f t="shared" si="27"/>
        <v>40</v>
      </c>
      <c r="M577" s="18">
        <f t="shared" si="22"/>
        <v>5</v>
      </c>
      <c r="N577" s="19">
        <f t="shared" si="28"/>
        <v>35</v>
      </c>
      <c r="O577" s="9">
        <v>8</v>
      </c>
      <c r="P577" s="3">
        <f t="shared" si="23"/>
        <v>12</v>
      </c>
      <c r="Q577" s="3">
        <f t="shared" si="24"/>
        <v>98</v>
      </c>
      <c r="R577" s="28">
        <f t="shared" si="25"/>
        <v>0.17406749555950266</v>
      </c>
    </row>
    <row r="578" spans="5:18" x14ac:dyDescent="0.2">
      <c r="E578" s="27" t="s">
        <v>1334</v>
      </c>
      <c r="G578">
        <f t="shared" si="26"/>
        <v>4</v>
      </c>
      <c r="H578">
        <v>4</v>
      </c>
      <c r="I578">
        <v>0</v>
      </c>
      <c r="L578" s="18">
        <f t="shared" si="27"/>
        <v>27</v>
      </c>
      <c r="M578" s="18">
        <f t="shared" si="22"/>
        <v>3</v>
      </c>
      <c r="N578" s="19">
        <f t="shared" si="28"/>
        <v>24</v>
      </c>
      <c r="O578" s="9">
        <v>9</v>
      </c>
      <c r="P578" s="3">
        <f t="shared" si="23"/>
        <v>7</v>
      </c>
      <c r="Q578" s="3">
        <f t="shared" si="24"/>
        <v>63</v>
      </c>
      <c r="R578" s="28">
        <f t="shared" si="25"/>
        <v>0.11190053285968028</v>
      </c>
    </row>
    <row r="579" spans="5:18" x14ac:dyDescent="0.2">
      <c r="E579" s="27" t="s">
        <v>1395</v>
      </c>
      <c r="G579">
        <f t="shared" si="26"/>
        <v>86</v>
      </c>
      <c r="H579">
        <v>25</v>
      </c>
      <c r="I579">
        <v>61</v>
      </c>
      <c r="L579" s="18">
        <f t="shared" si="27"/>
        <v>20</v>
      </c>
      <c r="M579" s="18">
        <f t="shared" si="22"/>
        <v>2</v>
      </c>
      <c r="N579" s="19">
        <f t="shared" si="28"/>
        <v>18</v>
      </c>
      <c r="O579" s="9">
        <v>10</v>
      </c>
      <c r="P579" s="3">
        <f t="shared" si="23"/>
        <v>4</v>
      </c>
      <c r="Q579" s="3">
        <f t="shared" si="24"/>
        <v>39</v>
      </c>
      <c r="R579" s="28">
        <f t="shared" si="25"/>
        <v>6.9271758436944941E-2</v>
      </c>
    </row>
    <row r="580" spans="5:18" x14ac:dyDescent="0.2">
      <c r="E580" s="27" t="s">
        <v>1339</v>
      </c>
      <c r="G580">
        <f>+H580+I580</f>
        <v>5</v>
      </c>
      <c r="H580">
        <v>5</v>
      </c>
      <c r="I580">
        <v>0</v>
      </c>
      <c r="L580" s="18">
        <f t="shared" si="27"/>
        <v>11</v>
      </c>
      <c r="M580" s="18">
        <f t="shared" si="22"/>
        <v>1</v>
      </c>
      <c r="N580" s="19">
        <f t="shared" si="28"/>
        <v>10</v>
      </c>
      <c r="O580" s="9">
        <v>11</v>
      </c>
      <c r="P580" s="3">
        <f>+P581+M580</f>
        <v>2</v>
      </c>
      <c r="Q580" s="3">
        <f>+Q581+N580</f>
        <v>21</v>
      </c>
      <c r="R580" s="28">
        <f t="shared" si="25"/>
        <v>3.7300177619893425E-2</v>
      </c>
    </row>
    <row r="581" spans="5:18" x14ac:dyDescent="0.2">
      <c r="E581" s="27"/>
      <c r="G581" s="15">
        <f>SUM(G570:G580)</f>
        <v>1128</v>
      </c>
      <c r="H581" s="15">
        <v>565</v>
      </c>
      <c r="I581" s="15">
        <f>SUM(I570:I580)</f>
        <v>563</v>
      </c>
      <c r="L581" s="18">
        <f t="shared" si="27"/>
        <v>12</v>
      </c>
      <c r="M581" s="18">
        <f t="shared" si="22"/>
        <v>1</v>
      </c>
      <c r="N581" s="19">
        <f t="shared" si="28"/>
        <v>11</v>
      </c>
      <c r="O581" s="9">
        <v>12</v>
      </c>
      <c r="P581" s="3">
        <f>+M581</f>
        <v>1</v>
      </c>
      <c r="Q581" s="3">
        <f>+N581</f>
        <v>11</v>
      </c>
      <c r="R581" s="28">
        <f t="shared" si="25"/>
        <v>1.9538188277087035E-2</v>
      </c>
    </row>
    <row r="582" spans="5:18" x14ac:dyDescent="0.2">
      <c r="E582" s="15"/>
      <c r="K582" s="15"/>
      <c r="L582" s="18">
        <f t="shared" si="27"/>
        <v>13</v>
      </c>
      <c r="M582" s="18">
        <f t="shared" si="22"/>
        <v>1</v>
      </c>
      <c r="N582" s="19">
        <f t="shared" si="28"/>
        <v>12</v>
      </c>
      <c r="O582" s="9">
        <v>13</v>
      </c>
      <c r="P582" s="3">
        <f t="shared" ref="P582:Q585" si="29">+P583+M582</f>
        <v>5</v>
      </c>
      <c r="Q582" s="3">
        <f t="shared" si="29"/>
        <v>108</v>
      </c>
      <c r="R582" s="28">
        <f t="shared" si="25"/>
        <v>0.19182948490230906</v>
      </c>
    </row>
    <row r="583" spans="5:18" x14ac:dyDescent="0.2">
      <c r="E583" t="s">
        <v>3796</v>
      </c>
      <c r="G583">
        <f>+G570+G571</f>
        <v>954</v>
      </c>
      <c r="H583">
        <f>+H570+H571</f>
        <v>462</v>
      </c>
      <c r="I583">
        <f>+I570+I571</f>
        <v>492</v>
      </c>
      <c r="L583" s="18">
        <f t="shared" si="27"/>
        <v>17</v>
      </c>
      <c r="M583" s="18">
        <f t="shared" si="22"/>
        <v>1</v>
      </c>
      <c r="N583" s="19">
        <f t="shared" si="28"/>
        <v>16</v>
      </c>
      <c r="O583" s="9">
        <v>17</v>
      </c>
      <c r="P583" s="3">
        <f t="shared" si="29"/>
        <v>4</v>
      </c>
      <c r="Q583" s="3">
        <f t="shared" si="29"/>
        <v>96</v>
      </c>
      <c r="R583" s="28">
        <f t="shared" si="25"/>
        <v>0.17051509769094139</v>
      </c>
    </row>
    <row r="584" spans="5:18" x14ac:dyDescent="0.2">
      <c r="E584" t="s">
        <v>3797</v>
      </c>
      <c r="G584">
        <f>SUM(G573:G580)</f>
        <v>165</v>
      </c>
      <c r="H584">
        <f>SUM(H573:H580)</f>
        <v>94</v>
      </c>
      <c r="I584">
        <f>SUM(I573:I580)</f>
        <v>71</v>
      </c>
      <c r="L584" s="18">
        <f t="shared" si="27"/>
        <v>21</v>
      </c>
      <c r="M584" s="18">
        <f t="shared" si="22"/>
        <v>1</v>
      </c>
      <c r="N584" s="19">
        <f t="shared" si="28"/>
        <v>20</v>
      </c>
      <c r="O584" s="9">
        <v>21</v>
      </c>
      <c r="P584" s="3">
        <f t="shared" si="29"/>
        <v>3</v>
      </c>
      <c r="Q584" s="3">
        <f t="shared" si="29"/>
        <v>80</v>
      </c>
      <c r="R584" s="28">
        <f t="shared" si="25"/>
        <v>0.14209591474245115</v>
      </c>
    </row>
    <row r="585" spans="5:18" x14ac:dyDescent="0.2">
      <c r="E585" t="s">
        <v>3798</v>
      </c>
      <c r="G585">
        <f>+G572</f>
        <v>9</v>
      </c>
      <c r="H585">
        <f>+H572</f>
        <v>9</v>
      </c>
      <c r="I585">
        <f>+I572</f>
        <v>0</v>
      </c>
      <c r="L585" s="18">
        <f t="shared" si="27"/>
        <v>24</v>
      </c>
      <c r="M585" s="18">
        <f t="shared" si="22"/>
        <v>1</v>
      </c>
      <c r="N585" s="19">
        <f t="shared" si="28"/>
        <v>23</v>
      </c>
      <c r="O585" s="9">
        <v>24</v>
      </c>
      <c r="P585" s="3">
        <f t="shared" si="29"/>
        <v>2</v>
      </c>
      <c r="Q585" s="3">
        <f t="shared" si="29"/>
        <v>60</v>
      </c>
      <c r="R585" s="28">
        <f t="shared" si="25"/>
        <v>0.10657193605683836</v>
      </c>
    </row>
    <row r="586" spans="5:18" x14ac:dyDescent="0.2">
      <c r="E586" t="s">
        <v>3799</v>
      </c>
      <c r="G586" s="15">
        <f>SUM(G583:G585)</f>
        <v>1128</v>
      </c>
      <c r="H586" s="15">
        <f>SUM(H583:H585)</f>
        <v>565</v>
      </c>
      <c r="I586" s="15">
        <f>SUM(I583:I585)</f>
        <v>563</v>
      </c>
      <c r="L586" s="18">
        <f t="shared" si="27"/>
        <v>38</v>
      </c>
      <c r="M586" s="18">
        <f t="shared" si="22"/>
        <v>1</v>
      </c>
      <c r="N586" s="19">
        <f t="shared" si="28"/>
        <v>37</v>
      </c>
      <c r="O586" s="9">
        <v>38</v>
      </c>
      <c r="P586" s="2">
        <f>+M586</f>
        <v>1</v>
      </c>
      <c r="Q586" s="2">
        <f>+N586</f>
        <v>37</v>
      </c>
      <c r="R586" s="28">
        <f>+Q586/N$587</f>
        <v>6.5719360568383664E-2</v>
      </c>
    </row>
    <row r="587" spans="5:18" x14ac:dyDescent="0.2">
      <c r="L587" s="17">
        <f>SUM(L570:L586)</f>
        <v>1128</v>
      </c>
      <c r="M587" s="17">
        <f>SUM(M570:M586)</f>
        <v>565</v>
      </c>
      <c r="N587" s="17">
        <f>SUM(N570:N586)</f>
        <v>563</v>
      </c>
    </row>
    <row r="588" spans="5:18" x14ac:dyDescent="0.2">
      <c r="E588" t="s">
        <v>3800</v>
      </c>
    </row>
    <row r="589" spans="5:18" x14ac:dyDescent="0.2">
      <c r="E589" t="s">
        <v>3801</v>
      </c>
    </row>
    <row r="590" spans="5:18" x14ac:dyDescent="0.2">
      <c r="E590" t="s">
        <v>3802</v>
      </c>
    </row>
    <row r="591" spans="5:18" x14ac:dyDescent="0.2">
      <c r="E591" t="s">
        <v>3803</v>
      </c>
    </row>
    <row r="592" spans="5:18" x14ac:dyDescent="0.2">
      <c r="E592" t="s">
        <v>3804</v>
      </c>
    </row>
    <row r="593" spans="5:5" x14ac:dyDescent="0.2">
      <c r="E593" t="s">
        <v>3805</v>
      </c>
    </row>
    <row r="594" spans="5:5" x14ac:dyDescent="0.2">
      <c r="E594" t="s">
        <v>3806</v>
      </c>
    </row>
    <row r="595" spans="5:5" x14ac:dyDescent="0.2">
      <c r="E595" t="s">
        <v>3807</v>
      </c>
    </row>
    <row r="596" spans="5:5" x14ac:dyDescent="0.2">
      <c r="E596" t="s">
        <v>3808</v>
      </c>
    </row>
  </sheetData>
  <mergeCells count="1">
    <mergeCell ref="Z1:AA1"/>
  </mergeCells>
  <phoneticPr fontId="14" type="noConversion"/>
  <conditionalFormatting sqref="B1">
    <cfRule type="expression" dxfId="133" priority="627">
      <formula>#REF!="WANT"</formula>
    </cfRule>
  </conditionalFormatting>
  <conditionalFormatting sqref="B220:C222 E220:E222 B223:E254 B255:C257 E255:E257 B258:E274 B275:C277 E275:E277 B284:C286 B324:C326 B359:C361 E359:E361 B362:E388 B389:C391 E389:E391 B456:C457 E456:E457 B458:E514 B515:C521 E515:E521 B522:E557 B558:C562 E558:E562 B563:E566">
    <cfRule type="expression" dxfId="132" priority="663">
      <formula>#REF!="WANT"</formula>
    </cfRule>
  </conditionalFormatting>
  <conditionalFormatting sqref="B287:D314 B318:D323">
    <cfRule type="expression" dxfId="131" priority="488">
      <formula>#REF!="WANT"</formula>
    </cfRule>
  </conditionalFormatting>
  <conditionalFormatting sqref="B2:E219">
    <cfRule type="expression" dxfId="130" priority="385">
      <formula>#REF!="WANT"</formula>
    </cfRule>
  </conditionalFormatting>
  <conditionalFormatting sqref="B278:E283 P283 P401 P415 L570:M586">
    <cfRule type="expression" dxfId="129" priority="659">
      <formula>#REF!="WANT"</formula>
    </cfRule>
  </conditionalFormatting>
  <conditionalFormatting sqref="B315:E317">
    <cfRule type="expression" dxfId="128" priority="505">
      <formula>#REF!="WANT"</formula>
    </cfRule>
  </conditionalFormatting>
  <conditionalFormatting sqref="B327:E358">
    <cfRule type="expression" dxfId="127" priority="476">
      <formula>#REF!="WANT"</formula>
    </cfRule>
  </conditionalFormatting>
  <conditionalFormatting sqref="B392:E455">
    <cfRule type="expression" dxfId="126" priority="475">
      <formula>#REF!="WANT"</formula>
    </cfRule>
  </conditionalFormatting>
  <conditionalFormatting sqref="E284:E314">
    <cfRule type="expression" dxfId="125" priority="477">
      <formula>#REF!="WANT"</formula>
    </cfRule>
  </conditionalFormatting>
  <conditionalFormatting sqref="E318:E326">
    <cfRule type="expression" dxfId="124" priority="472">
      <formula>#REF!="WANT"</formula>
    </cfRule>
  </conditionalFormatting>
  <conditionalFormatting sqref="E573:E581">
    <cfRule type="expression" dxfId="123" priority="39">
      <formula>#REF!="WANT"</formula>
    </cfRule>
  </conditionalFormatting>
  <conditionalFormatting sqref="G2:J566">
    <cfRule type="expression" dxfId="122" priority="228">
      <formula>#REF!="WANT"</formula>
    </cfRule>
  </conditionalFormatting>
  <conditionalFormatting sqref="K523:K534">
    <cfRule type="expression" dxfId="121" priority="426">
      <formula>#REF!="WANT"</formula>
    </cfRule>
  </conditionalFormatting>
  <conditionalFormatting sqref="L2:M566">
    <cfRule type="expression" dxfId="120" priority="8">
      <formula>#REF!="WANT"</formula>
    </cfRule>
  </conditionalFormatting>
  <conditionalFormatting sqref="O2:O566">
    <cfRule type="cellIs" dxfId="119" priority="492" operator="equal">
      <formula>1</formula>
    </cfRule>
    <cfRule type="cellIs" dxfId="118" priority="491" operator="between">
      <formula>2</formula>
      <formula>5</formula>
    </cfRule>
    <cfRule type="cellIs" dxfId="117" priority="490" operator="greaterThan">
      <formula>5</formula>
    </cfRule>
  </conditionalFormatting>
  <conditionalFormatting sqref="O570:O586">
    <cfRule type="cellIs" dxfId="116" priority="710" operator="equal">
      <formula>1</formula>
    </cfRule>
    <cfRule type="cellIs" dxfId="115" priority="708" operator="greaterThan">
      <formula>5</formula>
    </cfRule>
    <cfRule type="cellIs" dxfId="114" priority="709" operator="between">
      <formula>2</formula>
      <formula>5</formula>
    </cfRule>
  </conditionalFormatting>
  <conditionalFormatting sqref="P181:P198">
    <cfRule type="duplicateValues" dxfId="113" priority="3"/>
  </conditionalFormatting>
  <conditionalFormatting sqref="P203 R203:BA203">
    <cfRule type="duplicateValues" dxfId="112" priority="606"/>
  </conditionalFormatting>
  <conditionalFormatting sqref="P271:P274">
    <cfRule type="duplicateValues" dxfId="111" priority="4"/>
  </conditionalFormatting>
  <conditionalFormatting sqref="P368:P374">
    <cfRule type="duplicateValues" dxfId="110" priority="6"/>
  </conditionalFormatting>
  <conditionalFormatting sqref="P385:P388">
    <cfRule type="expression" dxfId="109" priority="393">
      <formula>#REF!="WANT"</formula>
    </cfRule>
  </conditionalFormatting>
  <conditionalFormatting sqref="P392">
    <cfRule type="duplicateValues" dxfId="108" priority="591"/>
  </conditionalFormatting>
  <conditionalFormatting sqref="P566">
    <cfRule type="duplicateValues" dxfId="107" priority="5"/>
  </conditionalFormatting>
  <conditionalFormatting sqref="P72:Q72">
    <cfRule type="duplicateValues" dxfId="106" priority="617"/>
  </conditionalFormatting>
  <conditionalFormatting sqref="P317:R317">
    <cfRule type="duplicateValues" dxfId="105" priority="511"/>
  </conditionalFormatting>
  <conditionalFormatting sqref="P293:BA314 P318:BA319">
    <cfRule type="duplicateValues" dxfId="104" priority="2821"/>
  </conditionalFormatting>
  <conditionalFormatting sqref="P327:BA336 P98:BA105 P66:BA66">
    <cfRule type="duplicateValues" dxfId="103" priority="3227"/>
  </conditionalFormatting>
  <conditionalFormatting sqref="P558:BA562 Q388:BA388 Q271:BA274 P266:BA270 P60:BA65 P515:BA521 P456:BA457 P389:BA391 P359:BA361 P324:BA326 P284:BA286 P275:BA277 P255:BA257 P220:BA222 P156:BA157 P67:BA69 Q387:Y387 AB387:BA387 Q181:BA198">
    <cfRule type="duplicateValues" dxfId="102" priority="7825"/>
  </conditionalFormatting>
  <conditionalFormatting sqref="Q203">
    <cfRule type="duplicateValues" dxfId="101" priority="7"/>
  </conditionalFormatting>
  <conditionalFormatting sqref="Q364:Q367">
    <cfRule type="duplicateValues" dxfId="100" priority="588"/>
  </conditionalFormatting>
  <conditionalFormatting sqref="Q375:R384 Q392:R393">
    <cfRule type="duplicateValues" dxfId="99" priority="6339"/>
  </conditionalFormatting>
  <conditionalFormatting sqref="Q566:BA566 Q415:BA415 Q401:BA401 Q385:BA386 Q369:BA371 Q283:BA283">
    <cfRule type="duplicateValues" dxfId="98" priority="6942"/>
  </conditionalFormatting>
  <conditionalFormatting sqref="V416">
    <cfRule type="duplicateValues" dxfId="97" priority="684"/>
  </conditionalFormatting>
  <conditionalFormatting sqref="W38 P416:U416 T317:BA317 T48 AN170 R25 Q26 R22:S23 AK170 AE171 AB171 P4:BA8 P119:BA140 P108:P118 T108:BA115 T117:BA118 Z116:BA116 T116:X116 Q116 P146:BA152 P141:P145 R141:BA145 P155:BA155 P153:P154 R153:BA154 P176:BA177 T171:U171 Z170:AF170 AB168:AE169 AM170:AM171 P169:U170 P168:Q168 T168:U168 X168 Z168:Z169 AJ169:AQ169 AG168:AM168 P167:Z167 AB167:AJ167 AL167 AL172:AQ172 P2:P3 R2:BA3 P50:BA59 P9:W9 AB9:BA9 Y9:Z9 P10:S10 U10:BA10 P11:U11 W11:BA11 P12:T12 V12:BA12 P13:Q13 S13:BA13 P14:P18 R14:BA16 P21:Q21 S21 P20:R20 T20:T21 P19:Q19 Q24:R24 P22:P32 P33:Q33 S27:BA33 R34:BA36 W37:X37 P205:AZ205 P204:Y204 AA204 AF204:AG204 AI204 AK204 AM204 AO204 AT204 AX204:AY204 BA204 S19:BA19 R17:T18 V17:BA18 W416:BA416 P73:BA97 R72:BA72 U368:BA368 R364:R367 U364:X367 U379:BA383 U384:X384 P393 S393:BA393 P364:P367 Z364:BA367 Q368:S368 U374:X378 Z374:BA378 P417:BA455 P320:BA323 P394:BA400 AO170:AQ171 AR169:BA172 AN167:BA167 AP168:BA168 P171:P175 T172:AJ172 T174:V175 S173:U173 W173:BA175 V178:BA180 P178:S180 S199:BA202 P210 P206:Q209 P219:BA219 R218:BA218 BD218 P218 P211:Q217 U206:BA217 P251:BA254 P315:BA316 T234 S235:T235 S236:S239 U237:W239 S240:T240 V240:W240 U236:V236 P229:Q229 S229 V229 R230:BA230 T241:Y250 AA234:BA250 P48:S49 P34:P47 R37:U47 Y37:BA41 W39:X41 Y43:BA49 V48:W49 W43:X47 Z42:BA42 V42:X42 Z384:BA384 P363:Y363 AB363:BA363 P70:BA71 P106:BA107 P158:BA166 P199:Q202 P223:BA227 P258:BA265 P278:BA282 P287:BA292 P337:BA358 P362:BA362 Q372:S374 U372:BA373 Z392:BA392 U392:X392 P402:BA414 P458:BA514 P522:BA557 P563:BA565 P375:P389 U21:BA26 V20:BA20 V232:W235 P228:V228 X228:BA229 Y234:Y240 P230:P250 S231:T233 V231 Y231:BA233">
    <cfRule type="duplicateValues" dxfId="96" priority="24542"/>
  </conditionalFormatting>
  <conditionalFormatting sqref="W231">
    <cfRule type="duplicateValues" dxfId="95" priority="1"/>
  </conditionalFormatting>
  <conditionalFormatting sqref="Y364:Y366">
    <cfRule type="duplicateValues" dxfId="94" priority="561"/>
  </conditionalFormatting>
  <conditionalFormatting sqref="Y374:Y378">
    <cfRule type="duplicateValues" dxfId="93" priority="534"/>
  </conditionalFormatting>
  <conditionalFormatting sqref="Y384">
    <cfRule type="duplicateValues" dxfId="92" priority="6338"/>
  </conditionalFormatting>
  <conditionalFormatting sqref="Z1">
    <cfRule type="duplicateValues" dxfId="91" priority="664"/>
  </conditionalFormatting>
  <conditionalFormatting sqref="Z387">
    <cfRule type="duplicateValues" dxfId="90" priority="61"/>
  </conditionalFormatting>
  <conditionalFormatting sqref="Z363:AA363">
    <cfRule type="duplicateValues" dxfId="89" priority="14"/>
  </conditionalFormatting>
  <conditionalFormatting sqref="BB203:BD203">
    <cfRule type="duplicateValues" dxfId="88" priority="601"/>
  </conditionalFormatting>
  <conditionalFormatting sqref="BB293:BD314 BB318:BD319">
    <cfRule type="duplicateValues" dxfId="87" priority="2827"/>
  </conditionalFormatting>
  <conditionalFormatting sqref="BB320:BD323 BB206:BD217 BB204:BD204 BB219:BD219 BB315:BD317 BB218:BC218 BB2:BD59 BB70:BD97 BB106:BD155 BB158:BD180 BB199:BD202 BB223:BD254 BB258:BD265 BB278:BD282 BB287:BD292 BB337:BD358 BB362:BD368 BB372:BD384 BB392:BD400 BB402:BD414 BB416:BD455 BB458:BD514 BB522:BD557 BB563:BD565">
    <cfRule type="duplicateValues" dxfId="86" priority="7824"/>
  </conditionalFormatting>
  <conditionalFormatting sqref="BB327:BD336 BB98:BD105 BB66:BD66">
    <cfRule type="duplicateValues" dxfId="85" priority="3230"/>
  </conditionalFormatting>
  <conditionalFormatting sqref="BB558:BD562 BB515:BD521 BB456:BD457 BB387:BD391 BB359:BD361 BB324:BD326 BB284:BD286 BB255:BD257 BB220:BD222 BB156:BD157 BB67:BD69 BB60:BD65 BB181:BD198 BB266:BD277">
    <cfRule type="duplicateValues" dxfId="84" priority="7845"/>
  </conditionalFormatting>
  <conditionalFormatting sqref="BB566:BD566 BB415:BD415 BB401:BD401 BB385:BD386 BB369:BD371 BB283:BD283">
    <cfRule type="duplicateValues" dxfId="83" priority="6948"/>
  </conditionalFormatting>
  <pageMargins left="0.5" right="0.5" top="0.5" bottom="0.5" header="0.5" footer="0.5"/>
  <pageSetup scale="32" fitToHeight="0" orientation="landscape" horizontalDpi="4294967292" verticalDpi="4294967292"/>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587"/>
  <sheetViews>
    <sheetView topLeftCell="D517" workbookViewId="0">
      <selection activeCell="BD589" sqref="BD589"/>
    </sheetView>
  </sheetViews>
  <sheetFormatPr baseColWidth="10" defaultRowHeight="16" x14ac:dyDescent="0.2"/>
  <cols>
    <col min="2" max="2" width="10" customWidth="1"/>
    <col min="3" max="3" width="44.1640625" customWidth="1"/>
    <col min="4" max="4" width="45.6640625" customWidth="1"/>
    <col min="5" max="5" width="20.83203125" bestFit="1" customWidth="1"/>
    <col min="6" max="6" width="6.1640625" style="19" customWidth="1"/>
    <col min="7" max="7" width="7" bestFit="1" customWidth="1"/>
    <col min="8" max="8" width="10.83203125" bestFit="1" customWidth="1"/>
    <col min="9" max="9" width="9.5" customWidth="1"/>
    <col min="10" max="10" width="11.5" customWidth="1"/>
    <col min="11" max="11" width="15.5" bestFit="1" customWidth="1"/>
    <col min="12" max="12" width="9.6640625" style="19" customWidth="1"/>
    <col min="13" max="13" width="7.33203125" style="19" bestFit="1" customWidth="1"/>
    <col min="14" max="14" width="9.33203125" style="19" customWidth="1"/>
    <col min="15" max="15" width="6.6640625" customWidth="1"/>
    <col min="16" max="16" width="6.1640625" style="3" bestFit="1" customWidth="1"/>
    <col min="17" max="17" width="6" style="3" customWidth="1"/>
    <col min="18" max="18" width="6.1640625" style="3" bestFit="1" customWidth="1"/>
    <col min="19" max="19" width="5.5" style="3" bestFit="1" customWidth="1"/>
    <col min="20" max="20" width="5.1640625" style="3" bestFit="1" customWidth="1"/>
    <col min="21" max="22" width="5.5" style="3" bestFit="1" customWidth="1"/>
    <col min="23" max="23" width="7.1640625" style="3" bestFit="1" customWidth="1"/>
    <col min="24" max="25" width="4.1640625" style="3" bestFit="1" customWidth="1"/>
    <col min="26" max="26" width="7.1640625" style="3" bestFit="1" customWidth="1"/>
    <col min="27" max="27" width="5.6640625" style="3" customWidth="1"/>
    <col min="28" max="33" width="4.1640625" style="3" bestFit="1" customWidth="1"/>
    <col min="34" max="34" width="5.5" style="3" bestFit="1" customWidth="1"/>
    <col min="35" max="43" width="4.1640625" style="3" bestFit="1" customWidth="1"/>
    <col min="44" max="44" width="5.5" bestFit="1" customWidth="1"/>
    <col min="45" max="45" width="5.33203125" bestFit="1" customWidth="1"/>
    <col min="46" max="48" width="4.1640625" bestFit="1" customWidth="1"/>
    <col min="49" max="49" width="5.5" bestFit="1" customWidth="1"/>
    <col min="50" max="50" width="5.33203125" bestFit="1" customWidth="1"/>
    <col min="51" max="56" width="4.1640625" bestFit="1" customWidth="1"/>
  </cols>
  <sheetData>
    <row r="1" spans="1:56" s="4" customFormat="1" x14ac:dyDescent="0.2">
      <c r="A1" s="3"/>
      <c r="B1" s="1" t="s">
        <v>0</v>
      </c>
      <c r="C1" s="5"/>
      <c r="D1" s="5"/>
      <c r="E1" s="5"/>
      <c r="F1" s="21" t="s">
        <v>1590</v>
      </c>
      <c r="G1" s="4" t="s">
        <v>4</v>
      </c>
      <c r="H1" s="6" t="s">
        <v>5</v>
      </c>
      <c r="I1" s="4" t="s">
        <v>4</v>
      </c>
      <c r="J1" s="6" t="s">
        <v>6</v>
      </c>
      <c r="K1" s="4" t="s">
        <v>996</v>
      </c>
      <c r="L1" s="17" t="s">
        <v>1</v>
      </c>
      <c r="M1" s="17" t="s">
        <v>2</v>
      </c>
      <c r="N1" s="17" t="s">
        <v>3</v>
      </c>
      <c r="O1" s="4" t="s">
        <v>7</v>
      </c>
      <c r="P1" s="7" t="s">
        <v>8</v>
      </c>
      <c r="Z1" s="188" t="s">
        <v>1591</v>
      </c>
      <c r="AA1" s="189"/>
    </row>
    <row r="2" spans="1:56" s="3" customFormat="1" x14ac:dyDescent="0.2">
      <c r="A2" s="3">
        <v>463</v>
      </c>
      <c r="B2" s="10">
        <v>1918</v>
      </c>
      <c r="C2" s="11" t="s">
        <v>1461</v>
      </c>
      <c r="D2" s="23" t="s">
        <v>1255</v>
      </c>
      <c r="E2" s="12" t="s">
        <v>540</v>
      </c>
      <c r="F2" s="16" t="s">
        <v>841</v>
      </c>
      <c r="G2" s="38" t="s">
        <v>594</v>
      </c>
      <c r="H2" s="13">
        <v>30</v>
      </c>
      <c r="I2" s="9" t="s">
        <v>594</v>
      </c>
      <c r="J2" s="13">
        <v>60</v>
      </c>
      <c r="K2" s="22" t="s">
        <v>1444</v>
      </c>
      <c r="L2" s="18">
        <f>SUM($O2:$O36)</f>
        <v>36</v>
      </c>
      <c r="M2" s="18">
        <f>COUNTA($P2:$P36)</f>
        <v>35</v>
      </c>
      <c r="N2" s="19">
        <f>+L2-M2</f>
        <v>1</v>
      </c>
      <c r="O2" s="9">
        <f t="shared" ref="O2:O65" si="0">COUNTA(P2:BD2)</f>
        <v>1</v>
      </c>
      <c r="P2" s="3" t="s">
        <v>594</v>
      </c>
      <c r="AR2"/>
      <c r="AS2"/>
      <c r="AT2"/>
      <c r="AU2"/>
      <c r="AV2"/>
      <c r="AW2"/>
      <c r="AX2"/>
      <c r="AY2"/>
      <c r="AZ2"/>
      <c r="BA2"/>
      <c r="BB2"/>
      <c r="BC2"/>
      <c r="BD2"/>
    </row>
    <row r="3" spans="1:56" s="3" customFormat="1" x14ac:dyDescent="0.2">
      <c r="A3" s="3">
        <v>464</v>
      </c>
      <c r="B3" s="10">
        <v>1918</v>
      </c>
      <c r="C3" s="11" t="s">
        <v>1461</v>
      </c>
      <c r="D3" s="23" t="s">
        <v>1256</v>
      </c>
      <c r="E3" s="12" t="s">
        <v>540</v>
      </c>
      <c r="F3" s="16" t="s">
        <v>842</v>
      </c>
      <c r="G3" s="38" t="s">
        <v>595</v>
      </c>
      <c r="H3" s="13">
        <v>35</v>
      </c>
      <c r="I3" s="9" t="s">
        <v>595</v>
      </c>
      <c r="J3" s="13">
        <v>65</v>
      </c>
      <c r="K3" s="22" t="s">
        <v>1444</v>
      </c>
      <c r="L3" s="18"/>
      <c r="M3" s="18"/>
      <c r="N3" s="19"/>
      <c r="O3" s="9">
        <f t="shared" si="0"/>
        <v>1</v>
      </c>
      <c r="P3" s="3" t="s">
        <v>595</v>
      </c>
      <c r="AR3"/>
      <c r="AS3"/>
      <c r="AT3"/>
      <c r="AU3"/>
      <c r="AV3"/>
      <c r="AW3"/>
      <c r="AX3"/>
      <c r="AY3"/>
      <c r="AZ3"/>
      <c r="BA3"/>
      <c r="BB3"/>
      <c r="BC3"/>
      <c r="BD3"/>
    </row>
    <row r="4" spans="1:56" s="3" customFormat="1" x14ac:dyDescent="0.2">
      <c r="A4" s="3">
        <v>465</v>
      </c>
      <c r="B4" s="10">
        <v>1918</v>
      </c>
      <c r="C4" s="11" t="s">
        <v>1461</v>
      </c>
      <c r="D4" s="23" t="s">
        <v>1257</v>
      </c>
      <c r="E4" s="12" t="s">
        <v>540</v>
      </c>
      <c r="F4" s="16" t="s">
        <v>1289</v>
      </c>
      <c r="G4" s="38" t="s">
        <v>596</v>
      </c>
      <c r="H4" s="13">
        <v>35</v>
      </c>
      <c r="I4" s="9" t="s">
        <v>596</v>
      </c>
      <c r="J4" s="13">
        <v>70</v>
      </c>
      <c r="K4" s="22" t="s">
        <v>1444</v>
      </c>
      <c r="L4" s="18"/>
      <c r="M4" s="18"/>
      <c r="N4" s="19"/>
      <c r="O4" s="9">
        <f t="shared" si="0"/>
        <v>1</v>
      </c>
      <c r="P4" s="3" t="s">
        <v>596</v>
      </c>
      <c r="AR4"/>
      <c r="AS4"/>
      <c r="AT4"/>
      <c r="AU4"/>
      <c r="AV4"/>
      <c r="AW4"/>
      <c r="AX4"/>
      <c r="AY4"/>
      <c r="AZ4"/>
      <c r="BA4"/>
      <c r="BB4"/>
      <c r="BC4"/>
      <c r="BD4"/>
    </row>
    <row r="5" spans="1:56" s="3" customFormat="1" x14ac:dyDescent="0.2">
      <c r="A5" s="3">
        <v>466</v>
      </c>
      <c r="B5" s="10">
        <v>1923</v>
      </c>
      <c r="C5" s="11" t="s">
        <v>1462</v>
      </c>
      <c r="D5" s="23" t="s">
        <v>1258</v>
      </c>
      <c r="E5" s="12" t="s">
        <v>540</v>
      </c>
      <c r="F5" s="16" t="s">
        <v>1290</v>
      </c>
      <c r="G5" s="38" t="s">
        <v>597</v>
      </c>
      <c r="H5" s="13">
        <v>15</v>
      </c>
      <c r="I5" s="9" t="s">
        <v>597</v>
      </c>
      <c r="J5" s="13">
        <v>20</v>
      </c>
      <c r="K5" s="22" t="s">
        <v>1445</v>
      </c>
      <c r="L5" s="18"/>
      <c r="M5" s="18"/>
      <c r="N5" s="19"/>
      <c r="O5" s="9">
        <f t="shared" si="0"/>
        <v>1</v>
      </c>
      <c r="P5" s="3" t="s">
        <v>597</v>
      </c>
      <c r="AR5"/>
      <c r="AS5"/>
      <c r="AT5"/>
      <c r="AU5"/>
      <c r="AV5"/>
      <c r="AW5"/>
      <c r="AX5"/>
      <c r="AY5"/>
      <c r="AZ5"/>
      <c r="BA5"/>
      <c r="BB5"/>
      <c r="BC5"/>
      <c r="BD5"/>
    </row>
    <row r="6" spans="1:56" s="3" customFormat="1" x14ac:dyDescent="0.2">
      <c r="A6" s="3">
        <v>467</v>
      </c>
      <c r="B6" s="10">
        <v>1923</v>
      </c>
      <c r="C6" s="11" t="s">
        <v>1462</v>
      </c>
      <c r="D6" s="23" t="s">
        <v>1259</v>
      </c>
      <c r="E6" s="12" t="s">
        <v>540</v>
      </c>
      <c r="F6" s="16" t="s">
        <v>1291</v>
      </c>
      <c r="G6" s="38" t="s">
        <v>598</v>
      </c>
      <c r="H6" s="13">
        <v>30</v>
      </c>
      <c r="I6" s="9" t="s">
        <v>598</v>
      </c>
      <c r="J6" s="13">
        <v>65</v>
      </c>
      <c r="K6" s="22" t="s">
        <v>1446</v>
      </c>
      <c r="L6" s="18"/>
      <c r="M6" s="18"/>
      <c r="N6" s="19"/>
      <c r="O6" s="9">
        <f t="shared" si="0"/>
        <v>1</v>
      </c>
      <c r="P6" s="3" t="s">
        <v>598</v>
      </c>
      <c r="AR6"/>
      <c r="AS6"/>
      <c r="AT6"/>
      <c r="AU6"/>
      <c r="AV6"/>
      <c r="AW6"/>
      <c r="AX6"/>
      <c r="AY6"/>
      <c r="AZ6"/>
      <c r="BA6"/>
      <c r="BB6"/>
      <c r="BC6"/>
      <c r="BD6"/>
    </row>
    <row r="7" spans="1:56" s="3" customFormat="1" x14ac:dyDescent="0.2">
      <c r="A7" s="3">
        <v>468</v>
      </c>
      <c r="B7" s="10">
        <v>1923</v>
      </c>
      <c r="C7" s="11" t="s">
        <v>1462</v>
      </c>
      <c r="D7" s="23" t="s">
        <v>1260</v>
      </c>
      <c r="E7" s="12" t="s">
        <v>540</v>
      </c>
      <c r="F7" s="16" t="s">
        <v>1292</v>
      </c>
      <c r="G7" s="38" t="s">
        <v>599</v>
      </c>
      <c r="H7" s="13">
        <v>30</v>
      </c>
      <c r="I7" s="9" t="s">
        <v>599</v>
      </c>
      <c r="J7" s="13">
        <v>70</v>
      </c>
      <c r="K7" s="22" t="s">
        <v>1447</v>
      </c>
      <c r="L7" s="18"/>
      <c r="M7" s="18"/>
      <c r="N7" s="19"/>
      <c r="O7" s="9">
        <f t="shared" si="0"/>
        <v>1</v>
      </c>
      <c r="P7" s="3" t="s">
        <v>599</v>
      </c>
      <c r="AR7"/>
      <c r="AS7"/>
      <c r="AT7"/>
      <c r="AU7"/>
      <c r="AV7"/>
      <c r="AW7"/>
      <c r="AX7"/>
      <c r="AY7"/>
      <c r="AZ7"/>
      <c r="BA7"/>
      <c r="BB7"/>
      <c r="BC7"/>
      <c r="BD7"/>
    </row>
    <row r="8" spans="1:56" s="3" customFormat="1" x14ac:dyDescent="0.2">
      <c r="A8" s="3">
        <v>469</v>
      </c>
      <c r="B8" s="10">
        <v>1926</v>
      </c>
      <c r="C8" s="11" t="s">
        <v>1463</v>
      </c>
      <c r="D8" s="23" t="s">
        <v>1261</v>
      </c>
      <c r="E8" s="12" t="s">
        <v>540</v>
      </c>
      <c r="F8" s="16" t="s">
        <v>1293</v>
      </c>
      <c r="G8" s="38" t="s">
        <v>600</v>
      </c>
      <c r="H8" s="13">
        <v>0.35</v>
      </c>
      <c r="I8" s="9" t="s">
        <v>600</v>
      </c>
      <c r="J8" s="13">
        <v>2.5</v>
      </c>
      <c r="K8" s="22" t="s">
        <v>1448</v>
      </c>
      <c r="L8" s="18"/>
      <c r="M8" s="18"/>
      <c r="N8" s="19"/>
      <c r="O8" s="9">
        <f t="shared" si="0"/>
        <v>1</v>
      </c>
      <c r="P8" s="3" t="s">
        <v>600</v>
      </c>
      <c r="AR8"/>
      <c r="AS8"/>
      <c r="AT8"/>
      <c r="AU8"/>
      <c r="AV8"/>
      <c r="AW8"/>
      <c r="AX8"/>
      <c r="AY8"/>
      <c r="AZ8"/>
      <c r="BA8"/>
      <c r="BB8"/>
      <c r="BC8"/>
      <c r="BD8"/>
    </row>
    <row r="9" spans="1:56" s="3" customFormat="1" x14ac:dyDescent="0.2">
      <c r="A9" s="3">
        <v>470</v>
      </c>
      <c r="B9" s="10">
        <v>1926</v>
      </c>
      <c r="C9" s="11" t="s">
        <v>1463</v>
      </c>
      <c r="D9" s="23" t="s">
        <v>1262</v>
      </c>
      <c r="E9" s="12" t="s">
        <v>540</v>
      </c>
      <c r="F9" s="16" t="s">
        <v>1294</v>
      </c>
      <c r="G9" s="38" t="s">
        <v>601</v>
      </c>
      <c r="H9" s="13">
        <v>1.25</v>
      </c>
      <c r="I9" s="9" t="s">
        <v>601</v>
      </c>
      <c r="J9" s="13">
        <v>2.75</v>
      </c>
      <c r="K9" s="22" t="s">
        <v>1448</v>
      </c>
      <c r="L9" s="18"/>
      <c r="M9" s="18"/>
      <c r="N9" s="19"/>
      <c r="O9" s="9">
        <f t="shared" si="0"/>
        <v>1</v>
      </c>
      <c r="P9" s="3" t="s">
        <v>601</v>
      </c>
      <c r="AR9"/>
      <c r="AS9"/>
      <c r="AT9"/>
      <c r="AU9"/>
      <c r="AV9"/>
      <c r="AW9"/>
      <c r="AX9"/>
      <c r="AY9"/>
      <c r="AZ9"/>
      <c r="BA9"/>
      <c r="BB9"/>
      <c r="BC9"/>
      <c r="BD9"/>
    </row>
    <row r="10" spans="1:56" s="3" customFormat="1" x14ac:dyDescent="0.2">
      <c r="A10" s="3">
        <v>471</v>
      </c>
      <c r="B10" s="10">
        <v>1926</v>
      </c>
      <c r="C10" s="11" t="s">
        <v>1463</v>
      </c>
      <c r="D10" s="23" t="s">
        <v>1263</v>
      </c>
      <c r="E10" s="12" t="s">
        <v>540</v>
      </c>
      <c r="F10" s="16" t="s">
        <v>1295</v>
      </c>
      <c r="G10" s="38" t="s">
        <v>602</v>
      </c>
      <c r="H10" s="13">
        <v>2</v>
      </c>
      <c r="I10" s="9" t="s">
        <v>602</v>
      </c>
      <c r="J10" s="13">
        <v>7</v>
      </c>
      <c r="K10" s="22" t="s">
        <v>1448</v>
      </c>
      <c r="L10" s="18"/>
      <c r="M10" s="18"/>
      <c r="N10" s="19"/>
      <c r="O10" s="9">
        <f t="shared" si="0"/>
        <v>1</v>
      </c>
      <c r="P10" s="3" t="s">
        <v>602</v>
      </c>
      <c r="AR10"/>
      <c r="AS10"/>
      <c r="AT10"/>
      <c r="AU10"/>
      <c r="AV10"/>
      <c r="AW10"/>
      <c r="AX10"/>
      <c r="AY10"/>
      <c r="AZ10"/>
      <c r="BA10"/>
      <c r="BB10"/>
      <c r="BC10"/>
      <c r="BD10"/>
    </row>
    <row r="11" spans="1:56" s="3" customFormat="1" x14ac:dyDescent="0.2">
      <c r="A11" s="3">
        <v>472</v>
      </c>
      <c r="B11" s="10">
        <v>1926</v>
      </c>
      <c r="C11" s="11" t="s">
        <v>1464</v>
      </c>
      <c r="D11" s="23" t="s">
        <v>1264</v>
      </c>
      <c r="E11" s="12" t="s">
        <v>540</v>
      </c>
      <c r="F11" s="16" t="s">
        <v>847</v>
      </c>
      <c r="G11" s="38" t="s">
        <v>603</v>
      </c>
      <c r="H11" s="13">
        <v>2.5</v>
      </c>
      <c r="I11" s="9" t="s">
        <v>603</v>
      </c>
      <c r="J11" s="13">
        <v>7</v>
      </c>
      <c r="K11" s="22" t="s">
        <v>1449</v>
      </c>
      <c r="L11" s="18"/>
      <c r="M11" s="18"/>
      <c r="N11" s="19"/>
      <c r="O11" s="9">
        <f t="shared" si="0"/>
        <v>1</v>
      </c>
      <c r="P11" s="3" t="s">
        <v>603</v>
      </c>
      <c r="AR11"/>
      <c r="AS11"/>
      <c r="AT11"/>
      <c r="AU11"/>
      <c r="AV11"/>
      <c r="AW11"/>
      <c r="AX11"/>
      <c r="AY11"/>
      <c r="AZ11"/>
      <c r="BA11"/>
      <c r="BB11"/>
      <c r="BC11"/>
      <c r="BD11"/>
    </row>
    <row r="12" spans="1:56" s="3" customFormat="1" x14ac:dyDescent="0.2">
      <c r="A12" s="3">
        <v>473</v>
      </c>
      <c r="B12" s="10">
        <v>1928</v>
      </c>
      <c r="C12" s="11" t="s">
        <v>540</v>
      </c>
      <c r="D12" s="23" t="s">
        <v>1265</v>
      </c>
      <c r="E12" s="12" t="s">
        <v>540</v>
      </c>
      <c r="F12" s="16" t="s">
        <v>848</v>
      </c>
      <c r="G12" s="38" t="s">
        <v>604</v>
      </c>
      <c r="H12" s="13">
        <v>0.75</v>
      </c>
      <c r="I12" s="9" t="s">
        <v>604</v>
      </c>
      <c r="J12" s="13">
        <v>5</v>
      </c>
      <c r="K12" s="22" t="s">
        <v>1450</v>
      </c>
      <c r="L12" s="18"/>
      <c r="M12" s="18"/>
      <c r="N12" s="19"/>
      <c r="O12" s="9">
        <f t="shared" si="0"/>
        <v>1</v>
      </c>
      <c r="P12" s="3" t="s">
        <v>604</v>
      </c>
      <c r="AR12"/>
      <c r="AS12"/>
      <c r="AT12"/>
      <c r="AU12"/>
      <c r="AV12"/>
      <c r="AW12"/>
      <c r="AX12"/>
      <c r="AY12"/>
      <c r="AZ12"/>
      <c r="BA12"/>
      <c r="BB12"/>
      <c r="BC12"/>
      <c r="BD12"/>
    </row>
    <row r="13" spans="1:56" s="3" customFormat="1" x14ac:dyDescent="0.2">
      <c r="A13" s="3">
        <v>474</v>
      </c>
      <c r="B13" s="10">
        <v>1928</v>
      </c>
      <c r="C13" s="11" t="s">
        <v>540</v>
      </c>
      <c r="D13" s="23" t="s">
        <v>1266</v>
      </c>
      <c r="E13" s="12" t="s">
        <v>540</v>
      </c>
      <c r="F13" s="16" t="s">
        <v>1296</v>
      </c>
      <c r="G13" s="38" t="s">
        <v>609</v>
      </c>
      <c r="H13" s="13">
        <v>0.6</v>
      </c>
      <c r="I13" s="9" t="s">
        <v>609</v>
      </c>
      <c r="J13" s="13">
        <v>5</v>
      </c>
      <c r="K13" s="22" t="s">
        <v>1451</v>
      </c>
      <c r="L13" s="18"/>
      <c r="M13" s="18"/>
      <c r="N13" s="19"/>
      <c r="O13" s="9">
        <f t="shared" si="0"/>
        <v>2</v>
      </c>
      <c r="P13" s="3" t="s">
        <v>609</v>
      </c>
      <c r="Q13" s="3" t="s">
        <v>605</v>
      </c>
      <c r="AR13"/>
      <c r="AS13"/>
      <c r="AT13"/>
      <c r="AU13"/>
      <c r="AV13"/>
      <c r="AW13"/>
      <c r="AX13"/>
      <c r="AY13"/>
      <c r="AZ13"/>
      <c r="BA13"/>
      <c r="BB13"/>
      <c r="BC13"/>
      <c r="BD13"/>
    </row>
    <row r="14" spans="1:56" s="3" customFormat="1" x14ac:dyDescent="0.2">
      <c r="A14" s="3">
        <v>475</v>
      </c>
      <c r="B14" s="10">
        <v>1930</v>
      </c>
      <c r="C14" s="11" t="s">
        <v>1465</v>
      </c>
      <c r="D14" s="23" t="s">
        <v>1267</v>
      </c>
      <c r="E14" s="12" t="s">
        <v>540</v>
      </c>
      <c r="F14" s="16" t="s">
        <v>1297</v>
      </c>
      <c r="G14" s="38" t="s">
        <v>606</v>
      </c>
      <c r="H14" s="13">
        <v>165</v>
      </c>
      <c r="I14" s="9" t="s">
        <v>606</v>
      </c>
      <c r="J14" s="13">
        <v>180</v>
      </c>
      <c r="K14" s="22" t="s">
        <v>1452</v>
      </c>
      <c r="L14" s="18"/>
      <c r="M14" s="18"/>
      <c r="N14" s="19"/>
      <c r="O14" s="9">
        <f t="shared" si="0"/>
        <v>1</v>
      </c>
      <c r="P14" s="3" t="s">
        <v>606</v>
      </c>
      <c r="AR14"/>
      <c r="AS14"/>
      <c r="AT14"/>
      <c r="AU14"/>
      <c r="AV14"/>
      <c r="AW14"/>
      <c r="AX14"/>
      <c r="AY14"/>
      <c r="AZ14"/>
      <c r="BA14"/>
      <c r="BB14"/>
      <c r="BC14"/>
      <c r="BD14"/>
    </row>
    <row r="15" spans="1:56" s="3" customFormat="1" x14ac:dyDescent="0.2">
      <c r="A15" s="3">
        <v>476</v>
      </c>
      <c r="B15" s="10">
        <v>1930</v>
      </c>
      <c r="C15" s="11" t="s">
        <v>1465</v>
      </c>
      <c r="D15" s="23" t="s">
        <v>1268</v>
      </c>
      <c r="E15" s="12" t="s">
        <v>540</v>
      </c>
      <c r="F15" s="16" t="s">
        <v>1298</v>
      </c>
      <c r="G15" s="38" t="s">
        <v>607</v>
      </c>
      <c r="H15" s="13">
        <v>375</v>
      </c>
      <c r="I15" s="9" t="s">
        <v>607</v>
      </c>
      <c r="J15" s="13">
        <v>400</v>
      </c>
      <c r="K15" s="22" t="s">
        <v>1453</v>
      </c>
      <c r="L15" s="18"/>
      <c r="M15" s="18"/>
      <c r="N15" s="19"/>
      <c r="O15" s="9">
        <f t="shared" si="0"/>
        <v>1</v>
      </c>
      <c r="P15" s="3" t="s">
        <v>607</v>
      </c>
      <c r="AR15"/>
      <c r="AS15"/>
      <c r="AT15"/>
      <c r="AU15"/>
      <c r="AV15"/>
      <c r="AW15"/>
      <c r="AX15"/>
      <c r="AY15"/>
      <c r="AZ15"/>
      <c r="BA15"/>
      <c r="BB15"/>
      <c r="BC15"/>
      <c r="BD15"/>
    </row>
    <row r="16" spans="1:56" s="3" customFormat="1" x14ac:dyDescent="0.2">
      <c r="A16" s="3">
        <v>477</v>
      </c>
      <c r="B16" s="10">
        <v>1930</v>
      </c>
      <c r="C16" s="11" t="s">
        <v>1465</v>
      </c>
      <c r="D16" s="23" t="s">
        <v>1269</v>
      </c>
      <c r="E16" s="12" t="s">
        <v>540</v>
      </c>
      <c r="F16" s="16" t="s">
        <v>1299</v>
      </c>
      <c r="G16" s="38" t="s">
        <v>608</v>
      </c>
      <c r="H16" s="13">
        <v>600</v>
      </c>
      <c r="I16" s="9" t="s">
        <v>608</v>
      </c>
      <c r="J16" s="13">
        <v>575</v>
      </c>
      <c r="K16" s="22" t="s">
        <v>1443</v>
      </c>
      <c r="L16" s="18"/>
      <c r="M16" s="18"/>
      <c r="N16" s="19"/>
      <c r="O16" s="9">
        <f t="shared" si="0"/>
        <v>1</v>
      </c>
      <c r="P16" s="3" t="s">
        <v>608</v>
      </c>
      <c r="AR16"/>
      <c r="AS16"/>
      <c r="AT16"/>
      <c r="AU16"/>
      <c r="AV16"/>
      <c r="AW16"/>
      <c r="AX16"/>
      <c r="AY16"/>
      <c r="AZ16"/>
      <c r="BA16"/>
      <c r="BB16"/>
      <c r="BC16"/>
      <c r="BD16"/>
    </row>
    <row r="17" spans="1:56" s="3" customFormat="1" x14ac:dyDescent="0.2">
      <c r="A17" s="3">
        <v>478</v>
      </c>
      <c r="B17" s="10">
        <v>1933</v>
      </c>
      <c r="C17" s="11" t="s">
        <v>540</v>
      </c>
      <c r="D17" s="23" t="s">
        <v>1270</v>
      </c>
      <c r="E17" s="12" t="s">
        <v>540</v>
      </c>
      <c r="F17" s="16" t="s">
        <v>849</v>
      </c>
      <c r="G17" s="38" t="s">
        <v>610</v>
      </c>
      <c r="H17" s="13">
        <v>0.4</v>
      </c>
      <c r="I17" s="9" t="s">
        <v>610</v>
      </c>
      <c r="J17" s="13">
        <v>2.25</v>
      </c>
      <c r="K17" s="22" t="s">
        <v>1451</v>
      </c>
      <c r="L17" s="18"/>
      <c r="M17" s="18"/>
      <c r="N17" s="19"/>
      <c r="O17" s="9">
        <f t="shared" si="0"/>
        <v>1</v>
      </c>
      <c r="P17" s="3" t="s">
        <v>610</v>
      </c>
      <c r="AR17"/>
      <c r="AS17"/>
      <c r="AT17"/>
      <c r="AU17"/>
      <c r="AV17"/>
      <c r="AW17"/>
      <c r="AX17"/>
      <c r="AY17"/>
      <c r="AZ17"/>
      <c r="BA17"/>
      <c r="BB17"/>
      <c r="BC17"/>
      <c r="BD17"/>
    </row>
    <row r="18" spans="1:56" s="3" customFormat="1" x14ac:dyDescent="0.2">
      <c r="A18" s="3">
        <v>479</v>
      </c>
      <c r="B18" s="10">
        <v>934</v>
      </c>
      <c r="C18" s="11" t="s">
        <v>540</v>
      </c>
      <c r="D18" s="23" t="s">
        <v>1271</v>
      </c>
      <c r="E18" s="12" t="s">
        <v>540</v>
      </c>
      <c r="F18" s="16" t="s">
        <v>852</v>
      </c>
      <c r="G18" s="38" t="s">
        <v>611</v>
      </c>
      <c r="H18" s="13">
        <v>47.5</v>
      </c>
      <c r="I18" s="9" t="s">
        <v>611</v>
      </c>
      <c r="J18" s="13">
        <v>50</v>
      </c>
      <c r="K18" s="22" t="s">
        <v>1457</v>
      </c>
      <c r="L18" s="18"/>
      <c r="M18" s="18"/>
      <c r="N18" s="19"/>
      <c r="O18" s="9">
        <f t="shared" si="0"/>
        <v>1</v>
      </c>
      <c r="P18" s="3" t="s">
        <v>611</v>
      </c>
      <c r="AR18"/>
      <c r="AS18"/>
      <c r="AT18"/>
      <c r="AU18"/>
      <c r="AV18"/>
      <c r="AW18"/>
      <c r="AX18"/>
      <c r="AY18"/>
      <c r="AZ18"/>
      <c r="BA18"/>
      <c r="BB18"/>
      <c r="BC18"/>
      <c r="BD18"/>
    </row>
    <row r="19" spans="1:56" s="3" customFormat="1" x14ac:dyDescent="0.2">
      <c r="A19" s="3">
        <v>480</v>
      </c>
      <c r="B19" s="10">
        <v>1935</v>
      </c>
      <c r="C19" s="11" t="s">
        <v>540</v>
      </c>
      <c r="D19" s="23" t="s">
        <v>1272</v>
      </c>
      <c r="E19" s="12" t="s">
        <v>540</v>
      </c>
      <c r="F19" s="16" t="s">
        <v>853</v>
      </c>
      <c r="G19" s="38" t="s">
        <v>612</v>
      </c>
      <c r="H19" s="13">
        <v>0.25</v>
      </c>
      <c r="I19" s="9" t="s">
        <v>612</v>
      </c>
      <c r="J19" s="13">
        <v>3.5</v>
      </c>
      <c r="K19" s="22" t="s">
        <v>1451</v>
      </c>
      <c r="L19" s="18"/>
      <c r="M19" s="18"/>
      <c r="N19" s="19"/>
      <c r="O19" s="9">
        <f t="shared" si="0"/>
        <v>1</v>
      </c>
      <c r="P19" s="3" t="s">
        <v>612</v>
      </c>
      <c r="AR19"/>
      <c r="AS19"/>
      <c r="AT19"/>
      <c r="AU19"/>
      <c r="AV19"/>
      <c r="AW19"/>
      <c r="AX19"/>
      <c r="AY19"/>
      <c r="AZ19"/>
      <c r="BA19"/>
      <c r="BB19"/>
      <c r="BC19"/>
      <c r="BD19"/>
    </row>
    <row r="20" spans="1:56" s="3" customFormat="1" x14ac:dyDescent="0.2">
      <c r="A20" s="3">
        <v>481</v>
      </c>
      <c r="B20" s="10">
        <v>1935</v>
      </c>
      <c r="C20" s="11" t="s">
        <v>1466</v>
      </c>
      <c r="D20" s="23" t="s">
        <v>1273</v>
      </c>
      <c r="E20" s="12" t="s">
        <v>540</v>
      </c>
      <c r="F20" s="16" t="s">
        <v>854</v>
      </c>
      <c r="G20" s="38" t="s">
        <v>613</v>
      </c>
      <c r="H20" s="13">
        <v>1</v>
      </c>
      <c r="I20" s="9" t="s">
        <v>613</v>
      </c>
      <c r="J20" s="13">
        <v>1.4</v>
      </c>
      <c r="K20" s="22" t="s">
        <v>1458</v>
      </c>
      <c r="L20" s="18"/>
      <c r="M20" s="18"/>
      <c r="N20" s="19"/>
      <c r="O20" s="9">
        <f t="shared" si="0"/>
        <v>1</v>
      </c>
      <c r="P20" s="3" t="s">
        <v>613</v>
      </c>
      <c r="AR20"/>
      <c r="AS20"/>
      <c r="AT20"/>
      <c r="AU20"/>
      <c r="AV20"/>
      <c r="AW20"/>
      <c r="AX20"/>
      <c r="AY20"/>
      <c r="AZ20"/>
      <c r="BA20"/>
      <c r="BB20"/>
      <c r="BC20"/>
      <c r="BD20"/>
    </row>
    <row r="21" spans="1:56" s="3" customFormat="1" x14ac:dyDescent="0.2">
      <c r="A21" s="3">
        <v>482</v>
      </c>
      <c r="B21" s="10">
        <v>1935</v>
      </c>
      <c r="C21" s="11" t="s">
        <v>1466</v>
      </c>
      <c r="D21" s="23" t="s">
        <v>1274</v>
      </c>
      <c r="E21" s="12" t="s">
        <v>540</v>
      </c>
      <c r="F21" s="16" t="s">
        <v>1300</v>
      </c>
      <c r="G21" s="38" t="s">
        <v>614</v>
      </c>
      <c r="H21" s="13">
        <v>1.75</v>
      </c>
      <c r="I21" s="9" t="s">
        <v>614</v>
      </c>
      <c r="J21" s="13">
        <v>11</v>
      </c>
      <c r="K21" s="22" t="s">
        <v>1458</v>
      </c>
      <c r="L21" s="18"/>
      <c r="M21" s="18"/>
      <c r="N21" s="19"/>
      <c r="O21" s="9">
        <f t="shared" si="0"/>
        <v>1</v>
      </c>
      <c r="P21" s="3" t="s">
        <v>614</v>
      </c>
      <c r="AR21"/>
      <c r="AS21"/>
      <c r="AT21"/>
      <c r="AU21"/>
      <c r="AV21"/>
      <c r="AW21"/>
      <c r="AX21"/>
      <c r="AY21"/>
      <c r="AZ21"/>
      <c r="BA21"/>
      <c r="BB21"/>
      <c r="BC21"/>
      <c r="BD21"/>
    </row>
    <row r="22" spans="1:56" s="3" customFormat="1" x14ac:dyDescent="0.2">
      <c r="A22" s="3">
        <v>483</v>
      </c>
      <c r="B22" s="10">
        <v>1935</v>
      </c>
      <c r="C22" s="11" t="s">
        <v>1466</v>
      </c>
      <c r="D22" s="23" t="s">
        <v>1275</v>
      </c>
      <c r="E22" s="12" t="s">
        <v>540</v>
      </c>
      <c r="F22" s="16" t="s">
        <v>1301</v>
      </c>
      <c r="G22" s="38" t="s">
        <v>615</v>
      </c>
      <c r="H22" s="13">
        <v>5</v>
      </c>
      <c r="I22" s="9" t="s">
        <v>615</v>
      </c>
      <c r="J22" s="13">
        <v>11</v>
      </c>
      <c r="K22" s="22" t="s">
        <v>1458</v>
      </c>
      <c r="L22" s="18"/>
      <c r="M22" s="18"/>
      <c r="N22" s="19"/>
      <c r="O22" s="9">
        <f t="shared" si="0"/>
        <v>1</v>
      </c>
      <c r="P22" s="3" t="s">
        <v>615</v>
      </c>
      <c r="AR22"/>
      <c r="AS22"/>
      <c r="AT22"/>
      <c r="AU22"/>
      <c r="AV22"/>
      <c r="AW22"/>
      <c r="AX22"/>
      <c r="AY22"/>
      <c r="AZ22"/>
      <c r="BA22"/>
      <c r="BB22"/>
      <c r="BC22"/>
      <c r="BD22"/>
    </row>
    <row r="23" spans="1:56" s="3" customFormat="1" x14ac:dyDescent="0.2">
      <c r="A23" s="3">
        <v>484</v>
      </c>
      <c r="B23" s="10">
        <v>1938</v>
      </c>
      <c r="C23" s="11" t="s">
        <v>540</v>
      </c>
      <c r="D23" s="23" t="s">
        <v>1276</v>
      </c>
      <c r="E23" s="12" t="s">
        <v>540</v>
      </c>
      <c r="F23" s="16" t="s">
        <v>1302</v>
      </c>
      <c r="G23" s="38" t="s">
        <v>616</v>
      </c>
      <c r="H23" s="13">
        <v>0.25</v>
      </c>
      <c r="I23" s="9" t="s">
        <v>616</v>
      </c>
      <c r="J23" s="13">
        <v>0.7</v>
      </c>
      <c r="K23" s="22" t="s">
        <v>1459</v>
      </c>
      <c r="L23" s="18"/>
      <c r="M23" s="18"/>
      <c r="N23" s="19"/>
      <c r="O23" s="9">
        <f t="shared" si="0"/>
        <v>1</v>
      </c>
      <c r="P23" s="3" t="s">
        <v>616</v>
      </c>
      <c r="AR23"/>
      <c r="AS23"/>
      <c r="AT23"/>
      <c r="AU23"/>
      <c r="AV23"/>
      <c r="AW23"/>
      <c r="AX23"/>
      <c r="AY23"/>
      <c r="AZ23"/>
      <c r="BA23"/>
      <c r="BB23"/>
      <c r="BC23"/>
      <c r="BD23"/>
    </row>
    <row r="24" spans="1:56" s="3" customFormat="1" x14ac:dyDescent="0.2">
      <c r="A24" s="3">
        <v>485</v>
      </c>
      <c r="B24" s="10">
        <v>1938</v>
      </c>
      <c r="C24" s="11" t="s">
        <v>540</v>
      </c>
      <c r="D24" s="23" t="s">
        <v>1277</v>
      </c>
      <c r="E24" s="12" t="s">
        <v>540</v>
      </c>
      <c r="F24" s="16" t="s">
        <v>1303</v>
      </c>
      <c r="G24" s="38" t="s">
        <v>617</v>
      </c>
      <c r="H24" s="13">
        <v>1.5</v>
      </c>
      <c r="I24" s="9" t="s">
        <v>617</v>
      </c>
      <c r="J24" s="13">
        <v>12</v>
      </c>
      <c r="K24" s="22" t="s">
        <v>1460</v>
      </c>
      <c r="L24" s="18"/>
      <c r="M24" s="18"/>
      <c r="N24" s="19"/>
      <c r="O24" s="9">
        <f t="shared" si="0"/>
        <v>1</v>
      </c>
      <c r="P24" s="3" t="s">
        <v>617</v>
      </c>
      <c r="AR24"/>
      <c r="AS24"/>
      <c r="AT24"/>
      <c r="AU24"/>
      <c r="AV24"/>
      <c r="AW24"/>
      <c r="AX24"/>
      <c r="AY24"/>
      <c r="AZ24"/>
      <c r="BA24"/>
      <c r="BB24"/>
      <c r="BC24"/>
      <c r="BD24"/>
    </row>
    <row r="25" spans="1:56" s="3" customFormat="1" x14ac:dyDescent="0.2">
      <c r="A25" s="3">
        <v>486</v>
      </c>
      <c r="B25" s="10">
        <v>1941</v>
      </c>
      <c r="C25" s="11" t="s">
        <v>1467</v>
      </c>
      <c r="D25" s="23" t="s">
        <v>1278</v>
      </c>
      <c r="E25" s="12" t="s">
        <v>540</v>
      </c>
      <c r="F25" s="16" t="s">
        <v>855</v>
      </c>
      <c r="G25" s="38" t="s">
        <v>618</v>
      </c>
      <c r="H25" s="13">
        <v>0.25</v>
      </c>
      <c r="I25" s="9" t="s">
        <v>618</v>
      </c>
      <c r="J25" s="13">
        <v>0.25</v>
      </c>
      <c r="K25" s="22" t="s">
        <v>1454</v>
      </c>
      <c r="L25" s="18"/>
      <c r="M25" s="18"/>
      <c r="N25" s="19"/>
      <c r="O25" s="9">
        <f t="shared" si="0"/>
        <v>1</v>
      </c>
      <c r="P25" s="3" t="s">
        <v>618</v>
      </c>
      <c r="AR25"/>
      <c r="AS25"/>
      <c r="AT25"/>
      <c r="AU25"/>
      <c r="AV25"/>
      <c r="AW25"/>
      <c r="AX25"/>
      <c r="AY25"/>
      <c r="AZ25"/>
      <c r="BA25"/>
      <c r="BB25"/>
      <c r="BC25"/>
      <c r="BD25"/>
    </row>
    <row r="26" spans="1:56" s="3" customFormat="1" x14ac:dyDescent="0.2">
      <c r="A26" s="3">
        <v>487</v>
      </c>
      <c r="B26" s="10">
        <v>1941</v>
      </c>
      <c r="C26" s="11" t="s">
        <v>1467</v>
      </c>
      <c r="D26" s="23" t="s">
        <v>1284</v>
      </c>
      <c r="E26" s="12" t="s">
        <v>540</v>
      </c>
      <c r="F26" s="16" t="s">
        <v>858</v>
      </c>
      <c r="G26" s="38" t="s">
        <v>619</v>
      </c>
      <c r="H26" s="13">
        <v>0.25</v>
      </c>
      <c r="I26" s="9" t="s">
        <v>619</v>
      </c>
      <c r="J26" s="13">
        <v>0.25</v>
      </c>
      <c r="K26" s="22" t="s">
        <v>1454</v>
      </c>
      <c r="L26" s="18"/>
      <c r="M26" s="18"/>
      <c r="N26" s="19"/>
      <c r="O26" s="9">
        <f t="shared" si="0"/>
        <v>1</v>
      </c>
      <c r="P26" s="3" t="s">
        <v>619</v>
      </c>
      <c r="AR26"/>
      <c r="AS26"/>
      <c r="AT26"/>
      <c r="AU26"/>
      <c r="AV26"/>
      <c r="AW26"/>
      <c r="AX26"/>
      <c r="AY26"/>
      <c r="AZ26"/>
      <c r="BA26"/>
      <c r="BB26"/>
      <c r="BC26"/>
      <c r="BD26"/>
    </row>
    <row r="27" spans="1:56" s="3" customFormat="1" x14ac:dyDescent="0.2">
      <c r="A27" s="3">
        <v>488</v>
      </c>
      <c r="B27" s="10">
        <v>1941</v>
      </c>
      <c r="C27" s="11" t="s">
        <v>1467</v>
      </c>
      <c r="D27" s="23" t="s">
        <v>1279</v>
      </c>
      <c r="E27" s="12" t="s">
        <v>540</v>
      </c>
      <c r="F27" s="16" t="s">
        <v>859</v>
      </c>
      <c r="G27" s="38" t="s">
        <v>620</v>
      </c>
      <c r="H27" s="13">
        <v>0.25</v>
      </c>
      <c r="I27" s="9" t="s">
        <v>620</v>
      </c>
      <c r="J27" s="13">
        <v>1.25</v>
      </c>
      <c r="K27" s="22" t="s">
        <v>1454</v>
      </c>
      <c r="L27" s="18"/>
      <c r="M27" s="18"/>
      <c r="N27" s="19"/>
      <c r="O27" s="9">
        <f t="shared" si="0"/>
        <v>1</v>
      </c>
      <c r="P27" s="3" t="s">
        <v>620</v>
      </c>
      <c r="AR27"/>
      <c r="AS27"/>
      <c r="AT27"/>
      <c r="AU27"/>
      <c r="AV27"/>
      <c r="AW27"/>
      <c r="AX27"/>
      <c r="AY27"/>
      <c r="AZ27"/>
      <c r="BA27"/>
      <c r="BB27"/>
      <c r="BC27"/>
      <c r="BD27"/>
    </row>
    <row r="28" spans="1:56" s="3" customFormat="1" x14ac:dyDescent="0.2">
      <c r="A28" s="3">
        <v>489</v>
      </c>
      <c r="B28" s="10">
        <v>1941</v>
      </c>
      <c r="C28" s="11" t="s">
        <v>1467</v>
      </c>
      <c r="D28" s="23" t="s">
        <v>1280</v>
      </c>
      <c r="E28" s="12" t="s">
        <v>540</v>
      </c>
      <c r="F28" s="16" t="s">
        <v>1304</v>
      </c>
      <c r="G28" s="38" t="s">
        <v>621</v>
      </c>
      <c r="H28" s="13">
        <v>0.35</v>
      </c>
      <c r="I28" s="9" t="s">
        <v>621</v>
      </c>
      <c r="J28" s="13">
        <v>2.25</v>
      </c>
      <c r="K28" s="22" t="s">
        <v>1454</v>
      </c>
      <c r="L28" s="18"/>
      <c r="M28" s="18"/>
      <c r="N28" s="19"/>
      <c r="O28" s="9">
        <f t="shared" si="0"/>
        <v>1</v>
      </c>
      <c r="P28" s="3" t="s">
        <v>621</v>
      </c>
      <c r="AR28"/>
      <c r="AS28"/>
      <c r="AT28"/>
      <c r="AU28"/>
      <c r="AV28"/>
      <c r="AW28"/>
      <c r="AX28"/>
      <c r="AY28"/>
      <c r="AZ28"/>
      <c r="BA28"/>
      <c r="BB28"/>
      <c r="BC28"/>
      <c r="BD28"/>
    </row>
    <row r="29" spans="1:56" s="3" customFormat="1" x14ac:dyDescent="0.2">
      <c r="A29" s="3">
        <v>490</v>
      </c>
      <c r="B29" s="10">
        <v>1941</v>
      </c>
      <c r="C29" s="11" t="s">
        <v>1467</v>
      </c>
      <c r="D29" s="23" t="s">
        <v>1281</v>
      </c>
      <c r="E29" s="12" t="s">
        <v>540</v>
      </c>
      <c r="F29" s="16" t="s">
        <v>861</v>
      </c>
      <c r="G29" s="38" t="s">
        <v>622</v>
      </c>
      <c r="H29" s="13">
        <v>0.3</v>
      </c>
      <c r="I29" s="9" t="s">
        <v>622</v>
      </c>
      <c r="J29" s="13">
        <v>2.25</v>
      </c>
      <c r="K29" s="22" t="s">
        <v>1454</v>
      </c>
      <c r="L29" s="18"/>
      <c r="M29" s="18"/>
      <c r="N29" s="19"/>
      <c r="O29" s="9">
        <f t="shared" si="0"/>
        <v>1</v>
      </c>
      <c r="P29" s="3" t="s">
        <v>622</v>
      </c>
      <c r="AR29"/>
      <c r="AS29"/>
      <c r="AT29"/>
      <c r="AU29"/>
      <c r="AV29"/>
      <c r="AW29"/>
      <c r="AX29"/>
      <c r="AY29"/>
      <c r="AZ29"/>
      <c r="BA29"/>
      <c r="BB29"/>
      <c r="BC29"/>
      <c r="BD29"/>
    </row>
    <row r="30" spans="1:56" s="3" customFormat="1" x14ac:dyDescent="0.2">
      <c r="A30" s="3">
        <v>491</v>
      </c>
      <c r="B30" s="10">
        <v>1941</v>
      </c>
      <c r="C30" s="11" t="s">
        <v>1467</v>
      </c>
      <c r="D30" s="23" t="s">
        <v>1282</v>
      </c>
      <c r="E30" s="12" t="s">
        <v>540</v>
      </c>
      <c r="F30" s="16" t="s">
        <v>862</v>
      </c>
      <c r="G30" s="38" t="s">
        <v>623</v>
      </c>
      <c r="H30" s="13">
        <v>0.35</v>
      </c>
      <c r="I30" s="9" t="s">
        <v>623</v>
      </c>
      <c r="J30" s="13">
        <v>2.25</v>
      </c>
      <c r="K30" s="22" t="s">
        <v>1454</v>
      </c>
      <c r="L30" s="18"/>
      <c r="M30" s="18"/>
      <c r="N30" s="19"/>
      <c r="O30" s="9">
        <f t="shared" si="0"/>
        <v>1</v>
      </c>
      <c r="P30" s="3" t="s">
        <v>623</v>
      </c>
      <c r="AR30"/>
      <c r="AS30"/>
      <c r="AT30"/>
      <c r="AU30"/>
      <c r="AV30"/>
      <c r="AW30"/>
      <c r="AX30"/>
      <c r="AY30"/>
      <c r="AZ30"/>
      <c r="BA30"/>
      <c r="BB30"/>
      <c r="BC30"/>
      <c r="BD30"/>
    </row>
    <row r="31" spans="1:56" s="3" customFormat="1" x14ac:dyDescent="0.2">
      <c r="A31" s="3">
        <v>492</v>
      </c>
      <c r="B31" s="10">
        <v>1944</v>
      </c>
      <c r="C31" s="11" t="s">
        <v>1467</v>
      </c>
      <c r="D31" s="23" t="s">
        <v>1283</v>
      </c>
      <c r="E31" s="12" t="s">
        <v>540</v>
      </c>
      <c r="F31" s="16" t="s">
        <v>863</v>
      </c>
      <c r="G31" s="38" t="s">
        <v>624</v>
      </c>
      <c r="H31" s="13">
        <v>3.25</v>
      </c>
      <c r="I31" s="9" t="s">
        <v>624</v>
      </c>
      <c r="J31" s="13">
        <v>11</v>
      </c>
      <c r="K31" s="22" t="s">
        <v>1454</v>
      </c>
      <c r="L31" s="18"/>
      <c r="M31" s="18"/>
      <c r="N31" s="19"/>
      <c r="O31" s="9">
        <f t="shared" si="0"/>
        <v>1</v>
      </c>
      <c r="P31" s="3" t="s">
        <v>624</v>
      </c>
      <c r="AR31"/>
      <c r="AS31"/>
      <c r="AT31"/>
      <c r="AU31"/>
      <c r="AV31"/>
      <c r="AW31"/>
      <c r="AX31"/>
      <c r="AY31"/>
      <c r="AZ31"/>
      <c r="BA31"/>
      <c r="BB31"/>
      <c r="BC31"/>
      <c r="BD31"/>
    </row>
    <row r="32" spans="1:56" s="3" customFormat="1" x14ac:dyDescent="0.2">
      <c r="A32" s="3">
        <v>493</v>
      </c>
      <c r="B32" s="10">
        <v>1946</v>
      </c>
      <c r="C32" s="11" t="s">
        <v>1468</v>
      </c>
      <c r="D32" s="23" t="s">
        <v>1285</v>
      </c>
      <c r="E32" s="12" t="s">
        <v>540</v>
      </c>
      <c r="F32" s="16" t="s">
        <v>864</v>
      </c>
      <c r="G32" s="38" t="s">
        <v>625</v>
      </c>
      <c r="H32" s="13">
        <v>0.25</v>
      </c>
      <c r="I32" s="9" t="s">
        <v>625</v>
      </c>
      <c r="J32" s="13">
        <v>0.25</v>
      </c>
      <c r="K32" s="22" t="s">
        <v>1455</v>
      </c>
      <c r="L32" s="18"/>
      <c r="M32" s="18"/>
      <c r="N32" s="19"/>
      <c r="O32" s="9">
        <f t="shared" si="0"/>
        <v>1</v>
      </c>
      <c r="P32" s="3" t="s">
        <v>625</v>
      </c>
      <c r="AR32"/>
      <c r="AS32"/>
      <c r="AT32"/>
      <c r="AU32"/>
      <c r="AV32"/>
      <c r="AW32"/>
      <c r="AX32"/>
      <c r="AY32"/>
      <c r="AZ32"/>
      <c r="BA32"/>
      <c r="BB32"/>
      <c r="BC32"/>
      <c r="BD32"/>
    </row>
    <row r="33" spans="1:56" s="3" customFormat="1" x14ac:dyDescent="0.2">
      <c r="A33" s="3">
        <v>494</v>
      </c>
      <c r="B33" s="10">
        <v>1946</v>
      </c>
      <c r="C33" s="11" t="s">
        <v>1468</v>
      </c>
      <c r="D33" s="23" t="s">
        <v>1285</v>
      </c>
      <c r="E33" s="12" t="s">
        <v>540</v>
      </c>
      <c r="F33" s="16" t="s">
        <v>865</v>
      </c>
      <c r="G33" s="38" t="s">
        <v>626</v>
      </c>
      <c r="H33" s="13">
        <v>0.25</v>
      </c>
      <c r="I33" s="9" t="s">
        <v>626</v>
      </c>
      <c r="J33" s="13">
        <v>0.25</v>
      </c>
      <c r="K33" s="22" t="s">
        <v>1456</v>
      </c>
      <c r="L33" s="18"/>
      <c r="M33" s="18"/>
      <c r="N33" s="19"/>
      <c r="O33" s="9">
        <f t="shared" si="0"/>
        <v>1</v>
      </c>
      <c r="P33" s="3" t="s">
        <v>626</v>
      </c>
      <c r="AR33"/>
      <c r="AS33"/>
      <c r="AT33"/>
      <c r="AU33"/>
      <c r="AV33"/>
      <c r="AW33"/>
      <c r="AX33"/>
      <c r="AY33"/>
      <c r="AZ33"/>
      <c r="BA33"/>
      <c r="BB33"/>
      <c r="BC33"/>
      <c r="BD33"/>
    </row>
    <row r="34" spans="1:56" s="3" customFormat="1" x14ac:dyDescent="0.2">
      <c r="A34" s="3">
        <v>495</v>
      </c>
      <c r="B34" s="10">
        <v>1946</v>
      </c>
      <c r="C34" s="11" t="s">
        <v>540</v>
      </c>
      <c r="D34" s="23" t="s">
        <v>1286</v>
      </c>
      <c r="E34" s="12" t="s">
        <v>540</v>
      </c>
      <c r="F34" s="16" t="s">
        <v>866</v>
      </c>
      <c r="G34" s="38" t="s">
        <v>627</v>
      </c>
      <c r="H34" s="13">
        <v>0.25</v>
      </c>
      <c r="I34" s="9" t="s">
        <v>627</v>
      </c>
      <c r="J34" s="13">
        <v>0.25</v>
      </c>
      <c r="K34" s="22" t="s">
        <v>1469</v>
      </c>
      <c r="L34" s="18"/>
      <c r="M34" s="18"/>
      <c r="N34" s="19"/>
      <c r="O34" s="9">
        <f t="shared" si="0"/>
        <v>1</v>
      </c>
      <c r="P34" s="3" t="s">
        <v>627</v>
      </c>
      <c r="AR34"/>
      <c r="AS34"/>
      <c r="AT34"/>
      <c r="AU34"/>
      <c r="AV34"/>
      <c r="AW34"/>
      <c r="AX34"/>
      <c r="AY34"/>
      <c r="AZ34"/>
      <c r="BA34"/>
      <c r="BB34"/>
      <c r="BC34"/>
      <c r="BD34"/>
    </row>
    <row r="35" spans="1:56" s="3" customFormat="1" x14ac:dyDescent="0.2">
      <c r="A35" s="3">
        <v>496</v>
      </c>
      <c r="B35" s="10">
        <v>1946</v>
      </c>
      <c r="C35" s="11" t="s">
        <v>540</v>
      </c>
      <c r="D35" s="23" t="s">
        <v>1287</v>
      </c>
      <c r="E35" s="12" t="s">
        <v>540</v>
      </c>
      <c r="F35" s="16" t="s">
        <v>867</v>
      </c>
      <c r="G35" s="38" t="s">
        <v>628</v>
      </c>
      <c r="H35" s="13">
        <v>0.25</v>
      </c>
      <c r="I35" s="9" t="s">
        <v>628</v>
      </c>
      <c r="J35" s="13">
        <v>0.35</v>
      </c>
      <c r="K35" s="22" t="s">
        <v>1470</v>
      </c>
      <c r="L35" s="18"/>
      <c r="M35" s="18"/>
      <c r="N35" s="19"/>
      <c r="O35" s="9">
        <f t="shared" si="0"/>
        <v>1</v>
      </c>
      <c r="P35" s="3" t="s">
        <v>628</v>
      </c>
      <c r="AR35"/>
      <c r="AS35"/>
      <c r="AT35"/>
      <c r="AU35"/>
      <c r="AV35"/>
      <c r="AW35"/>
      <c r="AX35"/>
      <c r="AY35"/>
      <c r="AZ35"/>
      <c r="BA35"/>
      <c r="BB35"/>
      <c r="BC35"/>
      <c r="BD35"/>
    </row>
    <row r="36" spans="1:56" s="3" customFormat="1" x14ac:dyDescent="0.2">
      <c r="A36" s="3">
        <v>497</v>
      </c>
      <c r="B36" s="10">
        <v>1946</v>
      </c>
      <c r="C36" s="11" t="s">
        <v>540</v>
      </c>
      <c r="D36" s="23" t="s">
        <v>1288</v>
      </c>
      <c r="E36" s="12" t="s">
        <v>540</v>
      </c>
      <c r="F36" s="16" t="s">
        <v>868</v>
      </c>
      <c r="G36" s="38" t="s">
        <v>629</v>
      </c>
      <c r="H36" s="13">
        <v>0.5</v>
      </c>
      <c r="I36" s="9" t="s">
        <v>629</v>
      </c>
      <c r="J36" s="13">
        <v>0.9</v>
      </c>
      <c r="K36" s="22" t="s">
        <v>1471</v>
      </c>
      <c r="L36" s="18"/>
      <c r="M36" s="18"/>
      <c r="N36" s="19"/>
      <c r="O36" s="9">
        <f t="shared" si="0"/>
        <v>1</v>
      </c>
      <c r="P36" s="3" t="s">
        <v>629</v>
      </c>
      <c r="AR36"/>
      <c r="AS36"/>
      <c r="AT36"/>
      <c r="AU36"/>
      <c r="AV36"/>
      <c r="AW36"/>
      <c r="AX36"/>
      <c r="AY36"/>
      <c r="AZ36"/>
      <c r="BA36"/>
      <c r="BB36"/>
      <c r="BC36"/>
      <c r="BD36"/>
    </row>
    <row r="37" spans="1:56" s="3" customFormat="1" x14ac:dyDescent="0.2">
      <c r="A37" s="3">
        <v>71</v>
      </c>
      <c r="B37" s="10">
        <v>1893</v>
      </c>
      <c r="C37" s="11" t="s">
        <v>143</v>
      </c>
      <c r="D37" s="12" t="s">
        <v>144</v>
      </c>
      <c r="E37" s="12" t="s">
        <v>591</v>
      </c>
      <c r="F37" s="16" t="s">
        <v>594</v>
      </c>
      <c r="G37" s="38">
        <v>230</v>
      </c>
      <c r="H37" s="13">
        <v>0.4</v>
      </c>
      <c r="I37" s="9" t="s">
        <v>145</v>
      </c>
      <c r="J37" s="13">
        <v>20</v>
      </c>
      <c r="K37" s="22" t="s">
        <v>1001</v>
      </c>
      <c r="L37" s="18">
        <f>SUM($O37:$O283)</f>
        <v>280</v>
      </c>
      <c r="M37" s="18">
        <f>COUNTA($O37:$O283)</f>
        <v>247</v>
      </c>
      <c r="N37" s="19">
        <f>+L37-M37</f>
        <v>33</v>
      </c>
      <c r="O37" s="9">
        <f t="shared" si="0"/>
        <v>1</v>
      </c>
      <c r="P37" s="3">
        <v>230</v>
      </c>
      <c r="AR37"/>
      <c r="AS37"/>
      <c r="AT37"/>
      <c r="AU37"/>
      <c r="AV37"/>
      <c r="AW37"/>
      <c r="AX37"/>
      <c r="AY37"/>
      <c r="AZ37"/>
      <c r="BA37"/>
      <c r="BB37"/>
      <c r="BC37"/>
      <c r="BD37"/>
    </row>
    <row r="38" spans="1:56" s="3" customFormat="1" x14ac:dyDescent="0.2">
      <c r="A38" s="3">
        <v>72</v>
      </c>
      <c r="B38" s="10">
        <v>1893</v>
      </c>
      <c r="C38" s="11" t="s">
        <v>143</v>
      </c>
      <c r="D38" s="12" t="s">
        <v>146</v>
      </c>
      <c r="E38" s="12" t="s">
        <v>591</v>
      </c>
      <c r="F38" s="16" t="s">
        <v>595</v>
      </c>
      <c r="G38" s="38">
        <v>231</v>
      </c>
      <c r="H38" s="13">
        <v>0.3</v>
      </c>
      <c r="I38" s="9" t="s">
        <v>147</v>
      </c>
      <c r="J38" s="13">
        <v>45</v>
      </c>
      <c r="K38" s="22" t="s">
        <v>1002</v>
      </c>
      <c r="L38" s="18"/>
      <c r="M38" s="18"/>
      <c r="N38" s="19"/>
      <c r="O38" s="9">
        <f t="shared" si="0"/>
        <v>1</v>
      </c>
      <c r="P38" s="3">
        <v>231</v>
      </c>
      <c r="AR38"/>
      <c r="AS38"/>
      <c r="AT38"/>
      <c r="AU38"/>
      <c r="AV38"/>
      <c r="AW38"/>
      <c r="AX38"/>
      <c r="AY38"/>
      <c r="AZ38"/>
      <c r="BA38"/>
      <c r="BB38"/>
      <c r="BC38"/>
      <c r="BD38"/>
    </row>
    <row r="39" spans="1:56" s="3" customFormat="1" x14ac:dyDescent="0.2">
      <c r="A39" s="3">
        <v>73</v>
      </c>
      <c r="B39" s="10">
        <v>1893</v>
      </c>
      <c r="C39" s="11" t="s">
        <v>143</v>
      </c>
      <c r="D39" s="12" t="s">
        <v>148</v>
      </c>
      <c r="E39" s="12" t="s">
        <v>591</v>
      </c>
      <c r="F39" s="16" t="s">
        <v>596</v>
      </c>
      <c r="G39" s="38">
        <v>232</v>
      </c>
      <c r="H39" s="13">
        <v>17.5</v>
      </c>
      <c r="I39" s="9" t="s">
        <v>149</v>
      </c>
      <c r="J39" s="13">
        <v>70</v>
      </c>
      <c r="K39" s="22" t="s">
        <v>1003</v>
      </c>
      <c r="L39" s="18"/>
      <c r="M39" s="18"/>
      <c r="N39" s="19"/>
      <c r="O39" s="9">
        <f t="shared" si="0"/>
        <v>1</v>
      </c>
      <c r="P39" s="3">
        <v>232</v>
      </c>
      <c r="AR39"/>
      <c r="AS39"/>
      <c r="AT39"/>
      <c r="AU39"/>
      <c r="AV39"/>
      <c r="AW39"/>
      <c r="AX39"/>
      <c r="AY39"/>
      <c r="AZ39"/>
      <c r="BA39"/>
      <c r="BB39"/>
      <c r="BC39"/>
      <c r="BD39"/>
    </row>
    <row r="40" spans="1:56" s="3" customFormat="1" x14ac:dyDescent="0.2">
      <c r="A40" s="3">
        <v>74</v>
      </c>
      <c r="B40" s="10">
        <v>1893</v>
      </c>
      <c r="C40" s="11" t="s">
        <v>143</v>
      </c>
      <c r="D40" s="12" t="s">
        <v>150</v>
      </c>
      <c r="E40" s="12" t="s">
        <v>591</v>
      </c>
      <c r="F40" s="16" t="s">
        <v>597</v>
      </c>
      <c r="G40" s="38">
        <v>233</v>
      </c>
      <c r="H40" s="13">
        <v>9</v>
      </c>
      <c r="I40" s="9" t="s">
        <v>151</v>
      </c>
      <c r="J40" s="13">
        <v>70</v>
      </c>
      <c r="K40" s="22" t="s">
        <v>1004</v>
      </c>
      <c r="L40" s="18"/>
      <c r="M40" s="18"/>
      <c r="N40" s="19"/>
      <c r="O40" s="9">
        <f t="shared" si="0"/>
        <v>1</v>
      </c>
      <c r="P40" s="3">
        <v>233</v>
      </c>
      <c r="AR40"/>
      <c r="AS40"/>
      <c r="AT40"/>
      <c r="AU40"/>
      <c r="AV40"/>
      <c r="AW40"/>
      <c r="AX40"/>
      <c r="AY40"/>
      <c r="AZ40"/>
      <c r="BA40"/>
      <c r="BB40"/>
      <c r="BC40"/>
      <c r="BD40"/>
    </row>
    <row r="41" spans="1:56" s="3" customFormat="1" x14ac:dyDescent="0.2">
      <c r="A41" s="3">
        <v>75</v>
      </c>
      <c r="B41" s="10">
        <v>1893</v>
      </c>
      <c r="C41" s="11" t="s">
        <v>143</v>
      </c>
      <c r="D41" s="12" t="s">
        <v>152</v>
      </c>
      <c r="E41" s="12" t="s">
        <v>591</v>
      </c>
      <c r="F41" s="16" t="s">
        <v>598</v>
      </c>
      <c r="G41" s="38">
        <v>234</v>
      </c>
      <c r="H41" s="13">
        <v>9.5</v>
      </c>
      <c r="I41" s="9" t="s">
        <v>153</v>
      </c>
      <c r="J41" s="13">
        <v>65</v>
      </c>
      <c r="K41" s="22" t="s">
        <v>1005</v>
      </c>
      <c r="L41" s="18"/>
      <c r="M41" s="18"/>
      <c r="N41" s="19"/>
      <c r="O41" s="9">
        <f t="shared" si="0"/>
        <v>1</v>
      </c>
      <c r="P41" s="3">
        <v>234</v>
      </c>
      <c r="AR41"/>
      <c r="AS41"/>
      <c r="AT41"/>
      <c r="AU41"/>
      <c r="AV41"/>
      <c r="AW41"/>
      <c r="AX41"/>
      <c r="AY41"/>
      <c r="AZ41"/>
      <c r="BA41"/>
      <c r="BB41"/>
      <c r="BC41"/>
      <c r="BD41"/>
    </row>
    <row r="42" spans="1:56" s="3" customFormat="1" x14ac:dyDescent="0.2">
      <c r="A42" s="3">
        <v>76</v>
      </c>
      <c r="B42" s="10">
        <v>1893</v>
      </c>
      <c r="C42" s="11" t="s">
        <v>143</v>
      </c>
      <c r="D42" s="12" t="s">
        <v>154</v>
      </c>
      <c r="E42" s="12" t="s">
        <v>591</v>
      </c>
      <c r="F42" s="16" t="s">
        <v>599</v>
      </c>
      <c r="G42" s="38">
        <v>235</v>
      </c>
      <c r="H42" s="13">
        <v>25</v>
      </c>
      <c r="I42" s="9" t="s">
        <v>155</v>
      </c>
      <c r="J42" s="13">
        <v>70</v>
      </c>
      <c r="K42" s="22" t="s">
        <v>1006</v>
      </c>
      <c r="L42" s="18"/>
      <c r="M42" s="18"/>
      <c r="N42" s="19"/>
      <c r="O42" s="9">
        <f t="shared" si="0"/>
        <v>1</v>
      </c>
      <c r="P42" s="3">
        <v>235</v>
      </c>
      <c r="AR42"/>
      <c r="AS42"/>
      <c r="AT42"/>
      <c r="AU42"/>
      <c r="AV42"/>
      <c r="AW42"/>
      <c r="AX42"/>
      <c r="AY42"/>
      <c r="AZ42"/>
      <c r="BA42"/>
      <c r="BB42"/>
      <c r="BC42"/>
      <c r="BD42"/>
    </row>
    <row r="43" spans="1:56" s="3" customFormat="1" x14ac:dyDescent="0.2">
      <c r="A43" s="3">
        <v>77</v>
      </c>
      <c r="B43" s="10">
        <v>1893</v>
      </c>
      <c r="C43" s="11" t="s">
        <v>143</v>
      </c>
      <c r="D43" s="12" t="s">
        <v>156</v>
      </c>
      <c r="E43" s="12" t="s">
        <v>591</v>
      </c>
      <c r="F43" s="16" t="s">
        <v>600</v>
      </c>
      <c r="G43" s="38">
        <v>236</v>
      </c>
      <c r="H43" s="13">
        <v>12</v>
      </c>
      <c r="I43" s="9" t="s">
        <v>157</v>
      </c>
      <c r="J43" s="13">
        <v>150</v>
      </c>
      <c r="K43" s="22" t="s">
        <v>1007</v>
      </c>
      <c r="L43" s="18"/>
      <c r="M43" s="18"/>
      <c r="N43" s="19"/>
      <c r="O43" s="9">
        <f t="shared" si="0"/>
        <v>1</v>
      </c>
      <c r="P43" s="3">
        <v>236</v>
      </c>
      <c r="AR43"/>
      <c r="AS43"/>
      <c r="AT43"/>
      <c r="AU43"/>
      <c r="AV43"/>
      <c r="AW43"/>
      <c r="AX43"/>
      <c r="AY43"/>
      <c r="AZ43"/>
      <c r="BA43"/>
      <c r="BB43"/>
      <c r="BC43"/>
      <c r="BD43"/>
    </row>
    <row r="44" spans="1:56" s="3" customFormat="1" x14ac:dyDescent="0.2">
      <c r="A44" s="3">
        <v>78</v>
      </c>
      <c r="B44" s="10">
        <v>1893</v>
      </c>
      <c r="C44" s="11" t="s">
        <v>143</v>
      </c>
      <c r="D44" s="12" t="s">
        <v>158</v>
      </c>
      <c r="E44" s="12" t="s">
        <v>591</v>
      </c>
      <c r="F44" s="16" t="s">
        <v>601</v>
      </c>
      <c r="G44" s="38">
        <v>237</v>
      </c>
      <c r="H44" s="13">
        <v>9</v>
      </c>
      <c r="I44" s="9" t="s">
        <v>159</v>
      </c>
      <c r="J44" s="13">
        <v>70</v>
      </c>
      <c r="K44" s="22" t="s">
        <v>1008</v>
      </c>
      <c r="L44" s="18"/>
      <c r="M44" s="18"/>
      <c r="N44" s="19"/>
      <c r="O44" s="9">
        <f t="shared" si="0"/>
        <v>1</v>
      </c>
      <c r="P44" s="3">
        <v>237</v>
      </c>
      <c r="AR44"/>
      <c r="AS44"/>
      <c r="AT44"/>
      <c r="AU44"/>
      <c r="AV44"/>
      <c r="AW44"/>
      <c r="AX44"/>
      <c r="AY44"/>
      <c r="AZ44"/>
      <c r="BA44"/>
      <c r="BB44"/>
      <c r="BC44"/>
      <c r="BD44"/>
    </row>
    <row r="45" spans="1:56" s="3" customFormat="1" x14ac:dyDescent="0.2">
      <c r="A45" s="3">
        <v>79</v>
      </c>
      <c r="B45" s="10">
        <v>1893</v>
      </c>
      <c r="C45" s="11" t="s">
        <v>143</v>
      </c>
      <c r="D45" s="12" t="s">
        <v>160</v>
      </c>
      <c r="E45" s="12" t="s">
        <v>591</v>
      </c>
      <c r="F45" s="16" t="s">
        <v>602</v>
      </c>
      <c r="G45" s="38">
        <v>238</v>
      </c>
      <c r="H45" s="13">
        <v>82.5</v>
      </c>
      <c r="I45" s="9" t="s">
        <v>161</v>
      </c>
      <c r="J45" s="13">
        <v>80</v>
      </c>
      <c r="K45" s="22" t="s">
        <v>1009</v>
      </c>
      <c r="L45" s="18"/>
      <c r="M45" s="18"/>
      <c r="N45" s="19"/>
      <c r="O45" s="9">
        <f t="shared" si="0"/>
        <v>1</v>
      </c>
      <c r="P45" s="3">
        <v>238</v>
      </c>
      <c r="AR45"/>
      <c r="AS45"/>
      <c r="AT45"/>
      <c r="AU45"/>
      <c r="AV45"/>
      <c r="AW45"/>
      <c r="AX45"/>
      <c r="AY45"/>
      <c r="AZ45"/>
      <c r="BA45"/>
      <c r="BB45"/>
      <c r="BC45"/>
      <c r="BD45"/>
    </row>
    <row r="46" spans="1:56" s="3" customFormat="1" x14ac:dyDescent="0.2">
      <c r="A46" s="3">
        <v>80</v>
      </c>
      <c r="B46" s="10">
        <v>1893</v>
      </c>
      <c r="C46" s="11" t="s">
        <v>143</v>
      </c>
      <c r="D46" s="12" t="s">
        <v>162</v>
      </c>
      <c r="E46" s="12" t="s">
        <v>591</v>
      </c>
      <c r="F46" s="16" t="s">
        <v>603</v>
      </c>
      <c r="G46" s="38">
        <v>239</v>
      </c>
      <c r="H46" s="13">
        <v>100</v>
      </c>
      <c r="I46" s="9" t="s">
        <v>163</v>
      </c>
      <c r="J46" s="13">
        <v>100</v>
      </c>
      <c r="K46" s="22" t="s">
        <v>1010</v>
      </c>
      <c r="L46" s="18"/>
      <c r="M46" s="18"/>
      <c r="N46" s="19"/>
      <c r="O46" s="9">
        <f t="shared" si="0"/>
        <v>1</v>
      </c>
      <c r="P46" s="3">
        <v>239</v>
      </c>
      <c r="AR46"/>
      <c r="AS46"/>
      <c r="AT46"/>
      <c r="AU46"/>
      <c r="AV46"/>
      <c r="AW46"/>
      <c r="AX46"/>
      <c r="AY46"/>
      <c r="AZ46"/>
      <c r="BA46"/>
      <c r="BB46"/>
      <c r="BC46"/>
      <c r="BD46"/>
    </row>
    <row r="47" spans="1:56" s="3" customFormat="1" x14ac:dyDescent="0.2">
      <c r="A47" s="3">
        <v>81</v>
      </c>
      <c r="B47" s="10">
        <v>1893</v>
      </c>
      <c r="C47" s="11" t="s">
        <v>143</v>
      </c>
      <c r="D47" s="12" t="s">
        <v>164</v>
      </c>
      <c r="E47" s="12" t="s">
        <v>591</v>
      </c>
      <c r="F47" s="16" t="s">
        <v>604</v>
      </c>
      <c r="G47" s="38">
        <v>240</v>
      </c>
      <c r="H47" s="13">
        <v>200</v>
      </c>
      <c r="I47" s="9" t="s">
        <v>165</v>
      </c>
      <c r="J47" s="13">
        <v>120</v>
      </c>
      <c r="K47" s="22" t="s">
        <v>1011</v>
      </c>
      <c r="L47" s="18"/>
      <c r="M47" s="18"/>
      <c r="N47" s="19"/>
      <c r="O47" s="9">
        <f t="shared" si="0"/>
        <v>1</v>
      </c>
      <c r="P47" s="3">
        <v>240</v>
      </c>
      <c r="AR47"/>
      <c r="AS47"/>
      <c r="AT47"/>
      <c r="AU47"/>
      <c r="AV47"/>
      <c r="AW47"/>
      <c r="AX47"/>
      <c r="AY47"/>
      <c r="AZ47"/>
      <c r="BA47"/>
      <c r="BB47"/>
      <c r="BC47"/>
      <c r="BD47"/>
    </row>
    <row r="48" spans="1:56" s="3" customFormat="1" x14ac:dyDescent="0.2">
      <c r="A48" s="3">
        <v>82</v>
      </c>
      <c r="B48" s="10">
        <v>1893</v>
      </c>
      <c r="C48" s="11" t="s">
        <v>143</v>
      </c>
      <c r="D48" s="12" t="s">
        <v>166</v>
      </c>
      <c r="E48" s="12" t="s">
        <v>591</v>
      </c>
      <c r="F48" s="16" t="s">
        <v>605</v>
      </c>
      <c r="G48" s="38">
        <v>241</v>
      </c>
      <c r="H48" s="13">
        <v>600</v>
      </c>
      <c r="I48" s="9" t="s">
        <v>167</v>
      </c>
      <c r="J48" s="13">
        <v>200</v>
      </c>
      <c r="K48" s="22" t="s">
        <v>1012</v>
      </c>
      <c r="L48" s="18"/>
      <c r="M48" s="18"/>
      <c r="N48" s="19"/>
      <c r="O48" s="9">
        <f t="shared" si="0"/>
        <v>1</v>
      </c>
      <c r="P48" s="3">
        <v>241</v>
      </c>
      <c r="AR48"/>
      <c r="AS48"/>
      <c r="AT48"/>
      <c r="AU48"/>
      <c r="AV48"/>
      <c r="AW48"/>
      <c r="AX48"/>
      <c r="AY48"/>
      <c r="AZ48"/>
      <c r="BA48"/>
      <c r="BB48"/>
      <c r="BC48"/>
      <c r="BD48"/>
    </row>
    <row r="49" spans="1:56" s="3" customFormat="1" x14ac:dyDescent="0.2">
      <c r="A49" s="3">
        <v>83</v>
      </c>
      <c r="B49" s="10">
        <v>1893</v>
      </c>
      <c r="C49" s="11" t="s">
        <v>143</v>
      </c>
      <c r="D49" s="12" t="s">
        <v>168</v>
      </c>
      <c r="E49" s="12" t="s">
        <v>591</v>
      </c>
      <c r="F49" s="16" t="s">
        <v>606</v>
      </c>
      <c r="G49" s="38">
        <v>242</v>
      </c>
      <c r="H49" s="13">
        <v>600</v>
      </c>
      <c r="I49" s="9" t="s">
        <v>169</v>
      </c>
      <c r="J49" s="13">
        <v>175</v>
      </c>
      <c r="K49" s="22" t="s">
        <v>1013</v>
      </c>
      <c r="L49" s="18"/>
      <c r="M49" s="18"/>
      <c r="N49" s="19"/>
      <c r="O49" s="9">
        <f t="shared" si="0"/>
        <v>1</v>
      </c>
      <c r="P49" s="3">
        <v>242</v>
      </c>
      <c r="AR49"/>
      <c r="AS49"/>
      <c r="AT49"/>
      <c r="AU49"/>
      <c r="AV49"/>
      <c r="AW49"/>
      <c r="AX49"/>
      <c r="AY49"/>
      <c r="AZ49"/>
      <c r="BA49"/>
      <c r="BB49"/>
      <c r="BC49"/>
      <c r="BD49"/>
    </row>
    <row r="50" spans="1:56" s="3" customFormat="1" x14ac:dyDescent="0.2">
      <c r="A50" s="3">
        <v>84</v>
      </c>
      <c r="B50" s="10">
        <v>1893</v>
      </c>
      <c r="C50" s="11" t="s">
        <v>143</v>
      </c>
      <c r="D50" s="12" t="s">
        <v>170</v>
      </c>
      <c r="E50" s="12" t="s">
        <v>591</v>
      </c>
      <c r="F50" s="16" t="s">
        <v>607</v>
      </c>
      <c r="G50" s="38">
        <v>243</v>
      </c>
      <c r="H50" s="13">
        <v>825</v>
      </c>
      <c r="I50" s="9" t="s">
        <v>171</v>
      </c>
      <c r="J50" s="13">
        <v>225</v>
      </c>
      <c r="K50" s="22" t="s">
        <v>1014</v>
      </c>
      <c r="L50" s="18"/>
      <c r="M50" s="18"/>
      <c r="N50" s="19"/>
      <c r="O50" s="9">
        <f t="shared" si="0"/>
        <v>1</v>
      </c>
      <c r="P50" s="3">
        <v>243</v>
      </c>
      <c r="AR50"/>
      <c r="AS50"/>
      <c r="AT50"/>
      <c r="AU50"/>
      <c r="AV50"/>
      <c r="AW50"/>
      <c r="AX50"/>
      <c r="AY50"/>
      <c r="AZ50"/>
      <c r="BA50"/>
      <c r="BB50"/>
      <c r="BC50"/>
      <c r="BD50"/>
    </row>
    <row r="51" spans="1:56" s="3" customFormat="1" x14ac:dyDescent="0.2">
      <c r="A51" s="3">
        <v>85</v>
      </c>
      <c r="B51" s="10">
        <v>1893</v>
      </c>
      <c r="C51" s="11" t="s">
        <v>143</v>
      </c>
      <c r="D51" s="12" t="s">
        <v>172</v>
      </c>
      <c r="E51" s="12" t="s">
        <v>591</v>
      </c>
      <c r="F51" s="16" t="s">
        <v>608</v>
      </c>
      <c r="G51" s="38">
        <v>244</v>
      </c>
      <c r="H51" s="13">
        <v>1050</v>
      </c>
      <c r="I51" s="9" t="s">
        <v>173</v>
      </c>
      <c r="J51" s="13">
        <v>275</v>
      </c>
      <c r="K51" s="22" t="s">
        <v>1015</v>
      </c>
      <c r="L51" s="18"/>
      <c r="M51" s="18"/>
      <c r="N51" s="19"/>
      <c r="O51" s="9">
        <f t="shared" si="0"/>
        <v>1</v>
      </c>
      <c r="P51" s="3">
        <v>244</v>
      </c>
      <c r="AR51"/>
      <c r="AS51"/>
      <c r="AT51"/>
      <c r="AU51"/>
      <c r="AV51"/>
      <c r="AW51"/>
      <c r="AX51"/>
      <c r="AY51"/>
      <c r="AZ51"/>
      <c r="BA51"/>
      <c r="BB51"/>
      <c r="BC51"/>
      <c r="BD51"/>
    </row>
    <row r="52" spans="1:56" s="3" customFormat="1" x14ac:dyDescent="0.2">
      <c r="A52" s="3">
        <v>86</v>
      </c>
      <c r="B52" s="10">
        <v>1893</v>
      </c>
      <c r="C52" s="11" t="s">
        <v>143</v>
      </c>
      <c r="D52" s="12" t="s">
        <v>174</v>
      </c>
      <c r="E52" s="12" t="s">
        <v>591</v>
      </c>
      <c r="F52" s="16" t="s">
        <v>609</v>
      </c>
      <c r="G52" s="38">
        <v>245</v>
      </c>
      <c r="H52" s="13">
        <v>1200</v>
      </c>
      <c r="I52" s="9" t="s">
        <v>175</v>
      </c>
      <c r="J52" s="13">
        <v>375</v>
      </c>
      <c r="K52" s="22" t="s">
        <v>1016</v>
      </c>
      <c r="L52" s="18"/>
      <c r="M52" s="18"/>
      <c r="N52" s="19"/>
      <c r="O52" s="9">
        <f t="shared" si="0"/>
        <v>1</v>
      </c>
      <c r="P52" s="3">
        <v>245</v>
      </c>
      <c r="AR52"/>
      <c r="AS52"/>
      <c r="AT52"/>
      <c r="AU52"/>
      <c r="AV52"/>
      <c r="AW52"/>
      <c r="AX52"/>
      <c r="AY52"/>
      <c r="AZ52"/>
      <c r="BA52"/>
      <c r="BB52"/>
      <c r="BC52"/>
      <c r="BD52"/>
    </row>
    <row r="53" spans="1:56" s="3" customFormat="1" x14ac:dyDescent="0.2">
      <c r="A53" s="3">
        <v>107</v>
      </c>
      <c r="B53" s="10">
        <v>1898</v>
      </c>
      <c r="C53" s="11" t="s">
        <v>186</v>
      </c>
      <c r="D53" s="12" t="s">
        <v>187</v>
      </c>
      <c r="E53" s="12" t="s">
        <v>591</v>
      </c>
      <c r="F53" s="16" t="s">
        <v>610</v>
      </c>
      <c r="G53" s="38">
        <v>285</v>
      </c>
      <c r="H53" s="13">
        <v>7</v>
      </c>
      <c r="I53" s="9">
        <v>285</v>
      </c>
      <c r="J53" s="13">
        <v>67.5</v>
      </c>
      <c r="K53" s="22" t="s">
        <v>1017</v>
      </c>
      <c r="L53" s="18"/>
      <c r="M53" s="18"/>
      <c r="N53" s="19"/>
      <c r="O53" s="9">
        <f t="shared" si="0"/>
        <v>1</v>
      </c>
      <c r="P53" s="3">
        <v>285</v>
      </c>
      <c r="AR53"/>
      <c r="AS53"/>
      <c r="AT53"/>
      <c r="AU53"/>
      <c r="AV53"/>
      <c r="AW53"/>
      <c r="AX53"/>
      <c r="AY53"/>
      <c r="AZ53"/>
      <c r="BA53"/>
      <c r="BB53"/>
      <c r="BC53"/>
      <c r="BD53"/>
    </row>
    <row r="54" spans="1:56" s="3" customFormat="1" x14ac:dyDescent="0.2">
      <c r="A54" s="3">
        <v>108</v>
      </c>
      <c r="B54" s="10">
        <v>1898</v>
      </c>
      <c r="C54" s="11" t="s">
        <v>186</v>
      </c>
      <c r="D54" s="12" t="s">
        <v>188</v>
      </c>
      <c r="E54" s="12" t="s">
        <v>591</v>
      </c>
      <c r="F54" s="16" t="s">
        <v>611</v>
      </c>
      <c r="G54" s="38">
        <v>286</v>
      </c>
      <c r="H54" s="13">
        <v>2.75</v>
      </c>
      <c r="I54" s="9">
        <v>286</v>
      </c>
      <c r="J54" s="13">
        <v>67.5</v>
      </c>
      <c r="K54" s="22" t="s">
        <v>1018</v>
      </c>
      <c r="L54" s="18"/>
      <c r="M54" s="18"/>
      <c r="N54" s="19"/>
      <c r="O54" s="9">
        <f t="shared" si="0"/>
        <v>1</v>
      </c>
      <c r="P54" s="3">
        <v>286</v>
      </c>
      <c r="AR54"/>
      <c r="AS54"/>
      <c r="AT54"/>
      <c r="AU54"/>
      <c r="AV54"/>
      <c r="AW54"/>
      <c r="AX54"/>
      <c r="AY54"/>
      <c r="AZ54"/>
      <c r="BA54"/>
      <c r="BB54"/>
      <c r="BC54"/>
      <c r="BD54"/>
    </row>
    <row r="55" spans="1:56" s="3" customFormat="1" x14ac:dyDescent="0.2">
      <c r="A55" s="3">
        <v>109</v>
      </c>
      <c r="B55" s="10">
        <v>1898</v>
      </c>
      <c r="C55" s="11" t="s">
        <v>186</v>
      </c>
      <c r="D55" s="12" t="s">
        <v>189</v>
      </c>
      <c r="E55" s="12" t="s">
        <v>591</v>
      </c>
      <c r="F55" s="16" t="s">
        <v>612</v>
      </c>
      <c r="G55" s="38">
        <v>287</v>
      </c>
      <c r="H55" s="13">
        <v>27.5</v>
      </c>
      <c r="I55" s="9">
        <v>287</v>
      </c>
      <c r="J55" s="13">
        <v>300</v>
      </c>
      <c r="K55" s="22" t="s">
        <v>1019</v>
      </c>
      <c r="L55" s="18"/>
      <c r="M55" s="18"/>
      <c r="N55" s="19"/>
      <c r="O55" s="9">
        <f t="shared" si="0"/>
        <v>1</v>
      </c>
      <c r="P55" s="3">
        <v>287</v>
      </c>
      <c r="AR55"/>
      <c r="AS55"/>
      <c r="AT55"/>
      <c r="AU55"/>
      <c r="AV55"/>
      <c r="AW55"/>
      <c r="AX55"/>
      <c r="AY55"/>
      <c r="AZ55"/>
      <c r="BA55"/>
      <c r="BB55"/>
      <c r="BC55"/>
      <c r="BD55"/>
    </row>
    <row r="56" spans="1:56" s="3" customFormat="1" x14ac:dyDescent="0.2">
      <c r="A56" s="3">
        <v>110</v>
      </c>
      <c r="B56" s="10">
        <v>1898</v>
      </c>
      <c r="C56" s="11" t="s">
        <v>186</v>
      </c>
      <c r="D56" s="12" t="s">
        <v>190</v>
      </c>
      <c r="E56" s="12" t="s">
        <v>591</v>
      </c>
      <c r="F56" s="16" t="s">
        <v>613</v>
      </c>
      <c r="G56" s="38">
        <v>288</v>
      </c>
      <c r="H56" s="13">
        <v>25</v>
      </c>
      <c r="I56" s="9">
        <v>288</v>
      </c>
      <c r="J56" s="13">
        <v>275</v>
      </c>
      <c r="K56" s="22" t="s">
        <v>1020</v>
      </c>
      <c r="L56" s="18"/>
      <c r="M56" s="18"/>
      <c r="N56" s="19"/>
      <c r="O56" s="9">
        <f t="shared" si="0"/>
        <v>1</v>
      </c>
      <c r="P56" s="3">
        <v>288</v>
      </c>
      <c r="AR56"/>
      <c r="AS56"/>
      <c r="AT56"/>
      <c r="AU56"/>
      <c r="AV56"/>
      <c r="AW56"/>
      <c r="AX56"/>
      <c r="AY56"/>
      <c r="AZ56"/>
      <c r="BA56"/>
      <c r="BB56"/>
      <c r="BC56"/>
      <c r="BD56"/>
    </row>
    <row r="57" spans="1:56" s="3" customFormat="1" x14ac:dyDescent="0.2">
      <c r="A57" s="3">
        <v>111</v>
      </c>
      <c r="B57" s="10">
        <v>1898</v>
      </c>
      <c r="C57" s="11" t="s">
        <v>186</v>
      </c>
      <c r="D57" s="12" t="s">
        <v>191</v>
      </c>
      <c r="E57" s="12" t="s">
        <v>591</v>
      </c>
      <c r="F57" s="16" t="s">
        <v>614</v>
      </c>
      <c r="G57" s="38">
        <v>289</v>
      </c>
      <c r="H57" s="13">
        <v>50</v>
      </c>
      <c r="I57" s="9">
        <v>289</v>
      </c>
      <c r="J57" s="13">
        <v>425</v>
      </c>
      <c r="K57" s="22" t="s">
        <v>1021</v>
      </c>
      <c r="L57" s="18"/>
      <c r="M57" s="18"/>
      <c r="N57" s="19"/>
      <c r="O57" s="9">
        <f t="shared" si="0"/>
        <v>1</v>
      </c>
      <c r="P57" s="3">
        <v>289</v>
      </c>
      <c r="AR57"/>
      <c r="AS57"/>
      <c r="AT57"/>
      <c r="AU57"/>
      <c r="AV57"/>
      <c r="AW57"/>
      <c r="AX57"/>
      <c r="AY57"/>
      <c r="AZ57"/>
      <c r="BA57"/>
      <c r="BB57"/>
      <c r="BC57"/>
      <c r="BD57"/>
    </row>
    <row r="58" spans="1:56" s="3" customFormat="1" x14ac:dyDescent="0.2">
      <c r="A58" s="3">
        <v>112</v>
      </c>
      <c r="B58" s="10">
        <v>1898</v>
      </c>
      <c r="C58" s="11" t="s">
        <v>186</v>
      </c>
      <c r="D58" s="12" t="s">
        <v>192</v>
      </c>
      <c r="E58" s="12" t="s">
        <v>591</v>
      </c>
      <c r="F58" s="16" t="s">
        <v>615</v>
      </c>
      <c r="G58" s="38">
        <v>290</v>
      </c>
      <c r="H58" s="13">
        <v>35</v>
      </c>
      <c r="I58" s="9">
        <v>290</v>
      </c>
      <c r="J58" s="13">
        <v>425</v>
      </c>
      <c r="K58" s="22" t="s">
        <v>1022</v>
      </c>
      <c r="L58" s="18"/>
      <c r="M58" s="18"/>
      <c r="N58" s="19"/>
      <c r="O58" s="9">
        <f t="shared" si="0"/>
        <v>1</v>
      </c>
      <c r="P58" s="3">
        <v>290</v>
      </c>
      <c r="AR58"/>
      <c r="AS58"/>
      <c r="AT58"/>
      <c r="AU58"/>
      <c r="AV58"/>
      <c r="AW58"/>
      <c r="AX58"/>
      <c r="AY58"/>
      <c r="AZ58"/>
      <c r="BA58"/>
      <c r="BB58"/>
      <c r="BC58"/>
      <c r="BD58"/>
    </row>
    <row r="59" spans="1:56" s="3" customFormat="1" x14ac:dyDescent="0.2">
      <c r="A59" s="3">
        <v>113</v>
      </c>
      <c r="B59" s="10">
        <v>1898</v>
      </c>
      <c r="C59" s="11" t="s">
        <v>186</v>
      </c>
      <c r="D59" s="12" t="s">
        <v>193</v>
      </c>
      <c r="E59" s="12" t="s">
        <v>591</v>
      </c>
      <c r="F59" s="16" t="s">
        <v>616</v>
      </c>
      <c r="G59" s="38">
        <v>291</v>
      </c>
      <c r="H59" s="13">
        <v>200</v>
      </c>
      <c r="I59" s="9">
        <v>291</v>
      </c>
      <c r="J59" s="13">
        <v>1800</v>
      </c>
      <c r="K59" s="22" t="s">
        <v>1023</v>
      </c>
      <c r="L59" s="18"/>
      <c r="M59" s="18"/>
      <c r="N59" s="19"/>
      <c r="O59" s="9">
        <f t="shared" si="0"/>
        <v>1</v>
      </c>
      <c r="P59" s="3">
        <v>291</v>
      </c>
      <c r="AR59"/>
      <c r="AS59"/>
      <c r="AT59"/>
      <c r="AU59"/>
      <c r="AV59"/>
      <c r="AW59"/>
      <c r="AX59"/>
      <c r="AY59"/>
      <c r="AZ59"/>
      <c r="BA59"/>
      <c r="BB59"/>
      <c r="BC59"/>
      <c r="BD59"/>
    </row>
    <row r="60" spans="1:56" s="3" customFormat="1" x14ac:dyDescent="0.2">
      <c r="A60" s="3">
        <v>114</v>
      </c>
      <c r="B60" s="10">
        <v>1898</v>
      </c>
      <c r="C60" s="11" t="s">
        <v>186</v>
      </c>
      <c r="D60" s="12" t="s">
        <v>194</v>
      </c>
      <c r="E60" s="12" t="s">
        <v>591</v>
      </c>
      <c r="F60" s="16" t="s">
        <v>617</v>
      </c>
      <c r="G60" s="38">
        <v>292</v>
      </c>
      <c r="H60" s="13">
        <v>725</v>
      </c>
      <c r="I60" s="9">
        <v>292</v>
      </c>
      <c r="J60" s="13">
        <v>3500</v>
      </c>
      <c r="K60" s="22" t="s">
        <v>1024</v>
      </c>
      <c r="L60" s="18"/>
      <c r="M60" s="18"/>
      <c r="N60" s="19"/>
      <c r="O60" s="9">
        <f t="shared" si="0"/>
        <v>1</v>
      </c>
      <c r="P60" s="3">
        <v>292</v>
      </c>
      <c r="AR60"/>
      <c r="AS60"/>
      <c r="AT60"/>
      <c r="AU60"/>
      <c r="AV60"/>
      <c r="AW60"/>
      <c r="AX60"/>
      <c r="AY60"/>
      <c r="AZ60"/>
      <c r="BA60"/>
      <c r="BB60"/>
      <c r="BC60"/>
      <c r="BD60"/>
    </row>
    <row r="61" spans="1:56" s="3" customFormat="1" x14ac:dyDescent="0.2">
      <c r="A61" s="3">
        <v>115</v>
      </c>
      <c r="B61" s="10">
        <v>1898</v>
      </c>
      <c r="C61" s="11" t="s">
        <v>186</v>
      </c>
      <c r="D61" s="12" t="s">
        <v>195</v>
      </c>
      <c r="E61" s="12" t="s">
        <v>591</v>
      </c>
      <c r="F61" s="16" t="s">
        <v>618</v>
      </c>
      <c r="G61" s="38">
        <v>293</v>
      </c>
      <c r="H61" s="13">
        <v>1100</v>
      </c>
      <c r="I61" s="9">
        <v>293</v>
      </c>
      <c r="J61" s="13">
        <v>6000</v>
      </c>
      <c r="K61" s="22" t="s">
        <v>1025</v>
      </c>
      <c r="L61" s="18"/>
      <c r="M61" s="18"/>
      <c r="N61" s="19"/>
      <c r="O61" s="9">
        <f t="shared" si="0"/>
        <v>1</v>
      </c>
      <c r="P61" s="3">
        <v>293</v>
      </c>
      <c r="AR61"/>
      <c r="AS61"/>
      <c r="AT61"/>
      <c r="AU61"/>
      <c r="AV61"/>
      <c r="AW61"/>
      <c r="AX61"/>
      <c r="AY61"/>
      <c r="AZ61"/>
      <c r="BA61"/>
      <c r="BB61"/>
      <c r="BC61"/>
      <c r="BD61"/>
    </row>
    <row r="62" spans="1:56" s="3" customFormat="1" x14ac:dyDescent="0.2">
      <c r="A62" s="3">
        <v>116</v>
      </c>
      <c r="B62" s="10">
        <v>1901</v>
      </c>
      <c r="C62" s="11" t="s">
        <v>196</v>
      </c>
      <c r="D62" s="12" t="s">
        <v>197</v>
      </c>
      <c r="E62" s="12" t="s">
        <v>591</v>
      </c>
      <c r="F62" s="16" t="s">
        <v>619</v>
      </c>
      <c r="G62" s="38">
        <v>294</v>
      </c>
      <c r="H62" s="13">
        <v>3</v>
      </c>
      <c r="I62" s="9">
        <v>294</v>
      </c>
      <c r="J62" s="13">
        <v>42.5</v>
      </c>
      <c r="K62" s="22" t="s">
        <v>1026</v>
      </c>
      <c r="L62" s="18"/>
      <c r="M62" s="18"/>
      <c r="N62" s="19"/>
      <c r="O62" s="9">
        <f t="shared" si="0"/>
        <v>1</v>
      </c>
      <c r="P62" s="3">
        <v>294</v>
      </c>
      <c r="AR62"/>
      <c r="AS62"/>
      <c r="AT62"/>
      <c r="AU62"/>
      <c r="AV62"/>
      <c r="AW62"/>
      <c r="AX62"/>
      <c r="AY62"/>
      <c r="AZ62"/>
      <c r="BA62"/>
      <c r="BB62"/>
      <c r="BC62"/>
      <c r="BD62"/>
    </row>
    <row r="63" spans="1:56" s="3" customFormat="1" x14ac:dyDescent="0.2">
      <c r="A63" s="3">
        <v>117</v>
      </c>
      <c r="B63" s="10">
        <v>1901</v>
      </c>
      <c r="C63" s="11" t="s">
        <v>196</v>
      </c>
      <c r="D63" s="12" t="s">
        <v>198</v>
      </c>
      <c r="E63" s="12" t="s">
        <v>591</v>
      </c>
      <c r="F63" s="16" t="s">
        <v>620</v>
      </c>
      <c r="G63" s="38">
        <v>295</v>
      </c>
      <c r="H63" s="13">
        <v>1</v>
      </c>
      <c r="I63" s="9">
        <v>295</v>
      </c>
      <c r="J63" s="13">
        <v>40</v>
      </c>
      <c r="K63" s="22" t="s">
        <v>1027</v>
      </c>
      <c r="L63" s="18"/>
      <c r="M63" s="18"/>
      <c r="N63" s="19"/>
      <c r="O63" s="9">
        <f t="shared" si="0"/>
        <v>1</v>
      </c>
      <c r="P63" s="3">
        <v>295</v>
      </c>
      <c r="AR63"/>
      <c r="AS63"/>
      <c r="AT63"/>
      <c r="AU63"/>
      <c r="AV63"/>
      <c r="AW63"/>
      <c r="AX63"/>
      <c r="AY63"/>
      <c r="AZ63"/>
      <c r="BA63"/>
      <c r="BB63"/>
      <c r="BC63"/>
      <c r="BD63"/>
    </row>
    <row r="64" spans="1:56" s="3" customFormat="1" x14ac:dyDescent="0.2">
      <c r="A64" s="3">
        <v>118</v>
      </c>
      <c r="B64" s="10">
        <v>1901</v>
      </c>
      <c r="C64" s="11" t="s">
        <v>196</v>
      </c>
      <c r="D64" s="12" t="s">
        <v>199</v>
      </c>
      <c r="E64" s="12" t="s">
        <v>591</v>
      </c>
      <c r="F64" s="16" t="s">
        <v>621</v>
      </c>
      <c r="G64" s="38">
        <v>296</v>
      </c>
      <c r="H64" s="13">
        <v>19</v>
      </c>
      <c r="I64" s="9">
        <v>296</v>
      </c>
      <c r="J64" s="13">
        <v>170</v>
      </c>
      <c r="K64" s="22" t="s">
        <v>1028</v>
      </c>
      <c r="L64" s="18"/>
      <c r="M64" s="18"/>
      <c r="N64" s="19"/>
      <c r="O64" s="9">
        <f t="shared" si="0"/>
        <v>1</v>
      </c>
      <c r="P64" s="3">
        <v>296</v>
      </c>
      <c r="AR64"/>
      <c r="AS64"/>
      <c r="AT64"/>
      <c r="AU64"/>
      <c r="AV64"/>
      <c r="AW64"/>
      <c r="AX64"/>
      <c r="AY64"/>
      <c r="AZ64"/>
      <c r="BA64"/>
      <c r="BB64"/>
      <c r="BC64"/>
      <c r="BD64"/>
    </row>
    <row r="65" spans="1:56" s="3" customFormat="1" x14ac:dyDescent="0.2">
      <c r="A65" s="3">
        <v>119</v>
      </c>
      <c r="B65" s="10">
        <v>1901</v>
      </c>
      <c r="C65" s="11" t="s">
        <v>196</v>
      </c>
      <c r="D65" s="12" t="s">
        <v>200</v>
      </c>
      <c r="E65" s="12" t="s">
        <v>591</v>
      </c>
      <c r="F65" s="16" t="s">
        <v>622</v>
      </c>
      <c r="G65" s="38">
        <v>297</v>
      </c>
      <c r="H65" s="13">
        <v>18</v>
      </c>
      <c r="I65" s="9">
        <v>297</v>
      </c>
      <c r="J65" s="13">
        <v>180</v>
      </c>
      <c r="K65" s="22" t="s">
        <v>1029</v>
      </c>
      <c r="L65" s="18"/>
      <c r="M65" s="18"/>
      <c r="N65" s="19"/>
      <c r="O65" s="9">
        <f t="shared" si="0"/>
        <v>1</v>
      </c>
      <c r="P65" s="3">
        <v>297</v>
      </c>
      <c r="AR65"/>
      <c r="AS65"/>
      <c r="AT65"/>
      <c r="AU65"/>
      <c r="AV65"/>
      <c r="AW65"/>
      <c r="AX65"/>
      <c r="AY65"/>
      <c r="AZ65"/>
      <c r="BA65"/>
      <c r="BB65"/>
      <c r="BC65"/>
      <c r="BD65"/>
    </row>
    <row r="66" spans="1:56" s="3" customFormat="1" x14ac:dyDescent="0.2">
      <c r="A66" s="3">
        <v>120</v>
      </c>
      <c r="B66" s="10">
        <v>1901</v>
      </c>
      <c r="C66" s="11" t="s">
        <v>196</v>
      </c>
      <c r="D66" s="12" t="s">
        <v>201</v>
      </c>
      <c r="E66" s="12" t="s">
        <v>591</v>
      </c>
      <c r="F66" s="16" t="s">
        <v>623</v>
      </c>
      <c r="G66" s="38">
        <v>298</v>
      </c>
      <c r="H66" s="13">
        <v>55</v>
      </c>
      <c r="I66" s="9">
        <v>298</v>
      </c>
      <c r="J66" s="13">
        <v>230</v>
      </c>
      <c r="K66" s="22" t="s">
        <v>1030</v>
      </c>
      <c r="L66" s="18"/>
      <c r="M66" s="18"/>
      <c r="N66" s="19"/>
      <c r="O66" s="9">
        <f t="shared" ref="O66:O129" si="1">COUNTA(P66:BD66)</f>
        <v>1</v>
      </c>
      <c r="P66" s="3">
        <v>298</v>
      </c>
      <c r="AR66"/>
      <c r="AS66"/>
      <c r="AT66"/>
      <c r="AU66"/>
      <c r="AV66"/>
      <c r="AW66"/>
      <c r="AX66"/>
      <c r="AY66"/>
      <c r="AZ66"/>
      <c r="BA66"/>
      <c r="BB66"/>
      <c r="BC66"/>
      <c r="BD66"/>
    </row>
    <row r="67" spans="1:56" s="3" customFormat="1" x14ac:dyDescent="0.2">
      <c r="A67" s="3">
        <v>121</v>
      </c>
      <c r="B67" s="10">
        <v>1901</v>
      </c>
      <c r="C67" s="11" t="s">
        <v>196</v>
      </c>
      <c r="D67" s="12" t="s">
        <v>202</v>
      </c>
      <c r="E67" s="12" t="s">
        <v>591</v>
      </c>
      <c r="F67" s="16" t="s">
        <v>624</v>
      </c>
      <c r="G67" s="38">
        <v>299</v>
      </c>
      <c r="H67" s="13">
        <v>32.5</v>
      </c>
      <c r="I67" s="9">
        <v>299</v>
      </c>
      <c r="J67" s="13">
        <v>300</v>
      </c>
      <c r="K67" s="22" t="s">
        <v>1031</v>
      </c>
      <c r="L67" s="18"/>
      <c r="M67" s="18"/>
      <c r="N67" s="19"/>
      <c r="O67" s="9">
        <f t="shared" si="1"/>
        <v>1</v>
      </c>
      <c r="P67" s="3">
        <v>299</v>
      </c>
      <c r="AR67"/>
      <c r="AS67"/>
      <c r="AT67"/>
      <c r="AU67"/>
      <c r="AV67"/>
      <c r="AW67"/>
      <c r="AX67"/>
      <c r="AY67"/>
      <c r="AZ67"/>
      <c r="BA67"/>
      <c r="BB67"/>
      <c r="BC67"/>
      <c r="BD67"/>
    </row>
    <row r="68" spans="1:56" s="3" customFormat="1" x14ac:dyDescent="0.2">
      <c r="A68" s="3">
        <v>137</v>
      </c>
      <c r="B68" s="10">
        <v>1904</v>
      </c>
      <c r="C68" s="11" t="s">
        <v>210</v>
      </c>
      <c r="D68" s="12" t="s">
        <v>211</v>
      </c>
      <c r="E68" s="12" t="s">
        <v>591</v>
      </c>
      <c r="F68" s="16" t="s">
        <v>625</v>
      </c>
      <c r="G68" s="38">
        <v>323</v>
      </c>
      <c r="H68" s="13">
        <v>5</v>
      </c>
      <c r="I68" s="9">
        <v>323</v>
      </c>
      <c r="J68" s="13">
        <v>25</v>
      </c>
      <c r="K68" s="22" t="s">
        <v>1032</v>
      </c>
      <c r="L68" s="18"/>
      <c r="M68" s="18"/>
      <c r="N68" s="19"/>
      <c r="O68" s="9">
        <f t="shared" si="1"/>
        <v>1</v>
      </c>
      <c r="P68" s="3">
        <v>323</v>
      </c>
      <c r="AR68"/>
      <c r="AS68"/>
      <c r="AT68"/>
      <c r="AU68"/>
      <c r="AV68"/>
      <c r="AW68"/>
      <c r="AX68"/>
      <c r="AY68"/>
      <c r="AZ68"/>
      <c r="BA68"/>
      <c r="BB68"/>
      <c r="BC68"/>
      <c r="BD68"/>
    </row>
    <row r="69" spans="1:56" s="3" customFormat="1" x14ac:dyDescent="0.2">
      <c r="A69" s="3">
        <v>138</v>
      </c>
      <c r="B69" s="10">
        <v>1904</v>
      </c>
      <c r="C69" s="11" t="s">
        <v>210</v>
      </c>
      <c r="D69" s="12" t="s">
        <v>212</v>
      </c>
      <c r="E69" s="12" t="s">
        <v>591</v>
      </c>
      <c r="F69" s="16" t="s">
        <v>626</v>
      </c>
      <c r="G69" s="38">
        <v>324</v>
      </c>
      <c r="H69" s="13">
        <v>2</v>
      </c>
      <c r="I69" s="9">
        <v>324</v>
      </c>
      <c r="J69" s="13">
        <v>25</v>
      </c>
      <c r="K69" s="22" t="s">
        <v>1033</v>
      </c>
      <c r="L69" s="18"/>
      <c r="M69" s="18"/>
      <c r="N69" s="19"/>
      <c r="O69" s="9">
        <f t="shared" si="1"/>
        <v>1</v>
      </c>
      <c r="P69" s="3">
        <v>324</v>
      </c>
      <c r="AR69"/>
      <c r="AS69"/>
      <c r="AT69"/>
      <c r="AU69"/>
      <c r="AV69"/>
      <c r="AW69"/>
      <c r="AX69"/>
      <c r="AY69"/>
      <c r="AZ69"/>
      <c r="BA69"/>
      <c r="BB69"/>
      <c r="BC69"/>
      <c r="BD69"/>
    </row>
    <row r="70" spans="1:56" s="3" customFormat="1" x14ac:dyDescent="0.2">
      <c r="A70" s="3">
        <v>139</v>
      </c>
      <c r="B70" s="10">
        <v>1904</v>
      </c>
      <c r="C70" s="11" t="s">
        <v>210</v>
      </c>
      <c r="D70" s="12" t="s">
        <v>213</v>
      </c>
      <c r="E70" s="12" t="s">
        <v>591</v>
      </c>
      <c r="F70" s="16" t="s">
        <v>627</v>
      </c>
      <c r="G70" s="38">
        <v>325</v>
      </c>
      <c r="H70" s="13">
        <v>30</v>
      </c>
      <c r="I70" s="9">
        <v>325</v>
      </c>
      <c r="J70" s="13">
        <v>70</v>
      </c>
      <c r="K70" s="22" t="s">
        <v>1034</v>
      </c>
      <c r="L70" s="18"/>
      <c r="M70" s="18"/>
      <c r="N70" s="19"/>
      <c r="O70" s="9">
        <f t="shared" si="1"/>
        <v>1</v>
      </c>
      <c r="P70" s="3">
        <v>325</v>
      </c>
      <c r="AR70"/>
      <c r="AS70"/>
      <c r="AT70"/>
      <c r="AU70"/>
      <c r="AV70"/>
      <c r="AW70"/>
      <c r="AX70"/>
      <c r="AY70"/>
      <c r="AZ70"/>
      <c r="BA70"/>
      <c r="BB70"/>
      <c r="BC70"/>
      <c r="BD70"/>
    </row>
    <row r="71" spans="1:56" s="3" customFormat="1" x14ac:dyDescent="0.2">
      <c r="A71" s="3">
        <v>140</v>
      </c>
      <c r="B71" s="10">
        <v>1904</v>
      </c>
      <c r="C71" s="11" t="s">
        <v>210</v>
      </c>
      <c r="D71" s="12" t="s">
        <v>214</v>
      </c>
      <c r="E71" s="12" t="s">
        <v>591</v>
      </c>
      <c r="F71" s="16" t="s">
        <v>628</v>
      </c>
      <c r="G71" s="38">
        <v>326</v>
      </c>
      <c r="H71" s="13">
        <v>25</v>
      </c>
      <c r="I71" s="9">
        <v>326</v>
      </c>
      <c r="J71" s="13">
        <v>75</v>
      </c>
      <c r="K71" s="22" t="s">
        <v>1035</v>
      </c>
      <c r="L71" s="18"/>
      <c r="M71" s="18"/>
      <c r="N71" s="19"/>
      <c r="O71" s="9">
        <f t="shared" si="1"/>
        <v>1</v>
      </c>
      <c r="P71" s="3">
        <v>326</v>
      </c>
      <c r="AR71"/>
      <c r="AS71"/>
      <c r="AT71"/>
      <c r="AU71"/>
      <c r="AV71"/>
      <c r="AW71"/>
      <c r="AX71"/>
      <c r="AY71"/>
      <c r="AZ71"/>
      <c r="BA71"/>
      <c r="BB71"/>
      <c r="BC71"/>
      <c r="BD71"/>
    </row>
    <row r="72" spans="1:56" s="3" customFormat="1" x14ac:dyDescent="0.2">
      <c r="A72" s="3">
        <v>141</v>
      </c>
      <c r="B72" s="10">
        <v>1904</v>
      </c>
      <c r="C72" s="11" t="s">
        <v>210</v>
      </c>
      <c r="D72" s="12" t="s">
        <v>215</v>
      </c>
      <c r="E72" s="12" t="s">
        <v>591</v>
      </c>
      <c r="F72" s="16" t="s">
        <v>629</v>
      </c>
      <c r="G72" s="38">
        <v>327</v>
      </c>
      <c r="H72" s="13">
        <v>30</v>
      </c>
      <c r="I72" s="9">
        <v>327</v>
      </c>
      <c r="J72" s="13">
        <v>130</v>
      </c>
      <c r="K72" s="22" t="s">
        <v>1036</v>
      </c>
      <c r="L72" s="18"/>
      <c r="M72" s="18"/>
      <c r="N72" s="19"/>
      <c r="O72" s="9">
        <f t="shared" si="1"/>
        <v>1</v>
      </c>
      <c r="P72" s="3">
        <v>327</v>
      </c>
      <c r="AR72"/>
      <c r="AS72"/>
      <c r="AT72"/>
      <c r="AU72"/>
      <c r="AV72"/>
      <c r="AW72"/>
      <c r="AX72"/>
      <c r="AY72"/>
      <c r="AZ72"/>
      <c r="BA72"/>
      <c r="BB72"/>
      <c r="BC72"/>
      <c r="BD72"/>
    </row>
    <row r="73" spans="1:56" s="3" customFormat="1" x14ac:dyDescent="0.2">
      <c r="A73" s="3">
        <v>142</v>
      </c>
      <c r="B73" s="10">
        <v>1907</v>
      </c>
      <c r="C73" s="11" t="s">
        <v>216</v>
      </c>
      <c r="D73" s="12" t="s">
        <v>217</v>
      </c>
      <c r="E73" s="12" t="s">
        <v>591</v>
      </c>
      <c r="F73" s="16" t="s">
        <v>630</v>
      </c>
      <c r="G73" s="38">
        <v>328</v>
      </c>
      <c r="H73" s="13">
        <v>5</v>
      </c>
      <c r="I73" s="9">
        <v>328</v>
      </c>
      <c r="J73" s="13">
        <v>22.5</v>
      </c>
      <c r="K73" s="22" t="s">
        <v>1037</v>
      </c>
      <c r="L73" s="18"/>
      <c r="M73" s="18"/>
      <c r="N73" s="19"/>
      <c r="O73" s="9">
        <f t="shared" si="1"/>
        <v>1</v>
      </c>
      <c r="P73" s="3">
        <v>328</v>
      </c>
      <c r="AR73"/>
      <c r="AS73"/>
      <c r="AT73"/>
      <c r="AU73"/>
      <c r="AV73"/>
      <c r="AW73"/>
      <c r="AX73"/>
      <c r="AY73"/>
      <c r="AZ73"/>
      <c r="BA73"/>
      <c r="BB73"/>
      <c r="BC73"/>
      <c r="BD73"/>
    </row>
    <row r="74" spans="1:56" s="3" customFormat="1" x14ac:dyDescent="0.2">
      <c r="A74" s="3">
        <v>143</v>
      </c>
      <c r="B74" s="10">
        <v>1907</v>
      </c>
      <c r="C74" s="11" t="s">
        <v>216</v>
      </c>
      <c r="D74" s="12" t="s">
        <v>218</v>
      </c>
      <c r="E74" s="12" t="s">
        <v>591</v>
      </c>
      <c r="F74" s="16" t="s">
        <v>631</v>
      </c>
      <c r="G74" s="38">
        <v>329</v>
      </c>
      <c r="H74" s="13">
        <v>4.5</v>
      </c>
      <c r="I74" s="9">
        <v>329</v>
      </c>
      <c r="J74" s="13">
        <v>25</v>
      </c>
      <c r="K74" s="22" t="s">
        <v>1038</v>
      </c>
      <c r="L74" s="18"/>
      <c r="M74" s="18"/>
      <c r="N74" s="19"/>
      <c r="O74" s="9">
        <f t="shared" si="1"/>
        <v>1</v>
      </c>
      <c r="P74" s="3">
        <v>329</v>
      </c>
      <c r="AR74"/>
      <c r="AS74"/>
      <c r="AT74"/>
      <c r="AU74"/>
      <c r="AV74"/>
      <c r="AW74"/>
      <c r="AX74"/>
      <c r="AY74"/>
      <c r="AZ74"/>
      <c r="BA74"/>
      <c r="BB74"/>
      <c r="BC74"/>
      <c r="BD74"/>
    </row>
    <row r="75" spans="1:56" s="3" customFormat="1" x14ac:dyDescent="0.2">
      <c r="A75" s="3">
        <v>144</v>
      </c>
      <c r="B75" s="10">
        <v>1907</v>
      </c>
      <c r="C75" s="11" t="s">
        <v>216</v>
      </c>
      <c r="D75" s="12" t="s">
        <v>219</v>
      </c>
      <c r="E75" s="12" t="s">
        <v>591</v>
      </c>
      <c r="F75" s="16" t="s">
        <v>632</v>
      </c>
      <c r="G75" s="38">
        <v>330</v>
      </c>
      <c r="H75" s="13">
        <v>32.5</v>
      </c>
      <c r="I75" s="9">
        <v>330</v>
      </c>
      <c r="J75" s="13">
        <v>115</v>
      </c>
      <c r="K75" s="22" t="s">
        <v>1039</v>
      </c>
      <c r="L75" s="18"/>
      <c r="M75" s="18"/>
      <c r="N75" s="19"/>
      <c r="O75" s="9">
        <f t="shared" si="1"/>
        <v>1</v>
      </c>
      <c r="P75" s="3">
        <v>330</v>
      </c>
      <c r="AR75"/>
      <c r="AS75"/>
      <c r="AT75"/>
      <c r="AU75"/>
      <c r="AV75"/>
      <c r="AW75"/>
      <c r="AX75"/>
      <c r="AY75"/>
      <c r="AZ75"/>
      <c r="BA75"/>
      <c r="BB75"/>
      <c r="BC75"/>
      <c r="BD75"/>
    </row>
    <row r="76" spans="1:56" s="3" customFormat="1" x14ac:dyDescent="0.2">
      <c r="A76" s="3">
        <v>157</v>
      </c>
      <c r="B76" s="10">
        <v>1909</v>
      </c>
      <c r="C76" s="11" t="s">
        <v>229</v>
      </c>
      <c r="D76" s="12" t="s">
        <v>230</v>
      </c>
      <c r="E76" s="12" t="s">
        <v>591</v>
      </c>
      <c r="F76" s="16" t="s">
        <v>633</v>
      </c>
      <c r="G76" s="38">
        <v>367</v>
      </c>
      <c r="H76" s="13">
        <v>2</v>
      </c>
      <c r="I76" s="9">
        <v>367</v>
      </c>
      <c r="J76" s="13">
        <v>5</v>
      </c>
      <c r="K76" s="22" t="s">
        <v>1040</v>
      </c>
      <c r="L76" s="18"/>
      <c r="M76" s="18"/>
      <c r="N76" s="19"/>
      <c r="O76" s="9">
        <f t="shared" si="1"/>
        <v>3</v>
      </c>
      <c r="P76" s="3">
        <v>367</v>
      </c>
      <c r="Q76" s="3">
        <v>368</v>
      </c>
      <c r="R76" s="3">
        <v>369</v>
      </c>
      <c r="AR76"/>
      <c r="AS76"/>
      <c r="AT76"/>
      <c r="AU76"/>
      <c r="AV76"/>
      <c r="AW76"/>
      <c r="AX76"/>
      <c r="AY76"/>
      <c r="AZ76"/>
      <c r="BA76"/>
      <c r="BB76"/>
      <c r="BC76"/>
      <c r="BD76"/>
    </row>
    <row r="77" spans="1:56" s="3" customFormat="1" x14ac:dyDescent="0.2">
      <c r="A77" s="3">
        <v>158</v>
      </c>
      <c r="B77" s="10">
        <v>1909</v>
      </c>
      <c r="C77" s="11" t="s">
        <v>229</v>
      </c>
      <c r="D77" s="12" t="s">
        <v>231</v>
      </c>
      <c r="E77" s="12" t="s">
        <v>591</v>
      </c>
      <c r="F77" s="16" t="s">
        <v>634</v>
      </c>
      <c r="G77" s="38">
        <v>370</v>
      </c>
      <c r="H77" s="13">
        <v>2.25</v>
      </c>
      <c r="I77" s="9">
        <v>370</v>
      </c>
      <c r="J77" s="13">
        <v>7.5</v>
      </c>
      <c r="K77" s="22" t="s">
        <v>1041</v>
      </c>
      <c r="L77" s="18"/>
      <c r="M77" s="18"/>
      <c r="N77" s="19"/>
      <c r="O77" s="9">
        <f t="shared" si="1"/>
        <v>2</v>
      </c>
      <c r="P77" s="3">
        <v>370</v>
      </c>
      <c r="Q77" s="3">
        <v>371</v>
      </c>
      <c r="AR77"/>
      <c r="AS77"/>
      <c r="AT77"/>
      <c r="AU77"/>
      <c r="AV77"/>
      <c r="AW77"/>
      <c r="AX77"/>
      <c r="AY77"/>
      <c r="AZ77"/>
      <c r="BA77"/>
      <c r="BB77"/>
      <c r="BC77"/>
      <c r="BD77"/>
    </row>
    <row r="78" spans="1:56" s="3" customFormat="1" x14ac:dyDescent="0.2">
      <c r="A78" s="3">
        <v>159</v>
      </c>
      <c r="B78" s="10">
        <v>1909</v>
      </c>
      <c r="C78" s="11" t="s">
        <v>229</v>
      </c>
      <c r="D78" s="12" t="s">
        <v>232</v>
      </c>
      <c r="E78" s="12" t="s">
        <v>591</v>
      </c>
      <c r="F78" s="16" t="s">
        <v>635</v>
      </c>
      <c r="G78" s="38">
        <v>372</v>
      </c>
      <c r="H78" s="13">
        <v>4.75</v>
      </c>
      <c r="I78" s="9">
        <v>372</v>
      </c>
      <c r="J78" s="13">
        <v>10</v>
      </c>
      <c r="K78" s="22" t="s">
        <v>1042</v>
      </c>
      <c r="L78" s="18"/>
      <c r="M78" s="18"/>
      <c r="N78" s="19"/>
      <c r="O78" s="9">
        <f t="shared" si="1"/>
        <v>2</v>
      </c>
      <c r="P78" s="3">
        <v>372</v>
      </c>
      <c r="Q78" s="3">
        <v>373</v>
      </c>
      <c r="AR78"/>
      <c r="AS78"/>
      <c r="AT78"/>
      <c r="AU78"/>
      <c r="AV78"/>
      <c r="AW78"/>
      <c r="AX78"/>
      <c r="AY78"/>
      <c r="AZ78"/>
      <c r="BA78"/>
      <c r="BB78"/>
      <c r="BC78"/>
      <c r="BD78"/>
    </row>
    <row r="79" spans="1:56" s="3" customFormat="1" x14ac:dyDescent="0.2">
      <c r="A79" s="3">
        <v>160</v>
      </c>
      <c r="B79" s="10">
        <v>1913</v>
      </c>
      <c r="C79" s="11" t="s">
        <v>233</v>
      </c>
      <c r="D79" s="12" t="s">
        <v>234</v>
      </c>
      <c r="E79" s="12" t="s">
        <v>591</v>
      </c>
      <c r="F79" s="16" t="s">
        <v>636</v>
      </c>
      <c r="G79" s="38">
        <v>397</v>
      </c>
      <c r="H79" s="13">
        <v>2</v>
      </c>
      <c r="I79" s="9">
        <v>397</v>
      </c>
      <c r="J79" s="13">
        <v>165</v>
      </c>
      <c r="K79" s="22" t="s">
        <v>1043</v>
      </c>
      <c r="L79" s="18"/>
      <c r="M79" s="18"/>
      <c r="N79" s="19"/>
      <c r="O79" s="9">
        <f t="shared" si="1"/>
        <v>2</v>
      </c>
      <c r="P79" s="3">
        <v>397</v>
      </c>
      <c r="Q79" s="3">
        <v>401</v>
      </c>
      <c r="AR79"/>
      <c r="AS79"/>
      <c r="AT79"/>
      <c r="AU79"/>
      <c r="AV79"/>
      <c r="AW79"/>
      <c r="AX79"/>
      <c r="AY79"/>
      <c r="AZ79"/>
      <c r="BA79"/>
      <c r="BB79"/>
      <c r="BC79"/>
      <c r="BD79"/>
    </row>
    <row r="80" spans="1:56" s="3" customFormat="1" x14ac:dyDescent="0.2">
      <c r="A80" s="3">
        <v>161</v>
      </c>
      <c r="B80" s="10">
        <v>1913</v>
      </c>
      <c r="C80" s="11" t="s">
        <v>233</v>
      </c>
      <c r="D80" s="12" t="s">
        <v>235</v>
      </c>
      <c r="E80" s="12" t="s">
        <v>591</v>
      </c>
      <c r="F80" s="16" t="s">
        <v>637</v>
      </c>
      <c r="G80" s="38">
        <v>398</v>
      </c>
      <c r="H80" s="13">
        <v>1</v>
      </c>
      <c r="I80" s="9">
        <v>398</v>
      </c>
      <c r="J80" s="13">
        <v>18</v>
      </c>
      <c r="K80" s="22" t="s">
        <v>1044</v>
      </c>
      <c r="L80" s="18"/>
      <c r="M80" s="18"/>
      <c r="N80" s="19"/>
      <c r="O80" s="9">
        <f t="shared" si="1"/>
        <v>2</v>
      </c>
      <c r="P80" s="3">
        <v>398</v>
      </c>
      <c r="Q80" s="3">
        <v>402</v>
      </c>
      <c r="AR80"/>
      <c r="AS80"/>
      <c r="AT80"/>
      <c r="AU80"/>
      <c r="AV80"/>
      <c r="AW80"/>
      <c r="AX80"/>
      <c r="AY80"/>
      <c r="AZ80"/>
      <c r="BA80"/>
      <c r="BB80"/>
      <c r="BC80"/>
      <c r="BD80"/>
    </row>
    <row r="81" spans="1:56" s="3" customFormat="1" x14ac:dyDescent="0.2">
      <c r="A81" s="3">
        <v>162</v>
      </c>
      <c r="B81" s="10">
        <v>1913</v>
      </c>
      <c r="C81" s="11" t="s">
        <v>233</v>
      </c>
      <c r="D81" s="12" t="s">
        <v>236</v>
      </c>
      <c r="E81" s="12" t="s">
        <v>591</v>
      </c>
      <c r="F81" s="16" t="s">
        <v>638</v>
      </c>
      <c r="G81" s="38">
        <v>399</v>
      </c>
      <c r="H81" s="13">
        <v>10</v>
      </c>
      <c r="I81" s="9">
        <v>399</v>
      </c>
      <c r="J81" s="13">
        <v>70</v>
      </c>
      <c r="K81" s="22" t="s">
        <v>1045</v>
      </c>
      <c r="L81" s="18"/>
      <c r="M81" s="18"/>
      <c r="N81" s="19"/>
      <c r="O81" s="9">
        <f t="shared" si="1"/>
        <v>2</v>
      </c>
      <c r="P81" s="3">
        <v>399</v>
      </c>
      <c r="Q81" s="3">
        <v>403</v>
      </c>
      <c r="AR81"/>
      <c r="AS81"/>
      <c r="AT81"/>
      <c r="AU81"/>
      <c r="AV81"/>
      <c r="AW81"/>
      <c r="AX81"/>
      <c r="AY81"/>
      <c r="AZ81"/>
      <c r="BA81"/>
      <c r="BB81"/>
      <c r="BC81"/>
      <c r="BD81"/>
    </row>
    <row r="82" spans="1:56" s="3" customFormat="1" x14ac:dyDescent="0.2">
      <c r="A82" s="3">
        <v>163</v>
      </c>
      <c r="B82" s="10">
        <v>1913</v>
      </c>
      <c r="C82" s="11" t="s">
        <v>233</v>
      </c>
      <c r="D82" s="12" t="s">
        <v>237</v>
      </c>
      <c r="E82" s="12" t="s">
        <v>591</v>
      </c>
      <c r="F82" s="16" t="s">
        <v>639</v>
      </c>
      <c r="G82" s="38">
        <v>400</v>
      </c>
      <c r="H82" s="13">
        <v>22.5</v>
      </c>
      <c r="I82" s="9">
        <v>400</v>
      </c>
      <c r="J82" s="13">
        <v>120</v>
      </c>
      <c r="K82" s="22" t="s">
        <v>1046</v>
      </c>
      <c r="L82" s="18"/>
      <c r="M82" s="18"/>
      <c r="N82" s="19"/>
      <c r="O82" s="9">
        <f t="shared" si="1"/>
        <v>1</v>
      </c>
      <c r="P82" s="3">
        <v>400</v>
      </c>
      <c r="AR82"/>
      <c r="AS82"/>
      <c r="AT82"/>
      <c r="AU82"/>
      <c r="AV82"/>
      <c r="AW82"/>
      <c r="AX82"/>
      <c r="AY82"/>
      <c r="AZ82"/>
      <c r="BA82"/>
      <c r="BB82"/>
      <c r="BC82"/>
      <c r="BD82"/>
    </row>
    <row r="83" spans="1:56" s="3" customFormat="1" x14ac:dyDescent="0.2">
      <c r="A83" s="3">
        <v>164</v>
      </c>
      <c r="B83" s="10">
        <v>1913</v>
      </c>
      <c r="C83" s="11" t="s">
        <v>233</v>
      </c>
      <c r="D83" s="12" t="s">
        <v>237</v>
      </c>
      <c r="E83" s="12" t="s">
        <v>591</v>
      </c>
      <c r="F83" s="16" t="s">
        <v>640</v>
      </c>
      <c r="G83" s="38" t="s">
        <v>238</v>
      </c>
      <c r="H83" s="13">
        <v>20</v>
      </c>
      <c r="I83" s="9" t="s">
        <v>238</v>
      </c>
      <c r="J83" s="13">
        <v>180</v>
      </c>
      <c r="K83" s="22" t="s">
        <v>1046</v>
      </c>
      <c r="L83" s="18"/>
      <c r="M83" s="18"/>
      <c r="N83" s="19"/>
      <c r="O83" s="9">
        <f t="shared" si="1"/>
        <v>2</v>
      </c>
      <c r="P83" s="3" t="s">
        <v>238</v>
      </c>
      <c r="Q83" s="3">
        <v>404</v>
      </c>
      <c r="AR83"/>
      <c r="AS83"/>
      <c r="AT83"/>
      <c r="AU83"/>
      <c r="AV83"/>
      <c r="AW83"/>
      <c r="AX83"/>
      <c r="AY83"/>
      <c r="AZ83"/>
      <c r="BA83"/>
      <c r="BB83"/>
      <c r="BC83"/>
      <c r="BD83"/>
    </row>
    <row r="84" spans="1:56" s="3" customFormat="1" x14ac:dyDescent="0.2">
      <c r="A84" s="3">
        <v>181</v>
      </c>
      <c r="B84" s="10">
        <v>1919</v>
      </c>
      <c r="C84" s="11" t="s">
        <v>264</v>
      </c>
      <c r="D84" s="12" t="s">
        <v>265</v>
      </c>
      <c r="E84" s="12" t="s">
        <v>591</v>
      </c>
      <c r="F84" s="16" t="s">
        <v>641</v>
      </c>
      <c r="G84" s="38">
        <v>537</v>
      </c>
      <c r="H84" s="13">
        <v>3.25</v>
      </c>
      <c r="I84" s="9">
        <v>537</v>
      </c>
      <c r="J84" s="13">
        <v>10</v>
      </c>
      <c r="K84" s="22" t="s">
        <v>1047</v>
      </c>
      <c r="L84" s="18"/>
      <c r="M84" s="18"/>
      <c r="N84" s="19"/>
      <c r="O84" s="9">
        <f t="shared" si="1"/>
        <v>1</v>
      </c>
      <c r="P84" s="3">
        <v>537</v>
      </c>
      <c r="AR84"/>
      <c r="AS84"/>
      <c r="AT84"/>
      <c r="AU84"/>
      <c r="AV84"/>
      <c r="AW84"/>
      <c r="AX84"/>
      <c r="AY84"/>
      <c r="AZ84"/>
      <c r="BA84"/>
      <c r="BB84"/>
      <c r="BC84"/>
      <c r="BD84"/>
    </row>
    <row r="85" spans="1:56" s="3" customFormat="1" x14ac:dyDescent="0.2">
      <c r="A85" s="3">
        <v>182</v>
      </c>
      <c r="B85" s="10">
        <v>1920</v>
      </c>
      <c r="C85" s="11" t="s">
        <v>266</v>
      </c>
      <c r="D85" s="12" t="s">
        <v>267</v>
      </c>
      <c r="E85" s="12" t="s">
        <v>591</v>
      </c>
      <c r="F85" s="16" t="s">
        <v>642</v>
      </c>
      <c r="G85" s="38">
        <v>548</v>
      </c>
      <c r="H85" s="13">
        <v>2.25</v>
      </c>
      <c r="I85" s="9">
        <v>548</v>
      </c>
      <c r="J85" s="13">
        <v>4</v>
      </c>
      <c r="K85" s="22" t="s">
        <v>1048</v>
      </c>
      <c r="L85" s="18"/>
      <c r="M85" s="18"/>
      <c r="N85" s="19"/>
      <c r="O85" s="9">
        <f t="shared" si="1"/>
        <v>1</v>
      </c>
      <c r="P85" s="3">
        <v>548</v>
      </c>
      <c r="AR85"/>
      <c r="AS85"/>
      <c r="AT85"/>
      <c r="AU85"/>
      <c r="AV85"/>
      <c r="AW85"/>
      <c r="AX85"/>
      <c r="AY85"/>
      <c r="AZ85"/>
      <c r="BA85"/>
      <c r="BB85"/>
      <c r="BC85"/>
      <c r="BD85"/>
    </row>
    <row r="86" spans="1:56" s="3" customFormat="1" x14ac:dyDescent="0.2">
      <c r="A86" s="3">
        <v>183</v>
      </c>
      <c r="B86" s="10">
        <v>1920</v>
      </c>
      <c r="C86" s="11" t="s">
        <v>266</v>
      </c>
      <c r="D86" s="12" t="s">
        <v>268</v>
      </c>
      <c r="E86" s="12" t="s">
        <v>591</v>
      </c>
      <c r="F86" s="16" t="s">
        <v>643</v>
      </c>
      <c r="G86" s="38">
        <v>549</v>
      </c>
      <c r="H86" s="13">
        <v>1.6</v>
      </c>
      <c r="I86" s="9">
        <v>549</v>
      </c>
      <c r="J86" s="13">
        <v>5.25</v>
      </c>
      <c r="K86" s="22" t="s">
        <v>1049</v>
      </c>
      <c r="L86" s="18"/>
      <c r="M86" s="18"/>
      <c r="N86" s="19"/>
      <c r="O86" s="9">
        <f t="shared" si="1"/>
        <v>1</v>
      </c>
      <c r="P86" s="3">
        <v>549</v>
      </c>
      <c r="AR86"/>
      <c r="AS86"/>
      <c r="AT86"/>
      <c r="AU86"/>
      <c r="AV86"/>
      <c r="AW86"/>
      <c r="AX86"/>
      <c r="AY86"/>
      <c r="AZ86"/>
      <c r="BA86"/>
      <c r="BB86"/>
      <c r="BC86"/>
      <c r="BD86"/>
    </row>
    <row r="87" spans="1:56" s="3" customFormat="1" x14ac:dyDescent="0.2">
      <c r="A87" s="3">
        <v>184</v>
      </c>
      <c r="B87" s="10">
        <v>1920</v>
      </c>
      <c r="C87" s="11" t="s">
        <v>266</v>
      </c>
      <c r="D87" s="12" t="s">
        <v>269</v>
      </c>
      <c r="E87" s="12" t="s">
        <v>591</v>
      </c>
      <c r="F87" s="16" t="s">
        <v>644</v>
      </c>
      <c r="G87" s="38">
        <v>550</v>
      </c>
      <c r="H87" s="13">
        <v>14</v>
      </c>
      <c r="I87" s="9">
        <v>550</v>
      </c>
      <c r="J87" s="13">
        <v>35</v>
      </c>
      <c r="K87" s="22" t="s">
        <v>1050</v>
      </c>
      <c r="L87" s="18"/>
      <c r="M87" s="18"/>
      <c r="N87" s="19"/>
      <c r="O87" s="9">
        <f t="shared" si="1"/>
        <v>1</v>
      </c>
      <c r="P87" s="3">
        <v>550</v>
      </c>
      <c r="AR87"/>
      <c r="AS87"/>
      <c r="AT87"/>
      <c r="AU87"/>
      <c r="AV87"/>
      <c r="AW87"/>
      <c r="AX87"/>
      <c r="AY87"/>
      <c r="AZ87"/>
      <c r="BA87"/>
      <c r="BB87"/>
      <c r="BC87"/>
      <c r="BD87"/>
    </row>
    <row r="88" spans="1:56" s="3" customFormat="1" x14ac:dyDescent="0.2">
      <c r="A88" s="3">
        <v>212</v>
      </c>
      <c r="B88" s="10">
        <v>1923</v>
      </c>
      <c r="C88" s="11" t="s">
        <v>295</v>
      </c>
      <c r="D88" s="12" t="s">
        <v>296</v>
      </c>
      <c r="E88" s="12" t="s">
        <v>591</v>
      </c>
      <c r="F88" s="16" t="s">
        <v>645</v>
      </c>
      <c r="G88" s="38">
        <v>611</v>
      </c>
      <c r="H88" s="13">
        <v>4</v>
      </c>
      <c r="I88" s="9">
        <v>611</v>
      </c>
      <c r="J88" s="13">
        <v>4.75</v>
      </c>
      <c r="K88" s="22" t="s">
        <v>1051</v>
      </c>
      <c r="L88" s="18"/>
      <c r="M88" s="18"/>
      <c r="N88" s="19"/>
      <c r="O88" s="9">
        <f t="shared" si="1"/>
        <v>4</v>
      </c>
      <c r="P88" s="3">
        <v>610</v>
      </c>
      <c r="Q88" s="3">
        <v>611</v>
      </c>
      <c r="R88" s="3">
        <v>612</v>
      </c>
      <c r="S88" s="3">
        <v>613</v>
      </c>
      <c r="AR88"/>
      <c r="AS88"/>
      <c r="AT88"/>
      <c r="AU88"/>
      <c r="AV88"/>
      <c r="AW88"/>
      <c r="AX88"/>
      <c r="AY88"/>
      <c r="AZ88"/>
      <c r="BA88"/>
      <c r="BB88"/>
      <c r="BC88"/>
      <c r="BD88"/>
    </row>
    <row r="89" spans="1:56" s="3" customFormat="1" x14ac:dyDescent="0.2">
      <c r="A89" s="3">
        <v>213</v>
      </c>
      <c r="B89" s="10">
        <v>1924</v>
      </c>
      <c r="C89" s="11" t="s">
        <v>297</v>
      </c>
      <c r="D89" s="12" t="s">
        <v>298</v>
      </c>
      <c r="E89" s="12" t="s">
        <v>591</v>
      </c>
      <c r="F89" s="16" t="s">
        <v>646</v>
      </c>
      <c r="G89" s="38">
        <v>614</v>
      </c>
      <c r="H89" s="13">
        <v>3.25</v>
      </c>
      <c r="I89" s="9">
        <v>614</v>
      </c>
      <c r="J89" s="13">
        <v>2.4</v>
      </c>
      <c r="K89" s="22" t="s">
        <v>1052</v>
      </c>
      <c r="L89" s="18"/>
      <c r="M89" s="18"/>
      <c r="N89" s="19"/>
      <c r="O89" s="9">
        <f t="shared" si="1"/>
        <v>1</v>
      </c>
      <c r="P89" s="3">
        <v>614</v>
      </c>
      <c r="AR89"/>
      <c r="AS89"/>
      <c r="AT89"/>
      <c r="AU89"/>
      <c r="AV89"/>
      <c r="AW89"/>
      <c r="AX89"/>
      <c r="AY89"/>
      <c r="AZ89"/>
      <c r="BA89"/>
      <c r="BB89"/>
      <c r="BC89"/>
      <c r="BD89"/>
    </row>
    <row r="90" spans="1:56" s="3" customFormat="1" x14ac:dyDescent="0.2">
      <c r="A90" s="3">
        <v>214</v>
      </c>
      <c r="B90" s="10">
        <v>1924</v>
      </c>
      <c r="C90" s="11" t="s">
        <v>297</v>
      </c>
      <c r="D90" s="12" t="s">
        <v>299</v>
      </c>
      <c r="E90" s="12" t="s">
        <v>591</v>
      </c>
      <c r="F90" s="16" t="s">
        <v>647</v>
      </c>
      <c r="G90" s="38">
        <v>615</v>
      </c>
      <c r="H90" s="13">
        <v>2.25</v>
      </c>
      <c r="I90" s="9">
        <v>615</v>
      </c>
      <c r="J90" s="13">
        <v>4</v>
      </c>
      <c r="K90" s="22" t="s">
        <v>1053</v>
      </c>
      <c r="L90" s="18"/>
      <c r="M90" s="18"/>
      <c r="N90" s="19"/>
      <c r="O90" s="9">
        <f t="shared" si="1"/>
        <v>1</v>
      </c>
      <c r="P90" s="3">
        <v>615</v>
      </c>
      <c r="AR90"/>
      <c r="AS90"/>
      <c r="AT90"/>
      <c r="AU90"/>
      <c r="AV90"/>
      <c r="AW90"/>
      <c r="AX90"/>
      <c r="AY90"/>
      <c r="AZ90"/>
      <c r="BA90"/>
      <c r="BB90"/>
      <c r="BC90"/>
      <c r="BD90"/>
    </row>
    <row r="91" spans="1:56" s="3" customFormat="1" x14ac:dyDescent="0.2">
      <c r="A91" s="3">
        <v>215</v>
      </c>
      <c r="B91" s="10">
        <v>1924</v>
      </c>
      <c r="C91" s="11" t="s">
        <v>297</v>
      </c>
      <c r="D91" s="12" t="s">
        <v>300</v>
      </c>
      <c r="E91" s="12" t="s">
        <v>591</v>
      </c>
      <c r="F91" s="16" t="s">
        <v>648</v>
      </c>
      <c r="G91" s="38">
        <v>616</v>
      </c>
      <c r="H91" s="13">
        <v>13</v>
      </c>
      <c r="I91" s="9">
        <v>616</v>
      </c>
      <c r="J91" s="13">
        <v>16</v>
      </c>
      <c r="K91" s="22" t="s">
        <v>1078</v>
      </c>
      <c r="L91" s="18"/>
      <c r="M91" s="18"/>
      <c r="N91" s="19"/>
      <c r="O91" s="9">
        <f t="shared" si="1"/>
        <v>1</v>
      </c>
      <c r="P91" s="3">
        <v>616</v>
      </c>
      <c r="AR91"/>
      <c r="AS91"/>
      <c r="AT91"/>
      <c r="AU91"/>
      <c r="AV91"/>
      <c r="AW91"/>
      <c r="AX91"/>
      <c r="AY91"/>
      <c r="AZ91"/>
      <c r="BA91"/>
      <c r="BB91"/>
      <c r="BC91"/>
      <c r="BD91"/>
    </row>
    <row r="92" spans="1:56" s="3" customFormat="1" x14ac:dyDescent="0.2">
      <c r="A92" s="3">
        <v>216</v>
      </c>
      <c r="B92" s="10">
        <v>1925</v>
      </c>
      <c r="C92" s="11" t="s">
        <v>301</v>
      </c>
      <c r="D92" s="12" t="s">
        <v>302</v>
      </c>
      <c r="E92" s="12" t="s">
        <v>591</v>
      </c>
      <c r="F92" s="16" t="s">
        <v>649</v>
      </c>
      <c r="G92" s="38">
        <v>617</v>
      </c>
      <c r="H92" s="13">
        <v>2.5</v>
      </c>
      <c r="I92" s="9">
        <v>617</v>
      </c>
      <c r="J92" s="13">
        <v>2.1</v>
      </c>
      <c r="K92" s="22" t="s">
        <v>1079</v>
      </c>
      <c r="L92" s="18"/>
      <c r="M92" s="18"/>
      <c r="N92" s="19"/>
      <c r="O92" s="9">
        <f t="shared" si="1"/>
        <v>1</v>
      </c>
      <c r="P92" s="3">
        <v>617</v>
      </c>
      <c r="AR92"/>
      <c r="AS92"/>
      <c r="AT92"/>
      <c r="AU92"/>
      <c r="AV92"/>
      <c r="AW92"/>
      <c r="AX92"/>
      <c r="AY92"/>
      <c r="AZ92"/>
      <c r="BA92"/>
      <c r="BB92"/>
      <c r="BC92"/>
      <c r="BD92"/>
    </row>
    <row r="93" spans="1:56" s="3" customFormat="1" x14ac:dyDescent="0.2">
      <c r="A93" s="3">
        <v>217</v>
      </c>
      <c r="B93" s="10">
        <v>1925</v>
      </c>
      <c r="C93" s="11" t="s">
        <v>301</v>
      </c>
      <c r="D93" s="12" t="s">
        <v>303</v>
      </c>
      <c r="E93" s="12" t="s">
        <v>591</v>
      </c>
      <c r="F93" s="16" t="s">
        <v>650</v>
      </c>
      <c r="G93" s="38">
        <v>618</v>
      </c>
      <c r="H93" s="13">
        <v>4</v>
      </c>
      <c r="I93" s="9">
        <v>618</v>
      </c>
      <c r="J93" s="13">
        <v>3.75</v>
      </c>
      <c r="K93" s="22" t="s">
        <v>1080</v>
      </c>
      <c r="L93" s="18"/>
      <c r="M93" s="18"/>
      <c r="N93" s="19"/>
      <c r="O93" s="9">
        <f t="shared" si="1"/>
        <v>1</v>
      </c>
      <c r="P93" s="3">
        <v>618</v>
      </c>
      <c r="AR93"/>
      <c r="AS93"/>
      <c r="AT93"/>
      <c r="AU93"/>
      <c r="AV93"/>
      <c r="AW93"/>
      <c r="AX93"/>
      <c r="AY93"/>
      <c r="AZ93"/>
      <c r="BA93"/>
      <c r="BB93"/>
      <c r="BC93"/>
      <c r="BD93"/>
    </row>
    <row r="94" spans="1:56" s="3" customFormat="1" x14ac:dyDescent="0.2">
      <c r="A94" s="3">
        <v>218</v>
      </c>
      <c r="B94" s="10">
        <v>1925</v>
      </c>
      <c r="C94" s="11" t="s">
        <v>301</v>
      </c>
      <c r="D94" s="12" t="s">
        <v>304</v>
      </c>
      <c r="E94" s="12" t="s">
        <v>591</v>
      </c>
      <c r="F94" s="16" t="s">
        <v>651</v>
      </c>
      <c r="G94" s="38">
        <v>619</v>
      </c>
      <c r="H94" s="13">
        <v>13</v>
      </c>
      <c r="I94" s="9">
        <v>619</v>
      </c>
      <c r="J94" s="13">
        <v>15</v>
      </c>
      <c r="K94" s="22" t="s">
        <v>1081</v>
      </c>
      <c r="L94" s="18"/>
      <c r="M94" s="18"/>
      <c r="N94" s="19"/>
      <c r="O94" s="9">
        <f t="shared" si="1"/>
        <v>1</v>
      </c>
      <c r="P94" s="3">
        <v>619</v>
      </c>
      <c r="AR94"/>
      <c r="AS94"/>
      <c r="AT94"/>
      <c r="AU94"/>
      <c r="AV94"/>
      <c r="AW94"/>
      <c r="AX94"/>
      <c r="AY94"/>
      <c r="AZ94"/>
      <c r="BA94"/>
      <c r="BB94"/>
      <c r="BC94"/>
      <c r="BD94"/>
    </row>
    <row r="95" spans="1:56" s="3" customFormat="1" x14ac:dyDescent="0.2">
      <c r="A95" s="3">
        <v>219</v>
      </c>
      <c r="B95" s="10">
        <v>1925</v>
      </c>
      <c r="C95" s="11" t="s">
        <v>305</v>
      </c>
      <c r="D95" s="12" t="s">
        <v>306</v>
      </c>
      <c r="E95" s="12" t="s">
        <v>591</v>
      </c>
      <c r="F95" s="16" t="s">
        <v>652</v>
      </c>
      <c r="G95" s="38">
        <v>620</v>
      </c>
      <c r="H95" s="13">
        <v>3</v>
      </c>
      <c r="I95" s="9">
        <v>620</v>
      </c>
      <c r="J95" s="13">
        <v>3.25</v>
      </c>
      <c r="K95" s="22" t="s">
        <v>1082</v>
      </c>
      <c r="L95" s="18"/>
      <c r="M95" s="18"/>
      <c r="N95" s="19"/>
      <c r="O95" s="9">
        <f t="shared" si="1"/>
        <v>1</v>
      </c>
      <c r="P95" s="3">
        <v>620</v>
      </c>
      <c r="AR95"/>
      <c r="AS95"/>
      <c r="AT95"/>
      <c r="AU95"/>
      <c r="AV95"/>
      <c r="AW95"/>
      <c r="AX95"/>
      <c r="AY95"/>
      <c r="AZ95"/>
      <c r="BA95"/>
      <c r="BB95"/>
      <c r="BC95"/>
      <c r="BD95"/>
    </row>
    <row r="96" spans="1:56" s="3" customFormat="1" x14ac:dyDescent="0.2">
      <c r="A96" s="3">
        <v>220</v>
      </c>
      <c r="B96" s="10">
        <v>1925</v>
      </c>
      <c r="C96" s="11" t="s">
        <v>305</v>
      </c>
      <c r="D96" s="12" t="s">
        <v>307</v>
      </c>
      <c r="E96" s="12" t="s">
        <v>591</v>
      </c>
      <c r="F96" s="16" t="s">
        <v>653</v>
      </c>
      <c r="G96" s="38">
        <v>621</v>
      </c>
      <c r="H96" s="13">
        <v>10</v>
      </c>
      <c r="I96" s="9">
        <v>621</v>
      </c>
      <c r="J96" s="13">
        <v>10</v>
      </c>
      <c r="K96" s="22" t="s">
        <v>1083</v>
      </c>
      <c r="L96" s="18"/>
      <c r="M96" s="18"/>
      <c r="N96" s="19"/>
      <c r="O96" s="9">
        <f t="shared" si="1"/>
        <v>1</v>
      </c>
      <c r="P96" s="3">
        <v>621</v>
      </c>
      <c r="AR96"/>
      <c r="AS96"/>
      <c r="AT96"/>
      <c r="AU96"/>
      <c r="AV96"/>
      <c r="AW96"/>
      <c r="AX96"/>
      <c r="AY96"/>
      <c r="AZ96"/>
      <c r="BA96"/>
      <c r="BB96"/>
      <c r="BC96"/>
      <c r="BD96"/>
    </row>
    <row r="97" spans="1:56" s="3" customFormat="1" x14ac:dyDescent="0.2">
      <c r="A97" s="3">
        <v>221</v>
      </c>
      <c r="B97" s="10">
        <v>1926</v>
      </c>
      <c r="C97" s="11" t="s">
        <v>308</v>
      </c>
      <c r="D97" s="12" t="s">
        <v>309</v>
      </c>
      <c r="E97" s="12" t="s">
        <v>591</v>
      </c>
      <c r="F97" s="16" t="s">
        <v>654</v>
      </c>
      <c r="G97" s="38">
        <v>627</v>
      </c>
      <c r="H97" s="13">
        <v>0.5</v>
      </c>
      <c r="I97" s="9">
        <v>627</v>
      </c>
      <c r="J97" s="13">
        <v>2.25</v>
      </c>
      <c r="K97" s="22" t="s">
        <v>1084</v>
      </c>
      <c r="L97" s="18"/>
      <c r="M97" s="18"/>
      <c r="N97" s="19"/>
      <c r="O97" s="9">
        <f t="shared" si="1"/>
        <v>1</v>
      </c>
      <c r="P97" s="3">
        <v>627</v>
      </c>
      <c r="AR97"/>
      <c r="AS97"/>
      <c r="AT97"/>
      <c r="AU97"/>
      <c r="AV97"/>
      <c r="AW97"/>
      <c r="AX97"/>
      <c r="AY97"/>
      <c r="AZ97"/>
      <c r="BA97"/>
      <c r="BB97"/>
      <c r="BC97"/>
      <c r="BD97"/>
    </row>
    <row r="98" spans="1:56" s="3" customFormat="1" x14ac:dyDescent="0.2">
      <c r="A98" s="3">
        <v>222</v>
      </c>
      <c r="B98" s="10">
        <v>1926</v>
      </c>
      <c r="C98" s="11" t="s">
        <v>308</v>
      </c>
      <c r="D98" s="12" t="s">
        <v>310</v>
      </c>
      <c r="E98" s="12" t="s">
        <v>591</v>
      </c>
      <c r="F98" s="16" t="s">
        <v>655</v>
      </c>
      <c r="G98" s="38">
        <v>628</v>
      </c>
      <c r="H98" s="13">
        <v>3.25</v>
      </c>
      <c r="I98" s="9">
        <v>628</v>
      </c>
      <c r="J98" s="13">
        <v>5.25</v>
      </c>
      <c r="K98" s="22" t="s">
        <v>1085</v>
      </c>
      <c r="L98" s="18"/>
      <c r="M98" s="18"/>
      <c r="N98" s="19"/>
      <c r="O98" s="9">
        <f t="shared" si="1"/>
        <v>1</v>
      </c>
      <c r="P98" s="3">
        <v>628</v>
      </c>
      <c r="AR98"/>
      <c r="AS98"/>
      <c r="AT98"/>
      <c r="AU98"/>
      <c r="AV98"/>
      <c r="AW98"/>
      <c r="AX98"/>
      <c r="AY98"/>
      <c r="AZ98"/>
      <c r="BA98"/>
      <c r="BB98"/>
      <c r="BC98"/>
      <c r="BD98"/>
    </row>
    <row r="99" spans="1:56" s="3" customFormat="1" x14ac:dyDescent="0.2">
      <c r="A99" s="3">
        <v>223</v>
      </c>
      <c r="B99" s="10">
        <v>1926</v>
      </c>
      <c r="C99" s="11" t="s">
        <v>308</v>
      </c>
      <c r="D99" s="12" t="s">
        <v>311</v>
      </c>
      <c r="E99" s="12" t="s">
        <v>591</v>
      </c>
      <c r="F99" s="16" t="s">
        <v>656</v>
      </c>
      <c r="G99" s="38">
        <v>629</v>
      </c>
      <c r="H99" s="13">
        <v>1.7</v>
      </c>
      <c r="I99" s="9">
        <v>629</v>
      </c>
      <c r="J99" s="13">
        <v>1.75</v>
      </c>
      <c r="K99" s="22" t="s">
        <v>1086</v>
      </c>
      <c r="L99" s="18"/>
      <c r="M99" s="18"/>
      <c r="N99" s="19"/>
      <c r="O99" s="9">
        <f t="shared" si="1"/>
        <v>1</v>
      </c>
      <c r="P99" s="3">
        <v>629</v>
      </c>
      <c r="AR99"/>
      <c r="AS99"/>
      <c r="AT99"/>
      <c r="AU99"/>
      <c r="AV99"/>
      <c r="AW99"/>
      <c r="AX99"/>
      <c r="AY99"/>
      <c r="AZ99"/>
      <c r="BA99"/>
      <c r="BB99"/>
      <c r="BC99"/>
      <c r="BD99"/>
    </row>
    <row r="100" spans="1:56" s="3" customFormat="1" x14ac:dyDescent="0.2">
      <c r="A100" s="3">
        <v>224</v>
      </c>
      <c r="B100" s="10">
        <v>1927</v>
      </c>
      <c r="C100" s="11" t="s">
        <v>569</v>
      </c>
      <c r="D100" s="12" t="s">
        <v>312</v>
      </c>
      <c r="E100" s="12" t="s">
        <v>591</v>
      </c>
      <c r="F100" s="16" t="s">
        <v>657</v>
      </c>
      <c r="G100" s="38">
        <v>643</v>
      </c>
      <c r="H100" s="13">
        <v>0.8</v>
      </c>
      <c r="I100" s="9">
        <v>643</v>
      </c>
      <c r="J100" s="13">
        <v>1.2</v>
      </c>
      <c r="K100" s="22" t="s">
        <v>1087</v>
      </c>
      <c r="L100" s="18"/>
      <c r="M100" s="18"/>
      <c r="N100" s="19"/>
      <c r="O100" s="9">
        <f t="shared" si="1"/>
        <v>1</v>
      </c>
      <c r="P100" s="3">
        <v>643</v>
      </c>
      <c r="AR100"/>
      <c r="AS100"/>
      <c r="AT100"/>
      <c r="AU100"/>
      <c r="AV100"/>
      <c r="AW100"/>
      <c r="AX100"/>
      <c r="AY100"/>
      <c r="AZ100"/>
      <c r="BA100"/>
      <c r="BB100"/>
      <c r="BC100"/>
      <c r="BD100"/>
    </row>
    <row r="101" spans="1:56" s="3" customFormat="1" x14ac:dyDescent="0.2">
      <c r="A101" s="3">
        <v>225</v>
      </c>
      <c r="B101" s="10">
        <v>1927</v>
      </c>
      <c r="C101" s="11" t="s">
        <v>569</v>
      </c>
      <c r="D101" s="12" t="s">
        <v>313</v>
      </c>
      <c r="E101" s="12" t="s">
        <v>591</v>
      </c>
      <c r="F101" s="16" t="s">
        <v>658</v>
      </c>
      <c r="G101" s="38">
        <v>644</v>
      </c>
      <c r="H101" s="13">
        <v>2.1</v>
      </c>
      <c r="I101" s="9">
        <v>644</v>
      </c>
      <c r="J101" s="13">
        <v>3.1</v>
      </c>
      <c r="K101" s="22" t="s">
        <v>1088</v>
      </c>
      <c r="L101" s="18"/>
      <c r="M101" s="18"/>
      <c r="N101" s="19"/>
      <c r="O101" s="9">
        <f t="shared" si="1"/>
        <v>1</v>
      </c>
      <c r="P101" s="3">
        <v>644</v>
      </c>
      <c r="AR101"/>
      <c r="AS101"/>
      <c r="AT101"/>
      <c r="AU101"/>
      <c r="AV101"/>
      <c r="AW101"/>
      <c r="AX101"/>
      <c r="AY101"/>
      <c r="AZ101"/>
      <c r="BA101"/>
      <c r="BB101"/>
      <c r="BC101"/>
      <c r="BD101"/>
    </row>
    <row r="102" spans="1:56" s="3" customFormat="1" x14ac:dyDescent="0.2">
      <c r="A102" s="3">
        <v>226</v>
      </c>
      <c r="B102" s="10">
        <v>1928</v>
      </c>
      <c r="C102" s="11" t="s">
        <v>568</v>
      </c>
      <c r="D102" s="12" t="s">
        <v>314</v>
      </c>
      <c r="E102" s="12" t="s">
        <v>591</v>
      </c>
      <c r="F102" s="16" t="s">
        <v>659</v>
      </c>
      <c r="G102" s="38">
        <v>645</v>
      </c>
      <c r="H102" s="13">
        <v>0.5</v>
      </c>
      <c r="I102" s="9">
        <v>645</v>
      </c>
      <c r="J102" s="13">
        <v>1.2</v>
      </c>
      <c r="K102" s="22" t="s">
        <v>1089</v>
      </c>
      <c r="L102" s="18"/>
      <c r="M102" s="18"/>
      <c r="N102" s="19"/>
      <c r="O102" s="9">
        <f t="shared" si="1"/>
        <v>1</v>
      </c>
      <c r="P102" s="3">
        <v>645</v>
      </c>
      <c r="AR102"/>
      <c r="AS102"/>
      <c r="AT102"/>
      <c r="AU102"/>
      <c r="AV102"/>
      <c r="AW102"/>
      <c r="AX102"/>
      <c r="AY102"/>
      <c r="AZ102"/>
      <c r="BA102"/>
      <c r="BB102"/>
      <c r="BC102"/>
      <c r="BD102"/>
    </row>
    <row r="103" spans="1:56" s="3" customFormat="1" x14ac:dyDescent="0.2">
      <c r="A103" s="3">
        <v>227</v>
      </c>
      <c r="B103" s="10">
        <v>1928</v>
      </c>
      <c r="C103" s="11" t="s">
        <v>568</v>
      </c>
      <c r="D103" s="12" t="s">
        <v>571</v>
      </c>
      <c r="E103" s="12" t="s">
        <v>591</v>
      </c>
      <c r="F103" s="16" t="s">
        <v>660</v>
      </c>
      <c r="G103" s="38">
        <v>646</v>
      </c>
      <c r="H103" s="13">
        <v>1</v>
      </c>
      <c r="I103" s="9">
        <v>646</v>
      </c>
      <c r="J103" s="13">
        <v>1</v>
      </c>
      <c r="K103" s="22" t="s">
        <v>939</v>
      </c>
      <c r="L103" s="18"/>
      <c r="M103" s="18"/>
      <c r="N103" s="19"/>
      <c r="O103" s="9">
        <f t="shared" si="1"/>
        <v>1</v>
      </c>
      <c r="P103" s="3">
        <v>646</v>
      </c>
      <c r="AR103"/>
      <c r="AS103"/>
      <c r="AT103"/>
      <c r="AU103"/>
      <c r="AV103"/>
      <c r="AW103"/>
      <c r="AX103"/>
      <c r="AY103"/>
      <c r="AZ103"/>
      <c r="BA103"/>
      <c r="BB103"/>
      <c r="BC103"/>
      <c r="BD103"/>
    </row>
    <row r="104" spans="1:56" s="3" customFormat="1" x14ac:dyDescent="0.2">
      <c r="A104" s="3">
        <v>228</v>
      </c>
      <c r="B104" s="10">
        <v>1928</v>
      </c>
      <c r="C104" s="11" t="s">
        <v>568</v>
      </c>
      <c r="D104" s="12" t="s">
        <v>570</v>
      </c>
      <c r="E104" s="12" t="s">
        <v>591</v>
      </c>
      <c r="F104" s="16" t="s">
        <v>661</v>
      </c>
      <c r="G104" s="38">
        <v>647</v>
      </c>
      <c r="H104" s="13">
        <v>4</v>
      </c>
      <c r="I104" s="9">
        <v>647</v>
      </c>
      <c r="J104" s="13">
        <v>4</v>
      </c>
      <c r="K104" s="22" t="s">
        <v>939</v>
      </c>
      <c r="L104" s="18"/>
      <c r="M104" s="18"/>
      <c r="N104" s="19"/>
      <c r="O104" s="9">
        <f t="shared" si="1"/>
        <v>1</v>
      </c>
      <c r="P104" s="3">
        <v>647</v>
      </c>
      <c r="AR104"/>
      <c r="AS104"/>
      <c r="AT104"/>
      <c r="AU104"/>
      <c r="AV104"/>
      <c r="AW104"/>
      <c r="AX104"/>
      <c r="AY104"/>
      <c r="AZ104"/>
      <c r="BA104"/>
      <c r="BB104"/>
      <c r="BC104"/>
      <c r="BD104"/>
    </row>
    <row r="105" spans="1:56" s="3" customFormat="1" x14ac:dyDescent="0.2">
      <c r="A105" s="3">
        <v>229</v>
      </c>
      <c r="B105" s="10">
        <v>1928</v>
      </c>
      <c r="C105" s="11" t="s">
        <v>568</v>
      </c>
      <c r="D105" s="12" t="s">
        <v>572</v>
      </c>
      <c r="E105" s="12" t="s">
        <v>591</v>
      </c>
      <c r="F105" s="16" t="s">
        <v>662</v>
      </c>
      <c r="G105" s="38">
        <v>648</v>
      </c>
      <c r="H105" s="13">
        <v>11</v>
      </c>
      <c r="I105" s="9">
        <v>648</v>
      </c>
      <c r="J105" s="13">
        <v>12.5</v>
      </c>
      <c r="K105" s="22" t="s">
        <v>942</v>
      </c>
      <c r="L105" s="18"/>
      <c r="M105" s="18"/>
      <c r="N105" s="19"/>
      <c r="O105" s="9">
        <f t="shared" si="1"/>
        <v>1</v>
      </c>
      <c r="P105" s="3">
        <v>648</v>
      </c>
      <c r="AR105"/>
      <c r="AS105"/>
      <c r="AT105"/>
      <c r="AU105"/>
      <c r="AV105"/>
      <c r="AW105"/>
      <c r="AX105"/>
      <c r="AY105"/>
      <c r="AZ105"/>
      <c r="BA105"/>
      <c r="BB105"/>
      <c r="BC105"/>
      <c r="BD105"/>
    </row>
    <row r="106" spans="1:56" s="3" customFormat="1" x14ac:dyDescent="0.2">
      <c r="A106" s="3">
        <v>230</v>
      </c>
      <c r="B106" s="10">
        <v>1928</v>
      </c>
      <c r="C106" s="11" t="s">
        <v>568</v>
      </c>
      <c r="D106" s="12" t="s">
        <v>315</v>
      </c>
      <c r="E106" s="12" t="s">
        <v>591</v>
      </c>
      <c r="F106" s="16" t="s">
        <v>663</v>
      </c>
      <c r="G106" s="38">
        <v>649</v>
      </c>
      <c r="H106" s="13">
        <v>0.8</v>
      </c>
      <c r="I106" s="9">
        <v>649</v>
      </c>
      <c r="J106" s="13">
        <v>1.1000000000000001</v>
      </c>
      <c r="K106" s="22" t="s">
        <v>1090</v>
      </c>
      <c r="L106" s="18"/>
      <c r="M106" s="18"/>
      <c r="N106" s="19"/>
      <c r="O106" s="9">
        <f t="shared" si="1"/>
        <v>1</v>
      </c>
      <c r="P106" s="3">
        <v>649</v>
      </c>
      <c r="AR106"/>
      <c r="AS106"/>
      <c r="AT106"/>
      <c r="AU106"/>
      <c r="AV106"/>
      <c r="AW106"/>
      <c r="AX106"/>
      <c r="AY106"/>
      <c r="AZ106"/>
      <c r="BA106"/>
      <c r="BB106"/>
      <c r="BC106"/>
      <c r="BD106"/>
    </row>
    <row r="107" spans="1:56" s="3" customFormat="1" x14ac:dyDescent="0.2">
      <c r="A107" s="3">
        <v>231</v>
      </c>
      <c r="B107" s="10">
        <v>1928</v>
      </c>
      <c r="C107" s="11" t="s">
        <v>568</v>
      </c>
      <c r="D107" s="12" t="s">
        <v>316</v>
      </c>
      <c r="E107" s="12" t="s">
        <v>591</v>
      </c>
      <c r="F107" s="16" t="s">
        <v>664</v>
      </c>
      <c r="G107" s="38">
        <v>650</v>
      </c>
      <c r="H107" s="13">
        <v>3.25</v>
      </c>
      <c r="I107" s="9">
        <v>650</v>
      </c>
      <c r="J107" s="13">
        <v>4.5</v>
      </c>
      <c r="K107" s="22" t="s">
        <v>1091</v>
      </c>
      <c r="L107" s="18"/>
      <c r="M107" s="18"/>
      <c r="N107" s="19"/>
      <c r="O107" s="9">
        <f t="shared" si="1"/>
        <v>1</v>
      </c>
      <c r="P107" s="3">
        <v>650</v>
      </c>
      <c r="AR107"/>
      <c r="AS107"/>
      <c r="AT107"/>
      <c r="AU107"/>
      <c r="AV107"/>
      <c r="AW107"/>
      <c r="AX107"/>
      <c r="AY107"/>
      <c r="AZ107"/>
      <c r="BA107"/>
      <c r="BB107"/>
      <c r="BC107"/>
      <c r="BD107"/>
    </row>
    <row r="108" spans="1:56" s="3" customFormat="1" x14ac:dyDescent="0.2">
      <c r="A108" s="3">
        <v>232</v>
      </c>
      <c r="B108" s="10">
        <v>1929</v>
      </c>
      <c r="C108" s="11" t="s">
        <v>565</v>
      </c>
      <c r="D108" s="12" t="s">
        <v>317</v>
      </c>
      <c r="E108" s="12" t="s">
        <v>591</v>
      </c>
      <c r="F108" s="16" t="s">
        <v>665</v>
      </c>
      <c r="G108" s="38">
        <v>651</v>
      </c>
      <c r="H108" s="13">
        <v>0.5</v>
      </c>
      <c r="I108" s="9">
        <v>651</v>
      </c>
      <c r="J108" s="13">
        <v>0.75</v>
      </c>
      <c r="K108" s="22" t="s">
        <v>1092</v>
      </c>
      <c r="L108" s="18"/>
      <c r="M108" s="18"/>
      <c r="N108" s="19"/>
      <c r="O108" s="9">
        <f t="shared" si="1"/>
        <v>1</v>
      </c>
      <c r="P108" s="3">
        <v>651</v>
      </c>
      <c r="AR108"/>
      <c r="AS108"/>
      <c r="AT108"/>
      <c r="AU108"/>
      <c r="AV108"/>
      <c r="AW108"/>
      <c r="AX108"/>
      <c r="AY108"/>
      <c r="AZ108"/>
      <c r="BA108"/>
      <c r="BB108"/>
      <c r="BC108"/>
      <c r="BD108"/>
    </row>
    <row r="109" spans="1:56" s="3" customFormat="1" x14ac:dyDescent="0.2">
      <c r="A109" s="3">
        <v>233</v>
      </c>
      <c r="B109" s="10">
        <v>1929</v>
      </c>
      <c r="C109" s="11" t="s">
        <v>565</v>
      </c>
      <c r="D109" s="12" t="s">
        <v>318</v>
      </c>
      <c r="E109" s="12" t="s">
        <v>591</v>
      </c>
      <c r="F109" s="16" t="s">
        <v>666</v>
      </c>
      <c r="G109" s="38">
        <v>654</v>
      </c>
      <c r="H109" s="13">
        <v>0.65</v>
      </c>
      <c r="I109" s="9">
        <v>654</v>
      </c>
      <c r="J109" s="13">
        <v>0.7</v>
      </c>
      <c r="K109" s="22" t="s">
        <v>1093</v>
      </c>
      <c r="L109" s="18"/>
      <c r="M109" s="18"/>
      <c r="N109" s="19"/>
      <c r="O109" s="9">
        <f t="shared" si="1"/>
        <v>3</v>
      </c>
      <c r="P109" s="3">
        <v>654</v>
      </c>
      <c r="Q109" s="3">
        <v>655</v>
      </c>
      <c r="R109" s="3">
        <v>656</v>
      </c>
      <c r="AR109"/>
      <c r="AS109"/>
      <c r="AT109"/>
      <c r="AU109"/>
      <c r="AV109"/>
      <c r="AW109"/>
      <c r="AX109"/>
      <c r="AY109"/>
      <c r="AZ109"/>
      <c r="BA109"/>
      <c r="BB109"/>
      <c r="BC109"/>
      <c r="BD109"/>
    </row>
    <row r="110" spans="1:56" s="3" customFormat="1" x14ac:dyDescent="0.2">
      <c r="A110" s="3">
        <v>234</v>
      </c>
      <c r="B110" s="10">
        <v>1929</v>
      </c>
      <c r="C110" s="11" t="s">
        <v>565</v>
      </c>
      <c r="D110" s="12" t="s">
        <v>319</v>
      </c>
      <c r="E110" s="12" t="s">
        <v>591</v>
      </c>
      <c r="F110" s="16" t="s">
        <v>667</v>
      </c>
      <c r="G110" s="38">
        <v>657</v>
      </c>
      <c r="H110" s="13">
        <v>0.6</v>
      </c>
      <c r="I110" s="9">
        <v>657</v>
      </c>
      <c r="J110" s="13">
        <v>0.6</v>
      </c>
      <c r="K110" s="22" t="s">
        <v>1094</v>
      </c>
      <c r="L110" s="18"/>
      <c r="M110" s="18"/>
      <c r="N110" s="19"/>
      <c r="O110" s="9">
        <f t="shared" si="1"/>
        <v>1</v>
      </c>
      <c r="P110" s="3">
        <v>657</v>
      </c>
      <c r="AR110"/>
      <c r="AS110"/>
      <c r="AT110"/>
      <c r="AU110"/>
      <c r="AV110"/>
      <c r="AW110"/>
      <c r="AX110"/>
      <c r="AY110"/>
      <c r="AZ110"/>
      <c r="BA110"/>
      <c r="BB110"/>
      <c r="BC110"/>
      <c r="BD110"/>
    </row>
    <row r="111" spans="1:56" s="3" customFormat="1" x14ac:dyDescent="0.2">
      <c r="A111" s="3">
        <v>257</v>
      </c>
      <c r="B111" s="10">
        <v>1929</v>
      </c>
      <c r="C111" s="11" t="s">
        <v>565</v>
      </c>
      <c r="D111" s="12" t="s">
        <v>320</v>
      </c>
      <c r="E111" s="12" t="s">
        <v>591</v>
      </c>
      <c r="F111" s="16" t="s">
        <v>668</v>
      </c>
      <c r="G111" s="38">
        <v>680</v>
      </c>
      <c r="H111" s="13">
        <v>0.7</v>
      </c>
      <c r="I111" s="9">
        <v>680</v>
      </c>
      <c r="J111" s="13">
        <v>0.7</v>
      </c>
      <c r="K111" s="22" t="s">
        <v>1095</v>
      </c>
      <c r="L111" s="18"/>
      <c r="M111" s="18"/>
      <c r="N111" s="19"/>
      <c r="O111" s="9">
        <f t="shared" si="1"/>
        <v>1</v>
      </c>
      <c r="P111" s="3">
        <v>680</v>
      </c>
      <c r="AR111"/>
      <c r="AS111"/>
      <c r="AT111"/>
      <c r="AU111"/>
      <c r="AV111"/>
      <c r="AW111"/>
      <c r="AX111"/>
      <c r="AY111"/>
      <c r="AZ111"/>
      <c r="BA111"/>
      <c r="BB111"/>
      <c r="BC111"/>
      <c r="BD111"/>
    </row>
    <row r="112" spans="1:56" s="3" customFormat="1" x14ac:dyDescent="0.2">
      <c r="A112" s="3">
        <v>258</v>
      </c>
      <c r="B112" s="10">
        <v>1929</v>
      </c>
      <c r="C112" s="11" t="s">
        <v>565</v>
      </c>
      <c r="D112" s="12" t="s">
        <v>321</v>
      </c>
      <c r="E112" s="12" t="s">
        <v>591</v>
      </c>
      <c r="F112" s="16" t="s">
        <v>669</v>
      </c>
      <c r="G112" s="38">
        <v>681</v>
      </c>
      <c r="H112" s="13">
        <v>1.25</v>
      </c>
      <c r="I112" s="9">
        <v>681</v>
      </c>
      <c r="J112" s="13">
        <v>0.6</v>
      </c>
      <c r="K112" s="22" t="s">
        <v>1096</v>
      </c>
      <c r="L112" s="18"/>
      <c r="M112" s="18"/>
      <c r="N112" s="19"/>
      <c r="O112" s="9">
        <f t="shared" si="1"/>
        <v>1</v>
      </c>
      <c r="P112" s="3">
        <v>681</v>
      </c>
      <c r="AR112"/>
      <c r="AS112"/>
      <c r="AT112"/>
      <c r="AU112"/>
      <c r="AV112"/>
      <c r="AW112"/>
      <c r="AX112"/>
      <c r="AY112"/>
      <c r="AZ112"/>
      <c r="BA112"/>
      <c r="BB112"/>
      <c r="BC112"/>
      <c r="BD112"/>
    </row>
    <row r="113" spans="1:56" s="3" customFormat="1" x14ac:dyDescent="0.2">
      <c r="A113" s="3">
        <v>259</v>
      </c>
      <c r="B113" s="10">
        <v>1930</v>
      </c>
      <c r="C113" s="11" t="s">
        <v>566</v>
      </c>
      <c r="D113" s="12" t="s">
        <v>322</v>
      </c>
      <c r="E113" s="12" t="s">
        <v>591</v>
      </c>
      <c r="F113" s="16" t="s">
        <v>670</v>
      </c>
      <c r="G113" s="38">
        <v>682</v>
      </c>
      <c r="H113" s="13">
        <v>0.7</v>
      </c>
      <c r="I113" s="9">
        <v>682</v>
      </c>
      <c r="J113" s="13">
        <v>0.7</v>
      </c>
      <c r="K113" s="22" t="s">
        <v>1097</v>
      </c>
      <c r="L113" s="18"/>
      <c r="M113" s="18"/>
      <c r="N113" s="19"/>
      <c r="O113" s="9">
        <f t="shared" si="1"/>
        <v>1</v>
      </c>
      <c r="P113" s="3">
        <v>682</v>
      </c>
      <c r="AR113"/>
      <c r="AS113"/>
      <c r="AT113"/>
      <c r="AU113"/>
      <c r="AV113"/>
      <c r="AW113"/>
      <c r="AX113"/>
      <c r="AY113"/>
      <c r="AZ113"/>
      <c r="BA113"/>
      <c r="BB113"/>
      <c r="BC113"/>
      <c r="BD113"/>
    </row>
    <row r="114" spans="1:56" s="3" customFormat="1" x14ac:dyDescent="0.2">
      <c r="A114" s="3">
        <v>260</v>
      </c>
      <c r="B114" s="10">
        <v>1930</v>
      </c>
      <c r="C114" s="11" t="s">
        <v>566</v>
      </c>
      <c r="D114" s="12" t="s">
        <v>323</v>
      </c>
      <c r="E114" s="12" t="s">
        <v>591</v>
      </c>
      <c r="F114" s="16" t="s">
        <v>671</v>
      </c>
      <c r="G114" s="38">
        <v>683</v>
      </c>
      <c r="H114" s="13">
        <v>1.05</v>
      </c>
      <c r="I114" s="9">
        <v>683</v>
      </c>
      <c r="J114" s="13">
        <v>1.05</v>
      </c>
      <c r="K114" s="22" t="s">
        <v>1098</v>
      </c>
      <c r="L114" s="18"/>
      <c r="M114" s="18"/>
      <c r="N114" s="19"/>
      <c r="O114" s="9">
        <f t="shared" si="1"/>
        <v>1</v>
      </c>
      <c r="P114" s="3">
        <v>683</v>
      </c>
      <c r="AR114"/>
      <c r="AS114"/>
      <c r="AT114"/>
      <c r="AU114"/>
      <c r="AV114"/>
      <c r="AW114"/>
      <c r="AX114"/>
      <c r="AY114"/>
      <c r="AZ114"/>
      <c r="BA114"/>
      <c r="BB114"/>
      <c r="BC114"/>
      <c r="BD114"/>
    </row>
    <row r="115" spans="1:56" s="3" customFormat="1" x14ac:dyDescent="0.2">
      <c r="A115" s="3">
        <v>261</v>
      </c>
      <c r="B115" s="10">
        <v>1930</v>
      </c>
      <c r="C115" s="11" t="s">
        <v>566</v>
      </c>
      <c r="D115" s="12" t="s">
        <v>324</v>
      </c>
      <c r="E115" s="12" t="s">
        <v>591</v>
      </c>
      <c r="F115" s="16" t="s">
        <v>672</v>
      </c>
      <c r="G115" s="38">
        <v>688</v>
      </c>
      <c r="H115" s="13">
        <v>0.85</v>
      </c>
      <c r="I115" s="9">
        <v>688</v>
      </c>
      <c r="J115" s="13">
        <v>0.9</v>
      </c>
      <c r="K115" s="22" t="s">
        <v>1099</v>
      </c>
      <c r="L115" s="18"/>
      <c r="M115" s="18"/>
      <c r="N115" s="19"/>
      <c r="O115" s="9">
        <f t="shared" si="1"/>
        <v>1</v>
      </c>
      <c r="P115" s="3">
        <v>688</v>
      </c>
      <c r="AR115"/>
      <c r="AS115"/>
      <c r="AT115"/>
      <c r="AU115"/>
      <c r="AV115"/>
      <c r="AW115"/>
      <c r="AX115"/>
      <c r="AY115"/>
      <c r="AZ115"/>
      <c r="BA115"/>
      <c r="BB115"/>
      <c r="BC115"/>
      <c r="BD115"/>
    </row>
    <row r="116" spans="1:56" s="3" customFormat="1" x14ac:dyDescent="0.2">
      <c r="A116" s="3">
        <v>262</v>
      </c>
      <c r="B116" s="10">
        <v>1930</v>
      </c>
      <c r="C116" s="11" t="s">
        <v>566</v>
      </c>
      <c r="D116" s="12" t="s">
        <v>325</v>
      </c>
      <c r="E116" s="12" t="s">
        <v>591</v>
      </c>
      <c r="F116" s="16" t="s">
        <v>673</v>
      </c>
      <c r="G116" s="38">
        <v>689</v>
      </c>
      <c r="H116" s="13">
        <v>0.5</v>
      </c>
      <c r="I116" s="9">
        <v>689</v>
      </c>
      <c r="J116" s="13">
        <v>0.5</v>
      </c>
      <c r="K116" s="22" t="s">
        <v>1100</v>
      </c>
      <c r="L116" s="18"/>
      <c r="M116" s="18"/>
      <c r="N116" s="19"/>
      <c r="O116" s="9">
        <f t="shared" si="1"/>
        <v>1</v>
      </c>
      <c r="P116" s="3">
        <v>689</v>
      </c>
      <c r="AR116"/>
      <c r="AS116"/>
      <c r="AT116"/>
      <c r="AU116"/>
      <c r="AV116"/>
      <c r="AW116"/>
      <c r="AX116"/>
      <c r="AY116"/>
      <c r="AZ116"/>
      <c r="BA116"/>
      <c r="BB116"/>
      <c r="BC116"/>
      <c r="BD116"/>
    </row>
    <row r="117" spans="1:56" s="3" customFormat="1" x14ac:dyDescent="0.2">
      <c r="A117" s="3">
        <v>263</v>
      </c>
      <c r="B117" s="10">
        <v>1931</v>
      </c>
      <c r="C117" s="11" t="s">
        <v>567</v>
      </c>
      <c r="D117" s="12" t="s">
        <v>326</v>
      </c>
      <c r="E117" s="12" t="s">
        <v>591</v>
      </c>
      <c r="F117" s="16" t="s">
        <v>674</v>
      </c>
      <c r="G117" s="38">
        <v>690</v>
      </c>
      <c r="H117" s="13">
        <v>0.25</v>
      </c>
      <c r="I117" s="9">
        <v>690</v>
      </c>
      <c r="J117" s="13">
        <v>0.3</v>
      </c>
      <c r="K117" s="22" t="s">
        <v>1101</v>
      </c>
      <c r="L117" s="18"/>
      <c r="M117" s="18"/>
      <c r="N117" s="19"/>
      <c r="O117" s="9">
        <f t="shared" si="1"/>
        <v>1</v>
      </c>
      <c r="P117" s="3">
        <v>690</v>
      </c>
      <c r="AR117"/>
      <c r="AS117"/>
      <c r="AT117"/>
      <c r="AU117"/>
      <c r="AV117"/>
      <c r="AW117"/>
      <c r="AX117"/>
      <c r="AY117"/>
      <c r="AZ117"/>
      <c r="BA117"/>
      <c r="BB117"/>
      <c r="BC117"/>
      <c r="BD117"/>
    </row>
    <row r="118" spans="1:56" s="3" customFormat="1" x14ac:dyDescent="0.2">
      <c r="A118" s="3">
        <v>264</v>
      </c>
      <c r="B118" s="10">
        <v>1931</v>
      </c>
      <c r="C118" s="11" t="s">
        <v>567</v>
      </c>
      <c r="D118" s="12" t="s">
        <v>327</v>
      </c>
      <c r="E118" s="12" t="s">
        <v>591</v>
      </c>
      <c r="F118" s="16" t="s">
        <v>675</v>
      </c>
      <c r="G118" s="38">
        <v>702</v>
      </c>
      <c r="H118" s="13">
        <v>0.25</v>
      </c>
      <c r="I118" s="9">
        <v>702</v>
      </c>
      <c r="J118" s="13">
        <v>0.25</v>
      </c>
      <c r="K118" s="22" t="s">
        <v>1102</v>
      </c>
      <c r="L118" s="18"/>
      <c r="M118" s="18"/>
      <c r="N118" s="19"/>
      <c r="O118" s="9">
        <f t="shared" si="1"/>
        <v>1</v>
      </c>
      <c r="P118" s="3">
        <v>702</v>
      </c>
      <c r="AR118"/>
      <c r="AS118"/>
      <c r="AT118"/>
      <c r="AU118"/>
      <c r="AV118"/>
      <c r="AW118"/>
      <c r="AX118"/>
      <c r="AY118"/>
      <c r="AZ118"/>
      <c r="BA118"/>
      <c r="BB118"/>
      <c r="BC118"/>
      <c r="BD118"/>
    </row>
    <row r="119" spans="1:56" s="3" customFormat="1" x14ac:dyDescent="0.2">
      <c r="A119" s="3">
        <v>265</v>
      </c>
      <c r="B119" s="10">
        <v>1931</v>
      </c>
      <c r="C119" s="11" t="s">
        <v>567</v>
      </c>
      <c r="D119" s="12" t="s">
        <v>328</v>
      </c>
      <c r="E119" s="12" t="s">
        <v>591</v>
      </c>
      <c r="F119" s="16" t="s">
        <v>676</v>
      </c>
      <c r="G119" s="38">
        <v>703</v>
      </c>
      <c r="H119" s="13">
        <v>0.25</v>
      </c>
      <c r="I119" s="9">
        <v>703</v>
      </c>
      <c r="J119" s="13">
        <v>0.35</v>
      </c>
      <c r="K119" s="22" t="s">
        <v>1103</v>
      </c>
      <c r="L119" s="18"/>
      <c r="M119" s="18"/>
      <c r="N119" s="19"/>
      <c r="O119" s="9">
        <f t="shared" si="1"/>
        <v>1</v>
      </c>
      <c r="P119" s="3">
        <v>703</v>
      </c>
      <c r="AR119"/>
      <c r="AS119"/>
      <c r="AT119"/>
      <c r="AU119"/>
      <c r="AV119"/>
      <c r="AW119"/>
      <c r="AX119"/>
      <c r="AY119"/>
      <c r="AZ119"/>
      <c r="BA119"/>
      <c r="BB119"/>
      <c r="BC119"/>
      <c r="BD119"/>
    </row>
    <row r="120" spans="1:56" s="3" customFormat="1" x14ac:dyDescent="0.2">
      <c r="A120" s="3">
        <v>266</v>
      </c>
      <c r="B120" s="10">
        <v>1932</v>
      </c>
      <c r="C120" s="11" t="s">
        <v>329</v>
      </c>
      <c r="D120" s="12" t="s">
        <v>330</v>
      </c>
      <c r="E120" s="12" t="s">
        <v>591</v>
      </c>
      <c r="F120" s="16" t="s">
        <v>677</v>
      </c>
      <c r="G120" s="38">
        <v>704</v>
      </c>
      <c r="H120" s="13">
        <v>0.25</v>
      </c>
      <c r="I120" s="9">
        <v>704</v>
      </c>
      <c r="J120" s="13">
        <v>0.25</v>
      </c>
      <c r="K120" s="22" t="s">
        <v>1104</v>
      </c>
      <c r="L120" s="18"/>
      <c r="M120" s="18"/>
      <c r="N120" s="19"/>
      <c r="O120" s="9">
        <f t="shared" si="1"/>
        <v>1</v>
      </c>
      <c r="P120" s="3">
        <v>704</v>
      </c>
      <c r="AR120"/>
      <c r="AS120"/>
      <c r="AT120"/>
      <c r="AU120"/>
      <c r="AV120"/>
      <c r="AW120"/>
      <c r="AX120"/>
      <c r="AY120"/>
      <c r="AZ120"/>
      <c r="BA120"/>
      <c r="BB120"/>
      <c r="BC120"/>
      <c r="BD120"/>
    </row>
    <row r="121" spans="1:56" s="3" customFormat="1" x14ac:dyDescent="0.2">
      <c r="A121" s="3">
        <v>267</v>
      </c>
      <c r="B121" s="10">
        <v>1932</v>
      </c>
      <c r="C121" s="11" t="s">
        <v>329</v>
      </c>
      <c r="D121" s="12" t="s">
        <v>240</v>
      </c>
      <c r="E121" s="12" t="s">
        <v>591</v>
      </c>
      <c r="F121" s="16" t="s">
        <v>678</v>
      </c>
      <c r="G121" s="38">
        <v>705</v>
      </c>
      <c r="H121" s="13">
        <v>0.25</v>
      </c>
      <c r="I121" s="9">
        <v>705</v>
      </c>
      <c r="J121" s="13">
        <v>0.25</v>
      </c>
      <c r="K121" s="22" t="s">
        <v>1105</v>
      </c>
      <c r="L121" s="18"/>
      <c r="M121" s="18"/>
      <c r="N121" s="19"/>
      <c r="O121" s="9">
        <f t="shared" si="1"/>
        <v>1</v>
      </c>
      <c r="P121" s="3">
        <v>705</v>
      </c>
      <c r="AR121"/>
      <c r="AS121"/>
      <c r="AT121"/>
      <c r="AU121"/>
      <c r="AV121"/>
      <c r="AW121"/>
      <c r="AX121"/>
      <c r="AY121"/>
      <c r="AZ121"/>
      <c r="BA121"/>
      <c r="BB121"/>
      <c r="BC121"/>
      <c r="BD121"/>
    </row>
    <row r="122" spans="1:56" s="3" customFormat="1" x14ac:dyDescent="0.2">
      <c r="A122" s="3">
        <v>268</v>
      </c>
      <c r="B122" s="10">
        <v>1932</v>
      </c>
      <c r="C122" s="11" t="s">
        <v>329</v>
      </c>
      <c r="D122" s="12" t="s">
        <v>331</v>
      </c>
      <c r="E122" s="12" t="s">
        <v>591</v>
      </c>
      <c r="F122" s="16" t="s">
        <v>679</v>
      </c>
      <c r="G122" s="38">
        <v>706</v>
      </c>
      <c r="H122" s="13">
        <v>0.25</v>
      </c>
      <c r="I122" s="9">
        <v>706</v>
      </c>
      <c r="J122" s="13">
        <v>0.45</v>
      </c>
      <c r="K122" s="22" t="s">
        <v>1106</v>
      </c>
      <c r="L122" s="18"/>
      <c r="M122" s="18"/>
      <c r="N122" s="19"/>
      <c r="O122" s="9">
        <f t="shared" si="1"/>
        <v>1</v>
      </c>
      <c r="P122" s="3">
        <v>706</v>
      </c>
      <c r="AR122"/>
      <c r="AS122"/>
      <c r="AT122"/>
      <c r="AU122"/>
      <c r="AV122"/>
      <c r="AW122"/>
      <c r="AX122"/>
      <c r="AY122"/>
      <c r="AZ122"/>
      <c r="BA122"/>
      <c r="BB122"/>
      <c r="BC122"/>
      <c r="BD122"/>
    </row>
    <row r="123" spans="1:56" s="3" customFormat="1" x14ac:dyDescent="0.2">
      <c r="A123" s="3">
        <v>269</v>
      </c>
      <c r="B123" s="10">
        <v>1932</v>
      </c>
      <c r="C123" s="11" t="s">
        <v>329</v>
      </c>
      <c r="D123" s="12" t="s">
        <v>111</v>
      </c>
      <c r="E123" s="12" t="s">
        <v>591</v>
      </c>
      <c r="F123" s="16" t="s">
        <v>680</v>
      </c>
      <c r="G123" s="38">
        <v>707</v>
      </c>
      <c r="H123" s="13">
        <v>0.25</v>
      </c>
      <c r="I123" s="9">
        <v>707</v>
      </c>
      <c r="J123" s="13">
        <v>0.3</v>
      </c>
      <c r="K123" s="22" t="s">
        <v>1107</v>
      </c>
      <c r="L123" s="18"/>
      <c r="M123" s="18"/>
      <c r="N123" s="19"/>
      <c r="O123" s="9">
        <f t="shared" si="1"/>
        <v>1</v>
      </c>
      <c r="P123" s="3">
        <v>707</v>
      </c>
      <c r="AR123"/>
      <c r="AS123"/>
      <c r="AT123"/>
      <c r="AU123"/>
      <c r="AV123"/>
      <c r="AW123"/>
      <c r="AX123"/>
      <c r="AY123"/>
      <c r="AZ123"/>
      <c r="BA123"/>
      <c r="BB123"/>
      <c r="BC123"/>
      <c r="BD123"/>
    </row>
    <row r="124" spans="1:56" s="3" customFormat="1" x14ac:dyDescent="0.2">
      <c r="A124" s="3">
        <v>270</v>
      </c>
      <c r="B124" s="10">
        <v>1932</v>
      </c>
      <c r="C124" s="11" t="s">
        <v>329</v>
      </c>
      <c r="D124" s="12" t="s">
        <v>19</v>
      </c>
      <c r="E124" s="12" t="s">
        <v>591</v>
      </c>
      <c r="F124" s="16" t="s">
        <v>681</v>
      </c>
      <c r="G124" s="38">
        <v>708</v>
      </c>
      <c r="H124" s="13">
        <v>0.25</v>
      </c>
      <c r="I124" s="9">
        <v>708</v>
      </c>
      <c r="J124" s="13">
        <v>0.55000000000000004</v>
      </c>
      <c r="K124" s="22" t="s">
        <v>1108</v>
      </c>
      <c r="L124" s="18"/>
      <c r="M124" s="18"/>
      <c r="N124" s="19"/>
      <c r="O124" s="9">
        <f t="shared" si="1"/>
        <v>1</v>
      </c>
      <c r="P124" s="3">
        <v>708</v>
      </c>
      <c r="AR124"/>
      <c r="AS124"/>
      <c r="AT124"/>
      <c r="AU124"/>
      <c r="AV124"/>
      <c r="AW124"/>
      <c r="AX124"/>
      <c r="AY124"/>
      <c r="AZ124"/>
      <c r="BA124"/>
      <c r="BB124"/>
      <c r="BC124"/>
      <c r="BD124"/>
    </row>
    <row r="125" spans="1:56" s="3" customFormat="1" x14ac:dyDescent="0.2">
      <c r="A125" s="3">
        <v>271</v>
      </c>
      <c r="B125" s="10">
        <v>1932</v>
      </c>
      <c r="C125" s="11" t="s">
        <v>329</v>
      </c>
      <c r="D125" s="12" t="s">
        <v>221</v>
      </c>
      <c r="E125" s="12" t="s">
        <v>591</v>
      </c>
      <c r="F125" s="16" t="s">
        <v>682</v>
      </c>
      <c r="G125" s="38">
        <v>709</v>
      </c>
      <c r="H125" s="13">
        <v>0.25</v>
      </c>
      <c r="I125" s="9">
        <v>709</v>
      </c>
      <c r="J125" s="13">
        <v>0.6</v>
      </c>
      <c r="K125" s="22" t="s">
        <v>1109</v>
      </c>
      <c r="L125" s="18"/>
      <c r="M125" s="18"/>
      <c r="N125" s="19"/>
      <c r="O125" s="9">
        <f t="shared" si="1"/>
        <v>1</v>
      </c>
      <c r="P125" s="3">
        <v>709</v>
      </c>
      <c r="AR125"/>
      <c r="AS125"/>
      <c r="AT125"/>
      <c r="AU125"/>
      <c r="AV125"/>
      <c r="AW125"/>
      <c r="AX125"/>
      <c r="AY125"/>
      <c r="AZ125"/>
      <c r="BA125"/>
      <c r="BB125"/>
      <c r="BC125"/>
      <c r="BD125"/>
    </row>
    <row r="126" spans="1:56" s="3" customFormat="1" x14ac:dyDescent="0.2">
      <c r="A126" s="3">
        <v>272</v>
      </c>
      <c r="B126" s="10">
        <v>1932</v>
      </c>
      <c r="C126" s="11" t="s">
        <v>329</v>
      </c>
      <c r="D126" s="12" t="s">
        <v>222</v>
      </c>
      <c r="E126" s="12" t="s">
        <v>591</v>
      </c>
      <c r="F126" s="16" t="s">
        <v>683</v>
      </c>
      <c r="G126" s="38">
        <v>710</v>
      </c>
      <c r="H126" s="13">
        <v>0.5</v>
      </c>
      <c r="I126" s="9">
        <v>710</v>
      </c>
      <c r="J126" s="13">
        <v>1.5</v>
      </c>
      <c r="K126" s="22" t="s">
        <v>1110</v>
      </c>
      <c r="L126" s="18"/>
      <c r="M126" s="18"/>
      <c r="N126" s="19"/>
      <c r="O126" s="9">
        <f t="shared" si="1"/>
        <v>1</v>
      </c>
      <c r="P126" s="3">
        <v>710</v>
      </c>
      <c r="AR126"/>
      <c r="AS126"/>
      <c r="AT126"/>
      <c r="AU126"/>
      <c r="AV126"/>
      <c r="AW126"/>
      <c r="AX126"/>
      <c r="AY126"/>
      <c r="AZ126"/>
      <c r="BA126"/>
      <c r="BB126"/>
      <c r="BC126"/>
      <c r="BD126"/>
    </row>
    <row r="127" spans="1:56" s="3" customFormat="1" x14ac:dyDescent="0.2">
      <c r="A127" s="3">
        <v>273</v>
      </c>
      <c r="B127" s="10">
        <v>1932</v>
      </c>
      <c r="C127" s="11" t="s">
        <v>329</v>
      </c>
      <c r="D127" s="12" t="s">
        <v>72</v>
      </c>
      <c r="E127" s="12" t="s">
        <v>591</v>
      </c>
      <c r="F127" s="16" t="s">
        <v>684</v>
      </c>
      <c r="G127" s="38">
        <v>711</v>
      </c>
      <c r="H127" s="13">
        <v>0.25</v>
      </c>
      <c r="I127" s="9">
        <v>711</v>
      </c>
      <c r="J127" s="13">
        <v>3</v>
      </c>
      <c r="K127" s="22" t="s">
        <v>1111</v>
      </c>
      <c r="L127" s="18"/>
      <c r="M127" s="18"/>
      <c r="N127" s="19"/>
      <c r="O127" s="9">
        <f t="shared" si="1"/>
        <v>1</v>
      </c>
      <c r="P127" s="3">
        <v>711</v>
      </c>
      <c r="AR127"/>
      <c r="AS127"/>
      <c r="AT127"/>
      <c r="AU127"/>
      <c r="AV127"/>
      <c r="AW127"/>
      <c r="AX127"/>
      <c r="AY127"/>
      <c r="AZ127"/>
      <c r="BA127"/>
      <c r="BB127"/>
      <c r="BC127"/>
      <c r="BD127"/>
    </row>
    <row r="128" spans="1:56" s="3" customFormat="1" x14ac:dyDescent="0.2">
      <c r="A128" s="3">
        <v>274</v>
      </c>
      <c r="B128" s="10">
        <v>1932</v>
      </c>
      <c r="C128" s="11" t="s">
        <v>329</v>
      </c>
      <c r="D128" s="12" t="s">
        <v>250</v>
      </c>
      <c r="E128" s="12" t="s">
        <v>591</v>
      </c>
      <c r="F128" s="16" t="s">
        <v>685</v>
      </c>
      <c r="G128" s="38">
        <v>712</v>
      </c>
      <c r="H128" s="13">
        <v>0.25</v>
      </c>
      <c r="I128" s="9">
        <v>712</v>
      </c>
      <c r="J128" s="13">
        <v>0.6</v>
      </c>
      <c r="K128" s="22" t="s">
        <v>1112</v>
      </c>
      <c r="L128" s="18"/>
      <c r="M128" s="18"/>
      <c r="N128" s="19"/>
      <c r="O128" s="9">
        <f t="shared" si="1"/>
        <v>1</v>
      </c>
      <c r="P128" s="3">
        <v>712</v>
      </c>
      <c r="AR128"/>
      <c r="AS128"/>
      <c r="AT128"/>
      <c r="AU128"/>
      <c r="AV128"/>
      <c r="AW128"/>
      <c r="AX128"/>
      <c r="AY128"/>
      <c r="AZ128"/>
      <c r="BA128"/>
      <c r="BB128"/>
      <c r="BC128"/>
      <c r="BD128"/>
    </row>
    <row r="129" spans="1:56" s="3" customFormat="1" x14ac:dyDescent="0.2">
      <c r="A129" s="3">
        <v>275</v>
      </c>
      <c r="B129" s="10">
        <v>1932</v>
      </c>
      <c r="C129" s="11" t="s">
        <v>329</v>
      </c>
      <c r="D129" s="12" t="s">
        <v>224</v>
      </c>
      <c r="E129" s="12" t="s">
        <v>591</v>
      </c>
      <c r="F129" s="16" t="s">
        <v>686</v>
      </c>
      <c r="G129" s="38">
        <v>713</v>
      </c>
      <c r="H129" s="13">
        <v>0.5</v>
      </c>
      <c r="I129" s="9">
        <v>713</v>
      </c>
      <c r="J129" s="13">
        <v>2.75</v>
      </c>
      <c r="K129" s="22" t="s">
        <v>1113</v>
      </c>
      <c r="L129" s="18"/>
      <c r="M129" s="18"/>
      <c r="N129" s="19"/>
      <c r="O129" s="9">
        <f t="shared" si="1"/>
        <v>1</v>
      </c>
      <c r="P129" s="3">
        <v>713</v>
      </c>
      <c r="AR129"/>
      <c r="AS129"/>
      <c r="AT129"/>
      <c r="AU129"/>
      <c r="AV129"/>
      <c r="AW129"/>
      <c r="AX129"/>
      <c r="AY129"/>
      <c r="AZ129"/>
      <c r="BA129"/>
      <c r="BB129"/>
      <c r="BC129"/>
      <c r="BD129"/>
    </row>
    <row r="130" spans="1:56" s="3" customFormat="1" x14ac:dyDescent="0.2">
      <c r="A130" s="3">
        <v>276</v>
      </c>
      <c r="B130" s="10">
        <v>1932</v>
      </c>
      <c r="C130" s="11" t="s">
        <v>329</v>
      </c>
      <c r="D130" s="12" t="s">
        <v>332</v>
      </c>
      <c r="E130" s="12" t="s">
        <v>591</v>
      </c>
      <c r="F130" s="16" t="s">
        <v>687</v>
      </c>
      <c r="G130" s="38">
        <v>714</v>
      </c>
      <c r="H130" s="13">
        <v>0.25</v>
      </c>
      <c r="I130" s="9">
        <v>714</v>
      </c>
      <c r="J130" s="13">
        <v>2.25</v>
      </c>
      <c r="K130" s="22" t="s">
        <v>1114</v>
      </c>
      <c r="L130" s="18"/>
      <c r="M130" s="18"/>
      <c r="N130" s="19"/>
      <c r="O130" s="9">
        <f t="shared" ref="O130:O193" si="2">COUNTA(P130:BD130)</f>
        <v>1</v>
      </c>
      <c r="P130" s="3">
        <v>714</v>
      </c>
      <c r="AR130"/>
      <c r="AS130"/>
      <c r="AT130"/>
      <c r="AU130"/>
      <c r="AV130"/>
      <c r="AW130"/>
      <c r="AX130"/>
      <c r="AY130"/>
      <c r="AZ130"/>
      <c r="BA130"/>
      <c r="BB130"/>
      <c r="BC130"/>
      <c r="BD130"/>
    </row>
    <row r="131" spans="1:56" s="3" customFormat="1" x14ac:dyDescent="0.2">
      <c r="A131" s="3">
        <v>277</v>
      </c>
      <c r="B131" s="10">
        <v>1932</v>
      </c>
      <c r="C131" s="11" t="s">
        <v>329</v>
      </c>
      <c r="D131" s="12" t="s">
        <v>12</v>
      </c>
      <c r="E131" s="12" t="s">
        <v>591</v>
      </c>
      <c r="F131" s="16" t="s">
        <v>688</v>
      </c>
      <c r="G131" s="38">
        <v>715</v>
      </c>
      <c r="H131" s="13">
        <v>0.25</v>
      </c>
      <c r="I131" s="9">
        <v>715</v>
      </c>
      <c r="J131" s="13">
        <v>10</v>
      </c>
      <c r="K131" s="22" t="s">
        <v>1115</v>
      </c>
      <c r="L131" s="18"/>
      <c r="M131" s="18"/>
      <c r="N131" s="19"/>
      <c r="O131" s="9">
        <f t="shared" si="2"/>
        <v>1</v>
      </c>
      <c r="P131" s="3">
        <v>715</v>
      </c>
      <c r="AR131"/>
      <c r="AS131"/>
      <c r="AT131"/>
      <c r="AU131"/>
      <c r="AV131"/>
      <c r="AW131"/>
      <c r="AX131"/>
      <c r="AY131"/>
      <c r="AZ131"/>
      <c r="BA131"/>
      <c r="BB131"/>
      <c r="BC131"/>
      <c r="BD131"/>
    </row>
    <row r="132" spans="1:56" s="3" customFormat="1" x14ac:dyDescent="0.2">
      <c r="A132" s="3">
        <v>278</v>
      </c>
      <c r="B132" s="10">
        <v>1932</v>
      </c>
      <c r="C132" s="11" t="s">
        <v>333</v>
      </c>
      <c r="D132" s="12" t="s">
        <v>334</v>
      </c>
      <c r="E132" s="12" t="s">
        <v>591</v>
      </c>
      <c r="F132" s="16" t="s">
        <v>689</v>
      </c>
      <c r="G132" s="38">
        <v>716</v>
      </c>
      <c r="H132" s="13">
        <v>0.25</v>
      </c>
      <c r="I132" s="9">
        <v>716</v>
      </c>
      <c r="J132" s="13">
        <v>0.4</v>
      </c>
      <c r="K132" s="22" t="s">
        <v>1116</v>
      </c>
      <c r="L132" s="18"/>
      <c r="M132" s="18"/>
      <c r="N132" s="19"/>
      <c r="O132" s="9">
        <f t="shared" si="2"/>
        <v>1</v>
      </c>
      <c r="P132" s="3">
        <v>716</v>
      </c>
      <c r="AR132"/>
      <c r="AS132"/>
      <c r="AT132"/>
      <c r="AU132"/>
      <c r="AV132"/>
      <c r="AW132"/>
      <c r="AX132"/>
      <c r="AY132"/>
      <c r="AZ132"/>
      <c r="BA132"/>
      <c r="BB132"/>
      <c r="BC132"/>
      <c r="BD132"/>
    </row>
    <row r="133" spans="1:56" s="3" customFormat="1" x14ac:dyDescent="0.2">
      <c r="A133" s="3">
        <v>279</v>
      </c>
      <c r="B133" s="10">
        <v>1932</v>
      </c>
      <c r="C133" s="11" t="s">
        <v>333</v>
      </c>
      <c r="D133" s="12" t="s">
        <v>335</v>
      </c>
      <c r="E133" s="12" t="s">
        <v>591</v>
      </c>
      <c r="F133" s="16" t="s">
        <v>690</v>
      </c>
      <c r="G133" s="38">
        <v>717</v>
      </c>
      <c r="H133" s="13">
        <v>0.25</v>
      </c>
      <c r="I133" s="9">
        <v>717</v>
      </c>
      <c r="J133" s="13">
        <v>0.25</v>
      </c>
      <c r="K133" s="22" t="s">
        <v>1117</v>
      </c>
      <c r="L133" s="18"/>
      <c r="M133" s="18"/>
      <c r="N133" s="19"/>
      <c r="O133" s="9">
        <f t="shared" si="2"/>
        <v>1</v>
      </c>
      <c r="P133" s="3">
        <v>717</v>
      </c>
      <c r="AR133"/>
      <c r="AS133"/>
      <c r="AT133"/>
      <c r="AU133"/>
      <c r="AV133"/>
      <c r="AW133"/>
      <c r="AX133"/>
      <c r="AY133"/>
      <c r="AZ133"/>
      <c r="BA133"/>
      <c r="BB133"/>
      <c r="BC133"/>
      <c r="BD133"/>
    </row>
    <row r="134" spans="1:56" s="3" customFormat="1" x14ac:dyDescent="0.2">
      <c r="A134" s="3">
        <v>280</v>
      </c>
      <c r="B134" s="10">
        <v>1932</v>
      </c>
      <c r="C134" s="11" t="s">
        <v>333</v>
      </c>
      <c r="D134" s="12" t="s">
        <v>336</v>
      </c>
      <c r="E134" s="12" t="s">
        <v>591</v>
      </c>
      <c r="F134" s="16" t="s">
        <v>691</v>
      </c>
      <c r="G134" s="38">
        <v>718</v>
      </c>
      <c r="H134" s="13">
        <v>0.25</v>
      </c>
      <c r="I134" s="9">
        <v>718</v>
      </c>
      <c r="J134" s="13">
        <v>1.5</v>
      </c>
      <c r="K134" s="22" t="s">
        <v>1118</v>
      </c>
      <c r="L134" s="18"/>
      <c r="M134" s="18"/>
      <c r="N134" s="19"/>
      <c r="O134" s="9">
        <f t="shared" si="2"/>
        <v>1</v>
      </c>
      <c r="P134" s="3">
        <v>718</v>
      </c>
      <c r="AR134"/>
      <c r="AS134"/>
      <c r="AT134"/>
      <c r="AU134"/>
      <c r="AV134"/>
      <c r="AW134"/>
      <c r="AX134"/>
      <c r="AY134"/>
      <c r="AZ134"/>
      <c r="BA134"/>
      <c r="BB134"/>
      <c r="BC134"/>
      <c r="BD134"/>
    </row>
    <row r="135" spans="1:56" s="3" customFormat="1" x14ac:dyDescent="0.2">
      <c r="A135" s="3">
        <v>281</v>
      </c>
      <c r="B135" s="10">
        <v>1932</v>
      </c>
      <c r="C135" s="11" t="s">
        <v>333</v>
      </c>
      <c r="D135" s="12" t="s">
        <v>337</v>
      </c>
      <c r="E135" s="12" t="s">
        <v>591</v>
      </c>
      <c r="F135" s="16" t="s">
        <v>692</v>
      </c>
      <c r="G135" s="38">
        <v>719</v>
      </c>
      <c r="H135" s="13">
        <v>0.25</v>
      </c>
      <c r="I135" s="9">
        <v>719</v>
      </c>
      <c r="J135" s="13">
        <v>2.25</v>
      </c>
      <c r="K135" s="22" t="s">
        <v>1119</v>
      </c>
      <c r="L135" s="18"/>
      <c r="M135" s="18"/>
      <c r="N135" s="19"/>
      <c r="O135" s="9">
        <f t="shared" si="2"/>
        <v>1</v>
      </c>
      <c r="P135" s="3">
        <v>719</v>
      </c>
      <c r="AR135"/>
      <c r="AS135"/>
      <c r="AT135"/>
      <c r="AU135"/>
      <c r="AV135"/>
      <c r="AW135"/>
      <c r="AX135"/>
      <c r="AY135"/>
      <c r="AZ135"/>
      <c r="BA135"/>
      <c r="BB135"/>
      <c r="BC135"/>
      <c r="BD135"/>
    </row>
    <row r="136" spans="1:56" s="3" customFormat="1" x14ac:dyDescent="0.2">
      <c r="A136" s="3">
        <v>283</v>
      </c>
      <c r="B136" s="10">
        <v>1932</v>
      </c>
      <c r="C136" s="11" t="s">
        <v>333</v>
      </c>
      <c r="D136" s="12" t="s">
        <v>338</v>
      </c>
      <c r="E136" s="12" t="s">
        <v>591</v>
      </c>
      <c r="F136" s="16" t="s">
        <v>693</v>
      </c>
      <c r="G136" s="38">
        <v>724</v>
      </c>
      <c r="H136" s="13">
        <v>0.25</v>
      </c>
      <c r="I136" s="9">
        <v>724</v>
      </c>
      <c r="J136" s="13">
        <v>1.5</v>
      </c>
      <c r="K136" s="22" t="s">
        <v>1120</v>
      </c>
      <c r="L136" s="18"/>
      <c r="M136" s="18"/>
      <c r="N136" s="19"/>
      <c r="O136" s="9">
        <f t="shared" si="2"/>
        <v>1</v>
      </c>
      <c r="P136" s="3">
        <v>724</v>
      </c>
      <c r="AR136"/>
      <c r="AS136"/>
      <c r="AT136"/>
      <c r="AU136"/>
      <c r="AV136"/>
      <c r="AW136"/>
      <c r="AX136"/>
      <c r="AY136"/>
      <c r="AZ136"/>
      <c r="BA136"/>
      <c r="BB136"/>
      <c r="BC136"/>
      <c r="BD136"/>
    </row>
    <row r="137" spans="1:56" s="3" customFormat="1" x14ac:dyDescent="0.2">
      <c r="A137" s="3">
        <v>284</v>
      </c>
      <c r="B137" s="10">
        <v>1932</v>
      </c>
      <c r="C137" s="11" t="s">
        <v>333</v>
      </c>
      <c r="D137" s="12" t="s">
        <v>339</v>
      </c>
      <c r="E137" s="12" t="s">
        <v>591</v>
      </c>
      <c r="F137" s="16" t="s">
        <v>694</v>
      </c>
      <c r="G137" s="38">
        <v>725</v>
      </c>
      <c r="H137" s="13">
        <v>0.25</v>
      </c>
      <c r="I137" s="9">
        <v>725</v>
      </c>
      <c r="J137" s="13">
        <v>0.45</v>
      </c>
      <c r="K137" s="22" t="s">
        <v>1121</v>
      </c>
      <c r="L137" s="18"/>
      <c r="M137" s="18"/>
      <c r="N137" s="19"/>
      <c r="O137" s="9">
        <f t="shared" si="2"/>
        <v>1</v>
      </c>
      <c r="P137" s="3">
        <v>725</v>
      </c>
      <c r="AR137"/>
      <c r="AS137"/>
      <c r="AT137"/>
      <c r="AU137"/>
      <c r="AV137"/>
      <c r="AW137"/>
      <c r="AX137"/>
      <c r="AY137"/>
      <c r="AZ137"/>
      <c r="BA137"/>
      <c r="BB137"/>
      <c r="BC137"/>
      <c r="BD137"/>
    </row>
    <row r="138" spans="1:56" s="3" customFormat="1" x14ac:dyDescent="0.2">
      <c r="A138" s="3">
        <v>285</v>
      </c>
      <c r="B138" s="10">
        <v>1933</v>
      </c>
      <c r="C138" s="11" t="s">
        <v>340</v>
      </c>
      <c r="D138" s="12" t="s">
        <v>341</v>
      </c>
      <c r="E138" s="12" t="s">
        <v>591</v>
      </c>
      <c r="F138" s="16" t="s">
        <v>695</v>
      </c>
      <c r="G138" s="38">
        <v>726</v>
      </c>
      <c r="H138" s="13">
        <v>0.25</v>
      </c>
      <c r="I138" s="9">
        <v>726</v>
      </c>
      <c r="J138" s="13">
        <v>0.45</v>
      </c>
      <c r="K138" s="22" t="s">
        <v>1122</v>
      </c>
      <c r="L138" s="18"/>
      <c r="M138" s="18"/>
      <c r="N138" s="19"/>
      <c r="O138" s="9">
        <f t="shared" si="2"/>
        <v>1</v>
      </c>
      <c r="P138" s="3">
        <v>726</v>
      </c>
      <c r="AR138"/>
      <c r="AS138"/>
      <c r="AT138"/>
      <c r="AU138"/>
      <c r="AV138"/>
      <c r="AW138"/>
      <c r="AX138"/>
      <c r="AY138"/>
      <c r="AZ138"/>
      <c r="BA138"/>
      <c r="BB138"/>
      <c r="BC138"/>
      <c r="BD138"/>
    </row>
    <row r="139" spans="1:56" s="3" customFormat="1" x14ac:dyDescent="0.2">
      <c r="A139" s="3">
        <v>286</v>
      </c>
      <c r="B139" s="10">
        <v>1933</v>
      </c>
      <c r="C139" s="11" t="s">
        <v>340</v>
      </c>
      <c r="D139" s="12" t="s">
        <v>342</v>
      </c>
      <c r="E139" s="12" t="s">
        <v>591</v>
      </c>
      <c r="F139" s="16" t="s">
        <v>696</v>
      </c>
      <c r="G139" s="38">
        <v>727</v>
      </c>
      <c r="H139" s="13">
        <v>0.25</v>
      </c>
      <c r="I139" s="9">
        <v>727</v>
      </c>
      <c r="J139" s="13">
        <v>0.25</v>
      </c>
      <c r="K139" s="22" t="s">
        <v>1123</v>
      </c>
      <c r="L139" s="18"/>
      <c r="M139" s="18"/>
      <c r="N139" s="19"/>
      <c r="O139" s="9">
        <f t="shared" si="2"/>
        <v>1</v>
      </c>
      <c r="P139" s="3">
        <v>727</v>
      </c>
      <c r="AR139"/>
      <c r="AS139"/>
      <c r="AT139"/>
      <c r="AU139"/>
      <c r="AV139"/>
      <c r="AW139"/>
      <c r="AX139"/>
      <c r="AY139"/>
      <c r="AZ139"/>
      <c r="BA139"/>
      <c r="BB139"/>
      <c r="BC139"/>
      <c r="BD139"/>
    </row>
    <row r="140" spans="1:56" s="3" customFormat="1" x14ac:dyDescent="0.2">
      <c r="A140" s="3">
        <v>287</v>
      </c>
      <c r="B140" s="10">
        <v>1933</v>
      </c>
      <c r="C140" s="11" t="s">
        <v>340</v>
      </c>
      <c r="D140" s="12" t="s">
        <v>343</v>
      </c>
      <c r="E140" s="12" t="s">
        <v>591</v>
      </c>
      <c r="F140" s="16" t="s">
        <v>697</v>
      </c>
      <c r="G140" s="38">
        <v>728</v>
      </c>
      <c r="H140" s="13">
        <v>0.5</v>
      </c>
      <c r="I140" s="9">
        <v>728</v>
      </c>
      <c r="J140" s="13">
        <v>0.25</v>
      </c>
      <c r="K140" s="22" t="s">
        <v>1124</v>
      </c>
      <c r="L140" s="18"/>
      <c r="M140" s="18"/>
      <c r="N140" s="19"/>
      <c r="O140" s="9">
        <f t="shared" si="2"/>
        <v>2</v>
      </c>
      <c r="P140" s="3">
        <v>728</v>
      </c>
      <c r="AA140" s="29">
        <v>766</v>
      </c>
      <c r="AR140"/>
      <c r="AS140"/>
      <c r="AT140"/>
      <c r="AU140"/>
      <c r="AV140"/>
      <c r="AW140"/>
      <c r="AX140"/>
      <c r="AY140"/>
      <c r="AZ140"/>
      <c r="BA140"/>
      <c r="BB140"/>
      <c r="BC140"/>
      <c r="BD140"/>
    </row>
    <row r="141" spans="1:56" s="3" customFormat="1" x14ac:dyDescent="0.2">
      <c r="A141" s="3">
        <v>288</v>
      </c>
      <c r="B141" s="10">
        <v>1933</v>
      </c>
      <c r="C141" s="11" t="s">
        <v>340</v>
      </c>
      <c r="D141" s="12" t="s">
        <v>344</v>
      </c>
      <c r="E141" s="12" t="s">
        <v>591</v>
      </c>
      <c r="F141" s="16" t="s">
        <v>698</v>
      </c>
      <c r="G141" s="38">
        <v>729</v>
      </c>
      <c r="H141" s="13">
        <v>0.25</v>
      </c>
      <c r="I141" s="9">
        <v>729</v>
      </c>
      <c r="J141" s="13">
        <v>0.25</v>
      </c>
      <c r="K141" s="22" t="s">
        <v>1125</v>
      </c>
      <c r="L141" s="18"/>
      <c r="M141" s="18"/>
      <c r="N141" s="19"/>
      <c r="O141" s="9">
        <f t="shared" si="2"/>
        <v>3</v>
      </c>
      <c r="P141" s="3">
        <v>729</v>
      </c>
      <c r="Z141" s="29">
        <v>752</v>
      </c>
      <c r="AA141" s="29">
        <v>767</v>
      </c>
      <c r="AR141"/>
      <c r="AS141"/>
      <c r="AT141"/>
      <c r="AU141"/>
      <c r="AV141"/>
      <c r="AW141"/>
      <c r="AX141"/>
      <c r="AY141"/>
      <c r="AZ141"/>
      <c r="BA141"/>
      <c r="BB141"/>
      <c r="BC141"/>
      <c r="BD141"/>
    </row>
    <row r="142" spans="1:56" s="3" customFormat="1" x14ac:dyDescent="0.2">
      <c r="A142" s="3">
        <v>289</v>
      </c>
      <c r="B142" s="10">
        <v>1933</v>
      </c>
      <c r="C142" s="11" t="s">
        <v>340</v>
      </c>
      <c r="D142" s="12" t="s">
        <v>345</v>
      </c>
      <c r="E142" s="12" t="s">
        <v>591</v>
      </c>
      <c r="F142" s="16" t="s">
        <v>699</v>
      </c>
      <c r="G142" s="38">
        <v>732</v>
      </c>
      <c r="H142" s="13">
        <v>0.25</v>
      </c>
      <c r="I142" s="9">
        <v>732</v>
      </c>
      <c r="J142" s="13">
        <v>0.25</v>
      </c>
      <c r="K142" s="22" t="s">
        <v>1126</v>
      </c>
      <c r="L142" s="18"/>
      <c r="M142" s="18"/>
      <c r="N142" s="19"/>
      <c r="O142" s="9">
        <f t="shared" si="2"/>
        <v>1</v>
      </c>
      <c r="P142" s="3">
        <v>732</v>
      </c>
      <c r="AR142"/>
      <c r="AS142"/>
      <c r="AT142"/>
      <c r="AU142"/>
      <c r="AV142"/>
      <c r="AW142"/>
      <c r="AX142"/>
      <c r="AY142"/>
      <c r="AZ142"/>
      <c r="BA142"/>
      <c r="BB142"/>
      <c r="BC142"/>
      <c r="BD142"/>
    </row>
    <row r="143" spans="1:56" s="3" customFormat="1" x14ac:dyDescent="0.2">
      <c r="A143" s="3">
        <v>290</v>
      </c>
      <c r="B143" s="10">
        <v>1933</v>
      </c>
      <c r="C143" s="11" t="s">
        <v>340</v>
      </c>
      <c r="D143" s="12" t="s">
        <v>346</v>
      </c>
      <c r="E143" s="12" t="s">
        <v>591</v>
      </c>
      <c r="F143" s="16" t="s">
        <v>700</v>
      </c>
      <c r="G143" s="38">
        <v>733</v>
      </c>
      <c r="H143" s="13">
        <v>0.5</v>
      </c>
      <c r="I143" s="9">
        <v>733</v>
      </c>
      <c r="J143" s="13">
        <v>0.5</v>
      </c>
      <c r="K143" s="22" t="s">
        <v>1127</v>
      </c>
      <c r="L143" s="18"/>
      <c r="M143" s="18"/>
      <c r="N143" s="19"/>
      <c r="O143" s="9">
        <f t="shared" si="2"/>
        <v>3</v>
      </c>
      <c r="P143" s="3">
        <v>733</v>
      </c>
      <c r="Z143" s="29">
        <v>753</v>
      </c>
      <c r="AA143" s="29">
        <v>768</v>
      </c>
      <c r="AR143"/>
      <c r="AS143"/>
      <c r="AT143"/>
      <c r="AU143"/>
      <c r="AV143"/>
      <c r="AW143"/>
      <c r="AX143"/>
      <c r="AY143"/>
      <c r="AZ143"/>
      <c r="BA143"/>
      <c r="BB143"/>
      <c r="BC143"/>
      <c r="BD143"/>
    </row>
    <row r="144" spans="1:56" s="3" customFormat="1" x14ac:dyDescent="0.2">
      <c r="A144" s="3">
        <v>291</v>
      </c>
      <c r="B144" s="10">
        <v>1933</v>
      </c>
      <c r="C144" s="11" t="s">
        <v>340</v>
      </c>
      <c r="D144" s="12" t="s">
        <v>347</v>
      </c>
      <c r="E144" s="12" t="s">
        <v>591</v>
      </c>
      <c r="F144" s="16" t="s">
        <v>701</v>
      </c>
      <c r="G144" s="38">
        <v>734</v>
      </c>
      <c r="H144" s="13">
        <v>0.25</v>
      </c>
      <c r="I144" s="9">
        <v>734</v>
      </c>
      <c r="J144" s="13">
        <v>0.55000000000000004</v>
      </c>
      <c r="K144" s="22" t="s">
        <v>1128</v>
      </c>
      <c r="L144" s="18"/>
      <c r="M144" s="18"/>
      <c r="N144" s="19"/>
      <c r="O144" s="9">
        <f t="shared" si="2"/>
        <v>1</v>
      </c>
      <c r="P144" s="3">
        <v>734</v>
      </c>
      <c r="AR144"/>
      <c r="AS144"/>
      <c r="AT144"/>
      <c r="AU144"/>
      <c r="AV144"/>
      <c r="AW144"/>
      <c r="AX144"/>
      <c r="AY144"/>
      <c r="AZ144"/>
      <c r="BA144"/>
      <c r="BB144"/>
      <c r="BC144"/>
      <c r="BD144"/>
    </row>
    <row r="145" spans="1:56" s="3" customFormat="1" x14ac:dyDescent="0.2">
      <c r="A145" s="3">
        <v>292</v>
      </c>
      <c r="B145" s="10">
        <v>1934</v>
      </c>
      <c r="C145" s="11" t="s">
        <v>348</v>
      </c>
      <c r="D145" s="12" t="s">
        <v>349</v>
      </c>
      <c r="E145" s="12" t="s">
        <v>591</v>
      </c>
      <c r="F145" s="16" t="s">
        <v>702</v>
      </c>
      <c r="G145" s="38">
        <v>736</v>
      </c>
      <c r="H145" s="13">
        <v>0.25</v>
      </c>
      <c r="I145" s="9">
        <v>736</v>
      </c>
      <c r="J145" s="13">
        <v>0.3</v>
      </c>
      <c r="K145" s="22" t="s">
        <v>1129</v>
      </c>
      <c r="L145" s="18"/>
      <c r="M145" s="18"/>
      <c r="N145" s="19"/>
      <c r="O145" s="9">
        <f t="shared" si="2"/>
        <v>1</v>
      </c>
      <c r="P145" s="3">
        <v>736</v>
      </c>
      <c r="AR145"/>
      <c r="AS145"/>
      <c r="AT145"/>
      <c r="AU145"/>
      <c r="AV145"/>
      <c r="AW145"/>
      <c r="AX145"/>
      <c r="AY145"/>
      <c r="AZ145"/>
      <c r="BA145"/>
      <c r="BB145"/>
      <c r="BC145"/>
      <c r="BD145"/>
    </row>
    <row r="146" spans="1:56" s="3" customFormat="1" x14ac:dyDescent="0.2">
      <c r="A146" s="3">
        <v>293</v>
      </c>
      <c r="B146" s="10">
        <v>1934</v>
      </c>
      <c r="C146" s="11" t="s">
        <v>348</v>
      </c>
      <c r="D146" s="12" t="s">
        <v>350</v>
      </c>
      <c r="E146" s="12" t="s">
        <v>591</v>
      </c>
      <c r="F146" s="16" t="s">
        <v>703</v>
      </c>
      <c r="G146" s="38">
        <v>738</v>
      </c>
      <c r="H146" s="13">
        <v>0.25</v>
      </c>
      <c r="I146" s="9">
        <v>738</v>
      </c>
      <c r="J146" s="13">
        <v>0.25</v>
      </c>
      <c r="K146" s="22" t="s">
        <v>1130</v>
      </c>
      <c r="L146" s="18"/>
      <c r="M146" s="18"/>
      <c r="N146" s="19"/>
      <c r="O146" s="9">
        <f t="shared" si="2"/>
        <v>3</v>
      </c>
      <c r="P146" s="3">
        <v>737</v>
      </c>
      <c r="Q146" s="3">
        <v>738</v>
      </c>
      <c r="Z146" s="29">
        <v>754</v>
      </c>
      <c r="AR146"/>
      <c r="AS146"/>
      <c r="AT146"/>
      <c r="AU146"/>
      <c r="AV146"/>
      <c r="AW146"/>
      <c r="AX146"/>
      <c r="AY146"/>
      <c r="AZ146"/>
      <c r="BA146"/>
      <c r="BB146"/>
      <c r="BC146"/>
      <c r="BD146"/>
    </row>
    <row r="147" spans="1:56" s="3" customFormat="1" x14ac:dyDescent="0.2">
      <c r="A147" s="3">
        <v>294</v>
      </c>
      <c r="B147" s="10">
        <v>1934</v>
      </c>
      <c r="C147" s="11" t="s">
        <v>348</v>
      </c>
      <c r="D147" s="12" t="s">
        <v>351</v>
      </c>
      <c r="E147" s="12" t="s">
        <v>591</v>
      </c>
      <c r="F147" s="16" t="s">
        <v>704</v>
      </c>
      <c r="G147" s="38">
        <v>739</v>
      </c>
      <c r="H147" s="13">
        <v>0.25</v>
      </c>
      <c r="I147" s="9">
        <v>739</v>
      </c>
      <c r="J147" s="13">
        <v>0.25</v>
      </c>
      <c r="K147" s="22" t="s">
        <v>1131</v>
      </c>
      <c r="L147" s="18"/>
      <c r="M147" s="18"/>
      <c r="N147" s="19"/>
      <c r="O147" s="9">
        <f t="shared" si="2"/>
        <v>2</v>
      </c>
      <c r="P147" s="3">
        <v>739</v>
      </c>
      <c r="Z147" s="29">
        <v>755</v>
      </c>
      <c r="AR147"/>
      <c r="AS147"/>
      <c r="AT147"/>
      <c r="AU147"/>
      <c r="AV147"/>
      <c r="AW147"/>
      <c r="AX147"/>
      <c r="AY147"/>
      <c r="AZ147"/>
      <c r="BA147"/>
      <c r="BB147"/>
      <c r="BC147"/>
      <c r="BD147"/>
    </row>
    <row r="148" spans="1:56" s="3" customFormat="1" x14ac:dyDescent="0.2">
      <c r="A148" s="3">
        <v>295</v>
      </c>
      <c r="B148" s="10">
        <v>1934</v>
      </c>
      <c r="C148" s="11" t="s">
        <v>352</v>
      </c>
      <c r="D148" s="12" t="s">
        <v>353</v>
      </c>
      <c r="E148" s="12" t="s">
        <v>591</v>
      </c>
      <c r="F148" s="16" t="s">
        <v>705</v>
      </c>
      <c r="G148" s="38">
        <v>740</v>
      </c>
      <c r="H148" s="13">
        <v>0.25</v>
      </c>
      <c r="I148" s="9">
        <v>740</v>
      </c>
      <c r="J148" s="13">
        <v>0.3</v>
      </c>
      <c r="K148" s="22" t="s">
        <v>1132</v>
      </c>
      <c r="L148" s="18"/>
      <c r="M148" s="18"/>
      <c r="N148" s="19"/>
      <c r="O148" s="9">
        <f t="shared" si="2"/>
        <v>3</v>
      </c>
      <c r="P148" s="3">
        <v>740</v>
      </c>
      <c r="Z148" s="29">
        <v>756</v>
      </c>
      <c r="AA148" s="29">
        <v>769</v>
      </c>
      <c r="AR148"/>
      <c r="AS148"/>
      <c r="AT148"/>
      <c r="AU148"/>
      <c r="AV148"/>
      <c r="AW148"/>
      <c r="AX148"/>
      <c r="AY148"/>
      <c r="AZ148"/>
      <c r="BA148"/>
      <c r="BB148"/>
      <c r="BC148"/>
      <c r="BD148"/>
    </row>
    <row r="149" spans="1:56" s="3" customFormat="1" x14ac:dyDescent="0.2">
      <c r="A149" s="3">
        <v>296</v>
      </c>
      <c r="B149" s="10">
        <v>1934</v>
      </c>
      <c r="C149" s="11" t="s">
        <v>352</v>
      </c>
      <c r="D149" s="12" t="s">
        <v>354</v>
      </c>
      <c r="E149" s="12" t="s">
        <v>591</v>
      </c>
      <c r="F149" s="16" t="s">
        <v>706</v>
      </c>
      <c r="G149" s="38">
        <v>741</v>
      </c>
      <c r="H149" s="13">
        <v>0.25</v>
      </c>
      <c r="I149" s="9">
        <v>741</v>
      </c>
      <c r="J149" s="13">
        <v>0.3</v>
      </c>
      <c r="K149" s="22" t="s">
        <v>1133</v>
      </c>
      <c r="L149" s="18"/>
      <c r="M149" s="18"/>
      <c r="N149" s="19"/>
      <c r="O149" s="9">
        <f t="shared" si="2"/>
        <v>2</v>
      </c>
      <c r="P149" s="3">
        <v>741</v>
      </c>
      <c r="Z149" s="29">
        <v>757</v>
      </c>
      <c r="AR149"/>
      <c r="AS149"/>
      <c r="AT149"/>
      <c r="AU149"/>
      <c r="AV149"/>
      <c r="AW149"/>
      <c r="AX149"/>
      <c r="AY149"/>
      <c r="AZ149"/>
      <c r="BA149"/>
      <c r="BB149"/>
      <c r="BC149"/>
      <c r="BD149"/>
    </row>
    <row r="150" spans="1:56" s="3" customFormat="1" x14ac:dyDescent="0.2">
      <c r="A150" s="3">
        <v>297</v>
      </c>
      <c r="B150" s="10">
        <v>1934</v>
      </c>
      <c r="C150" s="11" t="s">
        <v>352</v>
      </c>
      <c r="D150" s="12" t="s">
        <v>355</v>
      </c>
      <c r="E150" s="12" t="s">
        <v>591</v>
      </c>
      <c r="F150" s="16" t="s">
        <v>707</v>
      </c>
      <c r="G150" s="38">
        <v>742</v>
      </c>
      <c r="H150" s="13">
        <v>0.25</v>
      </c>
      <c r="I150" s="9">
        <v>742</v>
      </c>
      <c r="J150" s="13">
        <v>0.4</v>
      </c>
      <c r="K150" s="22" t="s">
        <v>1134</v>
      </c>
      <c r="L150" s="18"/>
      <c r="M150" s="18"/>
      <c r="N150" s="19"/>
      <c r="O150" s="9">
        <f t="shared" si="2"/>
        <v>2</v>
      </c>
      <c r="P150" s="3">
        <v>742</v>
      </c>
      <c r="Z150" s="29">
        <v>758</v>
      </c>
      <c r="AR150"/>
      <c r="AS150"/>
      <c r="AT150"/>
      <c r="AU150"/>
      <c r="AV150"/>
      <c r="AW150"/>
      <c r="AX150"/>
      <c r="AY150"/>
      <c r="AZ150"/>
      <c r="BA150"/>
      <c r="BB150"/>
      <c r="BC150"/>
      <c r="BD150"/>
    </row>
    <row r="151" spans="1:56" s="3" customFormat="1" x14ac:dyDescent="0.2">
      <c r="A151" s="3">
        <v>298</v>
      </c>
      <c r="B151" s="10">
        <v>1934</v>
      </c>
      <c r="C151" s="11" t="s">
        <v>352</v>
      </c>
      <c r="D151" s="12" t="s">
        <v>356</v>
      </c>
      <c r="E151" s="12" t="s">
        <v>591</v>
      </c>
      <c r="F151" s="16" t="s">
        <v>708</v>
      </c>
      <c r="G151" s="38">
        <v>743</v>
      </c>
      <c r="H151" s="13">
        <v>0.4</v>
      </c>
      <c r="I151" s="9">
        <v>743</v>
      </c>
      <c r="J151" s="13">
        <v>0.5</v>
      </c>
      <c r="K151" s="22" t="s">
        <v>1135</v>
      </c>
      <c r="L151" s="18"/>
      <c r="M151" s="18"/>
      <c r="N151" s="19"/>
      <c r="O151" s="9">
        <f t="shared" si="2"/>
        <v>2</v>
      </c>
      <c r="P151" s="3">
        <v>743</v>
      </c>
      <c r="Z151" s="29">
        <v>759</v>
      </c>
      <c r="AR151"/>
      <c r="AS151"/>
      <c r="AT151"/>
      <c r="AU151"/>
      <c r="AV151"/>
      <c r="AW151"/>
      <c r="AX151"/>
      <c r="AY151"/>
      <c r="AZ151"/>
      <c r="BA151"/>
      <c r="BB151"/>
      <c r="BC151"/>
      <c r="BD151"/>
    </row>
    <row r="152" spans="1:56" s="3" customFormat="1" x14ac:dyDescent="0.2">
      <c r="A152" s="3">
        <v>299</v>
      </c>
      <c r="B152" s="10">
        <v>1934</v>
      </c>
      <c r="C152" s="11" t="s">
        <v>352</v>
      </c>
      <c r="D152" s="12" t="s">
        <v>357</v>
      </c>
      <c r="E152" s="12" t="s">
        <v>591</v>
      </c>
      <c r="F152" s="16" t="s">
        <v>709</v>
      </c>
      <c r="G152" s="38">
        <v>744</v>
      </c>
      <c r="H152" s="13">
        <v>0.8</v>
      </c>
      <c r="I152" s="9">
        <v>744</v>
      </c>
      <c r="J152" s="13">
        <v>0.65</v>
      </c>
      <c r="K152" s="22" t="s">
        <v>1136</v>
      </c>
      <c r="L152" s="18"/>
      <c r="M152" s="18"/>
      <c r="N152" s="19"/>
      <c r="O152" s="9">
        <f t="shared" si="2"/>
        <v>2</v>
      </c>
      <c r="P152" s="3">
        <v>744</v>
      </c>
      <c r="Z152" s="29">
        <v>760</v>
      </c>
      <c r="AR152"/>
      <c r="AS152"/>
      <c r="AT152"/>
      <c r="AU152"/>
      <c r="AV152"/>
      <c r="AW152"/>
      <c r="AX152"/>
      <c r="AY152"/>
      <c r="AZ152"/>
      <c r="BA152"/>
      <c r="BB152"/>
      <c r="BC152"/>
      <c r="BD152"/>
    </row>
    <row r="153" spans="1:56" s="3" customFormat="1" x14ac:dyDescent="0.2">
      <c r="A153" s="3">
        <v>300</v>
      </c>
      <c r="B153" s="10">
        <v>1934</v>
      </c>
      <c r="C153" s="11" t="s">
        <v>352</v>
      </c>
      <c r="D153" s="12" t="s">
        <v>358</v>
      </c>
      <c r="E153" s="12" t="s">
        <v>591</v>
      </c>
      <c r="F153" s="16" t="s">
        <v>710</v>
      </c>
      <c r="G153" s="38">
        <v>745</v>
      </c>
      <c r="H153" s="13">
        <v>1.2</v>
      </c>
      <c r="I153" s="9">
        <v>745</v>
      </c>
      <c r="J153" s="13">
        <v>0.85</v>
      </c>
      <c r="K153" s="22" t="s">
        <v>1137</v>
      </c>
      <c r="L153" s="18"/>
      <c r="M153" s="18"/>
      <c r="N153" s="19"/>
      <c r="O153" s="9">
        <f t="shared" si="2"/>
        <v>2</v>
      </c>
      <c r="P153" s="3">
        <v>745</v>
      </c>
      <c r="Z153" s="29">
        <v>761</v>
      </c>
      <c r="AR153"/>
      <c r="AS153"/>
      <c r="AT153"/>
      <c r="AU153"/>
      <c r="AV153"/>
      <c r="AW153"/>
      <c r="AX153"/>
      <c r="AY153"/>
      <c r="AZ153"/>
      <c r="BA153"/>
      <c r="BB153"/>
      <c r="BC153"/>
      <c r="BD153"/>
    </row>
    <row r="154" spans="1:56" s="3" customFormat="1" x14ac:dyDescent="0.2">
      <c r="A154" s="3">
        <v>301</v>
      </c>
      <c r="B154" s="10">
        <v>1934</v>
      </c>
      <c r="C154" s="11" t="s">
        <v>352</v>
      </c>
      <c r="D154" s="12" t="s">
        <v>359</v>
      </c>
      <c r="E154" s="12" t="s">
        <v>591</v>
      </c>
      <c r="F154" s="16" t="s">
        <v>711</v>
      </c>
      <c r="G154" s="38">
        <v>746</v>
      </c>
      <c r="H154" s="13">
        <v>0.8</v>
      </c>
      <c r="I154" s="9">
        <v>746</v>
      </c>
      <c r="J154" s="13">
        <v>0.75</v>
      </c>
      <c r="K154" s="22" t="s">
        <v>1138</v>
      </c>
      <c r="L154" s="18"/>
      <c r="M154" s="18"/>
      <c r="N154" s="19"/>
      <c r="O154" s="9">
        <f t="shared" si="2"/>
        <v>2</v>
      </c>
      <c r="P154" s="3">
        <v>746</v>
      </c>
      <c r="Z154" s="29">
        <v>762</v>
      </c>
      <c r="AR154"/>
      <c r="AS154"/>
      <c r="AT154"/>
      <c r="AU154"/>
      <c r="AV154"/>
      <c r="AW154"/>
      <c r="AX154"/>
      <c r="AY154"/>
      <c r="AZ154"/>
      <c r="BA154"/>
      <c r="BB154"/>
      <c r="BC154"/>
      <c r="BD154"/>
    </row>
    <row r="155" spans="1:56" s="3" customFormat="1" x14ac:dyDescent="0.2">
      <c r="A155" s="3">
        <v>302</v>
      </c>
      <c r="B155" s="10">
        <v>1934</v>
      </c>
      <c r="C155" s="11" t="s">
        <v>352</v>
      </c>
      <c r="D155" s="12" t="s">
        <v>360</v>
      </c>
      <c r="E155" s="12" t="s">
        <v>591</v>
      </c>
      <c r="F155" s="16" t="s">
        <v>712</v>
      </c>
      <c r="G155" s="38">
        <v>747</v>
      </c>
      <c r="H155" s="13">
        <v>1.5</v>
      </c>
      <c r="I155" s="9">
        <v>747</v>
      </c>
      <c r="J155" s="13">
        <v>1.75</v>
      </c>
      <c r="K155" s="22" t="s">
        <v>1139</v>
      </c>
      <c r="L155" s="18"/>
      <c r="M155" s="18"/>
      <c r="N155" s="19"/>
      <c r="O155" s="9">
        <f t="shared" si="2"/>
        <v>2</v>
      </c>
      <c r="P155" s="3">
        <v>747</v>
      </c>
      <c r="Z155" s="29">
        <v>763</v>
      </c>
      <c r="AR155"/>
      <c r="AS155"/>
      <c r="AT155"/>
      <c r="AU155"/>
      <c r="AV155"/>
      <c r="AW155"/>
      <c r="AX155"/>
      <c r="AY155"/>
      <c r="AZ155"/>
      <c r="BA155"/>
      <c r="BB155"/>
      <c r="BC155"/>
      <c r="BD155"/>
    </row>
    <row r="156" spans="1:56" s="3" customFormat="1" x14ac:dyDescent="0.2">
      <c r="A156" s="3">
        <v>303</v>
      </c>
      <c r="B156" s="10">
        <v>1934</v>
      </c>
      <c r="C156" s="11" t="s">
        <v>352</v>
      </c>
      <c r="D156" s="12" t="s">
        <v>361</v>
      </c>
      <c r="E156" s="12" t="s">
        <v>591</v>
      </c>
      <c r="F156" s="16" t="s">
        <v>713</v>
      </c>
      <c r="G156" s="38">
        <v>748</v>
      </c>
      <c r="H156" s="13">
        <v>0.65</v>
      </c>
      <c r="I156" s="9">
        <v>748</v>
      </c>
      <c r="J156" s="13">
        <v>1.6</v>
      </c>
      <c r="K156" s="22" t="s">
        <v>1140</v>
      </c>
      <c r="L156" s="18"/>
      <c r="M156" s="18"/>
      <c r="N156" s="19"/>
      <c r="O156" s="9">
        <f t="shared" si="2"/>
        <v>2</v>
      </c>
      <c r="P156" s="3">
        <v>748</v>
      </c>
      <c r="Z156" s="29">
        <v>764</v>
      </c>
      <c r="AR156"/>
      <c r="AS156"/>
      <c r="AT156"/>
      <c r="AU156"/>
      <c r="AV156"/>
      <c r="AW156"/>
      <c r="AX156"/>
      <c r="AY156"/>
      <c r="AZ156"/>
      <c r="BA156"/>
      <c r="BB156"/>
      <c r="BC156"/>
      <c r="BD156"/>
    </row>
    <row r="157" spans="1:56" s="3" customFormat="1" x14ac:dyDescent="0.2">
      <c r="A157" s="3">
        <v>304</v>
      </c>
      <c r="B157" s="10">
        <v>1934</v>
      </c>
      <c r="C157" s="11" t="s">
        <v>352</v>
      </c>
      <c r="D157" s="12" t="s">
        <v>362</v>
      </c>
      <c r="E157" s="12" t="s">
        <v>591</v>
      </c>
      <c r="F157" s="16" t="s">
        <v>714</v>
      </c>
      <c r="G157" s="38">
        <v>749</v>
      </c>
      <c r="H157" s="13">
        <v>1.25</v>
      </c>
      <c r="I157" s="9">
        <v>749</v>
      </c>
      <c r="J157" s="13">
        <v>3.25</v>
      </c>
      <c r="K157" s="22" t="s">
        <v>1141</v>
      </c>
      <c r="L157" s="18"/>
      <c r="M157" s="18"/>
      <c r="N157" s="19"/>
      <c r="O157" s="9">
        <f t="shared" si="2"/>
        <v>3</v>
      </c>
      <c r="P157" s="3">
        <v>749</v>
      </c>
      <c r="Z157" s="29">
        <v>765</v>
      </c>
      <c r="AA157" s="29">
        <v>770</v>
      </c>
      <c r="AR157"/>
      <c r="AS157"/>
      <c r="AT157"/>
      <c r="AU157"/>
      <c r="AV157"/>
      <c r="AW157"/>
      <c r="AX157"/>
      <c r="AY157"/>
      <c r="AZ157"/>
      <c r="BA157"/>
      <c r="BB157"/>
      <c r="BC157"/>
      <c r="BD157"/>
    </row>
    <row r="158" spans="1:56" s="3" customFormat="1" x14ac:dyDescent="0.2">
      <c r="A158" s="3">
        <v>305</v>
      </c>
      <c r="B158" s="10">
        <v>1935</v>
      </c>
      <c r="C158" s="11" t="s">
        <v>584</v>
      </c>
      <c r="D158" s="12" t="s">
        <v>363</v>
      </c>
      <c r="E158" s="12" t="s">
        <v>591</v>
      </c>
      <c r="F158" s="16" t="s">
        <v>715</v>
      </c>
      <c r="G158" s="38">
        <v>772</v>
      </c>
      <c r="H158" s="13">
        <v>0.25</v>
      </c>
      <c r="I158" s="9">
        <v>772</v>
      </c>
      <c r="J158" s="13">
        <v>0.35</v>
      </c>
      <c r="K158" s="22" t="s">
        <v>1142</v>
      </c>
      <c r="L158" s="18"/>
      <c r="M158" s="18"/>
      <c r="N158" s="19"/>
      <c r="O158" s="9">
        <f t="shared" si="2"/>
        <v>1</v>
      </c>
      <c r="P158" s="3">
        <v>772</v>
      </c>
      <c r="AR158"/>
      <c r="AS158"/>
      <c r="AT158"/>
      <c r="AU158"/>
      <c r="AV158"/>
      <c r="AW158"/>
      <c r="AX158"/>
      <c r="AY158"/>
      <c r="AZ158"/>
      <c r="BA158"/>
      <c r="BB158"/>
      <c r="BC158"/>
      <c r="BD158"/>
    </row>
    <row r="159" spans="1:56" s="3" customFormat="1" x14ac:dyDescent="0.2">
      <c r="A159" s="3">
        <v>306</v>
      </c>
      <c r="B159" s="10">
        <v>1935</v>
      </c>
      <c r="C159" s="11" t="s">
        <v>584</v>
      </c>
      <c r="D159" s="12" t="s">
        <v>364</v>
      </c>
      <c r="E159" s="12" t="s">
        <v>591</v>
      </c>
      <c r="F159" s="16" t="s">
        <v>716</v>
      </c>
      <c r="G159" s="38">
        <v>773</v>
      </c>
      <c r="H159" s="13">
        <v>0.25</v>
      </c>
      <c r="I159" s="9">
        <v>773</v>
      </c>
      <c r="J159" s="13">
        <v>0.35</v>
      </c>
      <c r="K159" s="22" t="s">
        <v>1143</v>
      </c>
      <c r="L159" s="18"/>
      <c r="M159" s="18"/>
      <c r="N159" s="19"/>
      <c r="O159" s="9">
        <f t="shared" si="2"/>
        <v>1</v>
      </c>
      <c r="P159" s="3">
        <v>773</v>
      </c>
      <c r="AR159"/>
      <c r="AS159"/>
      <c r="AT159"/>
      <c r="AU159"/>
      <c r="AV159"/>
      <c r="AW159"/>
      <c r="AX159"/>
      <c r="AY159"/>
      <c r="AZ159"/>
      <c r="BA159"/>
      <c r="BB159"/>
      <c r="BC159"/>
      <c r="BD159"/>
    </row>
    <row r="160" spans="1:56" s="3" customFormat="1" x14ac:dyDescent="0.2">
      <c r="A160" s="3">
        <v>307</v>
      </c>
      <c r="B160" s="10">
        <v>1935</v>
      </c>
      <c r="C160" s="11" t="s">
        <v>584</v>
      </c>
      <c r="D160" s="12" t="s">
        <v>365</v>
      </c>
      <c r="E160" s="12" t="s">
        <v>591</v>
      </c>
      <c r="F160" s="16" t="s">
        <v>717</v>
      </c>
      <c r="G160" s="38">
        <v>774</v>
      </c>
      <c r="H160" s="13">
        <v>0.25</v>
      </c>
      <c r="I160" s="9">
        <v>774</v>
      </c>
      <c r="J160" s="13">
        <v>0.35</v>
      </c>
      <c r="K160" s="22" t="s">
        <v>1144</v>
      </c>
      <c r="L160" s="18"/>
      <c r="M160" s="18"/>
      <c r="N160" s="19"/>
      <c r="O160" s="9">
        <f t="shared" si="2"/>
        <v>1</v>
      </c>
      <c r="P160" s="3">
        <v>774</v>
      </c>
      <c r="AR160"/>
      <c r="AS160"/>
      <c r="AT160"/>
      <c r="AU160"/>
      <c r="AV160"/>
      <c r="AW160"/>
      <c r="AX160"/>
      <c r="AY160"/>
      <c r="AZ160"/>
      <c r="BA160"/>
      <c r="BB160"/>
      <c r="BC160"/>
      <c r="BD160"/>
    </row>
    <row r="161" spans="1:56" s="3" customFormat="1" x14ac:dyDescent="0.2">
      <c r="A161" s="3">
        <v>308</v>
      </c>
      <c r="B161" s="10">
        <v>1935</v>
      </c>
      <c r="C161" s="11" t="s">
        <v>584</v>
      </c>
      <c r="D161" s="12" t="s">
        <v>366</v>
      </c>
      <c r="E161" s="12" t="s">
        <v>591</v>
      </c>
      <c r="F161" s="16" t="s">
        <v>718</v>
      </c>
      <c r="G161" s="38">
        <v>775</v>
      </c>
      <c r="H161" s="13">
        <v>0.25</v>
      </c>
      <c r="I161" s="9">
        <v>775</v>
      </c>
      <c r="J161" s="13">
        <v>0.35</v>
      </c>
      <c r="K161" s="22" t="s">
        <v>1145</v>
      </c>
      <c r="L161" s="18"/>
      <c r="M161" s="18"/>
      <c r="N161" s="19"/>
      <c r="O161" s="9">
        <f t="shared" si="2"/>
        <v>1</v>
      </c>
      <c r="P161" s="3">
        <v>775</v>
      </c>
      <c r="AR161"/>
      <c r="AS161"/>
      <c r="AT161"/>
      <c r="AU161"/>
      <c r="AV161"/>
      <c r="AW161"/>
      <c r="AX161"/>
      <c r="AY161"/>
      <c r="AZ161"/>
      <c r="BA161"/>
      <c r="BB161"/>
      <c r="BC161"/>
      <c r="BD161"/>
    </row>
    <row r="162" spans="1:56" s="3" customFormat="1" x14ac:dyDescent="0.2">
      <c r="A162" s="3">
        <v>309</v>
      </c>
      <c r="B162" s="10">
        <v>1936</v>
      </c>
      <c r="C162" s="11" t="s">
        <v>585</v>
      </c>
      <c r="D162" s="12" t="s">
        <v>367</v>
      </c>
      <c r="E162" s="12" t="s">
        <v>591</v>
      </c>
      <c r="F162" s="16" t="s">
        <v>719</v>
      </c>
      <c r="G162" s="38">
        <v>776</v>
      </c>
      <c r="H162" s="13">
        <v>0.25</v>
      </c>
      <c r="I162" s="9">
        <v>776</v>
      </c>
      <c r="J162" s="13">
        <v>0.35</v>
      </c>
      <c r="K162" s="22" t="s">
        <v>1146</v>
      </c>
      <c r="L162" s="18"/>
      <c r="M162" s="18"/>
      <c r="N162" s="19"/>
      <c r="O162" s="9">
        <f t="shared" si="2"/>
        <v>1</v>
      </c>
      <c r="P162" s="3">
        <v>776</v>
      </c>
      <c r="AR162"/>
      <c r="AS162"/>
      <c r="AT162"/>
      <c r="AU162"/>
      <c r="AV162"/>
      <c r="AW162"/>
      <c r="AX162"/>
      <c r="AY162"/>
      <c r="AZ162"/>
      <c r="BA162"/>
      <c r="BB162"/>
      <c r="BC162"/>
      <c r="BD162"/>
    </row>
    <row r="163" spans="1:56" s="3" customFormat="1" x14ac:dyDescent="0.2">
      <c r="A163" s="3">
        <v>310</v>
      </c>
      <c r="B163" s="10">
        <v>1936</v>
      </c>
      <c r="C163" s="11" t="s">
        <v>585</v>
      </c>
      <c r="D163" s="12" t="s">
        <v>368</v>
      </c>
      <c r="E163" s="12" t="s">
        <v>591</v>
      </c>
      <c r="F163" s="16" t="s">
        <v>720</v>
      </c>
      <c r="G163" s="38">
        <v>777</v>
      </c>
      <c r="H163" s="13">
        <v>0.25</v>
      </c>
      <c r="I163" s="9">
        <v>777</v>
      </c>
      <c r="J163" s="13">
        <v>0.35</v>
      </c>
      <c r="K163" s="22" t="s">
        <v>1147</v>
      </c>
      <c r="L163" s="18"/>
      <c r="M163" s="18"/>
      <c r="N163" s="19"/>
      <c r="O163" s="9">
        <f t="shared" si="2"/>
        <v>1</v>
      </c>
      <c r="P163" s="3">
        <v>777</v>
      </c>
      <c r="AR163"/>
      <c r="AS163"/>
      <c r="AT163"/>
      <c r="AU163"/>
      <c r="AV163"/>
      <c r="AW163"/>
      <c r="AX163"/>
      <c r="AY163"/>
      <c r="AZ163"/>
      <c r="BA163"/>
      <c r="BB163"/>
      <c r="BC163"/>
      <c r="BD163"/>
    </row>
    <row r="164" spans="1:56" s="3" customFormat="1" x14ac:dyDescent="0.2">
      <c r="A164" s="3">
        <v>311</v>
      </c>
      <c r="B164" s="10">
        <v>1936</v>
      </c>
      <c r="C164" s="11" t="s">
        <v>585</v>
      </c>
      <c r="D164" s="12" t="s">
        <v>369</v>
      </c>
      <c r="E164" s="12" t="s">
        <v>591</v>
      </c>
      <c r="F164" s="16" t="s">
        <v>721</v>
      </c>
      <c r="G164" s="38">
        <v>782</v>
      </c>
      <c r="H164" s="13">
        <v>0.25</v>
      </c>
      <c r="I164" s="9">
        <v>782</v>
      </c>
      <c r="J164" s="13">
        <v>0.35</v>
      </c>
      <c r="K164" s="22" t="s">
        <v>1148</v>
      </c>
      <c r="L164" s="18"/>
      <c r="M164" s="18"/>
      <c r="N164" s="19"/>
      <c r="O164" s="9">
        <f t="shared" si="2"/>
        <v>1</v>
      </c>
      <c r="P164" s="3">
        <v>782</v>
      </c>
      <c r="AR164"/>
      <c r="AS164"/>
      <c r="AT164"/>
      <c r="AU164"/>
      <c r="AV164"/>
      <c r="AW164"/>
      <c r="AX164"/>
      <c r="AY164"/>
      <c r="AZ164"/>
      <c r="BA164"/>
      <c r="BB164"/>
      <c r="BC164"/>
      <c r="BD164"/>
    </row>
    <row r="165" spans="1:56" s="3" customFormat="1" x14ac:dyDescent="0.2">
      <c r="A165" s="3">
        <v>312</v>
      </c>
      <c r="B165" s="10">
        <v>1936</v>
      </c>
      <c r="C165" s="11" t="s">
        <v>585</v>
      </c>
      <c r="D165" s="12" t="s">
        <v>370</v>
      </c>
      <c r="E165" s="12" t="s">
        <v>591</v>
      </c>
      <c r="F165" s="16" t="s">
        <v>722</v>
      </c>
      <c r="G165" s="38">
        <v>783</v>
      </c>
      <c r="H165" s="13">
        <v>0.25</v>
      </c>
      <c r="I165" s="9">
        <v>783</v>
      </c>
      <c r="J165" s="13">
        <v>0.25</v>
      </c>
      <c r="K165" s="22" t="s">
        <v>1149</v>
      </c>
      <c r="L165" s="18"/>
      <c r="M165" s="18"/>
      <c r="N165" s="19"/>
      <c r="O165" s="9">
        <f t="shared" si="2"/>
        <v>1</v>
      </c>
      <c r="P165" s="3">
        <v>783</v>
      </c>
      <c r="AR165"/>
      <c r="AS165"/>
      <c r="AT165"/>
      <c r="AU165"/>
      <c r="AV165"/>
      <c r="AW165"/>
      <c r="AX165"/>
      <c r="AY165"/>
      <c r="AZ165"/>
      <c r="BA165"/>
      <c r="BB165"/>
      <c r="BC165"/>
      <c r="BD165"/>
    </row>
    <row r="166" spans="1:56" s="3" customFormat="1" x14ac:dyDescent="0.2">
      <c r="A166" s="3">
        <v>313</v>
      </c>
      <c r="B166" s="10">
        <v>1936</v>
      </c>
      <c r="C166" s="11" t="s">
        <v>585</v>
      </c>
      <c r="D166" s="12" t="s">
        <v>371</v>
      </c>
      <c r="E166" s="12" t="s">
        <v>591</v>
      </c>
      <c r="F166" s="16" t="s">
        <v>723</v>
      </c>
      <c r="G166" s="38">
        <v>784</v>
      </c>
      <c r="H166" s="13">
        <v>0.25</v>
      </c>
      <c r="I166" s="9">
        <v>784</v>
      </c>
      <c r="J166" s="13">
        <v>0.25</v>
      </c>
      <c r="K166" s="22" t="s">
        <v>1150</v>
      </c>
      <c r="L166" s="18"/>
      <c r="M166" s="18"/>
      <c r="N166" s="19"/>
      <c r="O166" s="9">
        <f t="shared" si="2"/>
        <v>1</v>
      </c>
      <c r="P166" s="3">
        <v>784</v>
      </c>
      <c r="AR166"/>
      <c r="AS166"/>
      <c r="AT166"/>
      <c r="AU166"/>
      <c r="AV166"/>
      <c r="AW166"/>
      <c r="AX166"/>
      <c r="AY166"/>
      <c r="AZ166"/>
      <c r="BA166"/>
      <c r="BB166"/>
      <c r="BC166"/>
      <c r="BD166"/>
    </row>
    <row r="167" spans="1:56" x14ac:dyDescent="0.2">
      <c r="A167" s="3">
        <v>314</v>
      </c>
      <c r="B167" s="10" t="s">
        <v>372</v>
      </c>
      <c r="C167" s="11" t="s">
        <v>373</v>
      </c>
      <c r="D167" s="12" t="s">
        <v>1062</v>
      </c>
      <c r="E167" s="12" t="s">
        <v>591</v>
      </c>
      <c r="F167" s="16" t="s">
        <v>724</v>
      </c>
      <c r="G167" s="38">
        <v>785</v>
      </c>
      <c r="H167" s="13">
        <v>0.25</v>
      </c>
      <c r="I167" s="9">
        <v>785</v>
      </c>
      <c r="J167" s="13">
        <v>0.3</v>
      </c>
      <c r="K167" s="22" t="s">
        <v>1151</v>
      </c>
      <c r="L167" s="18"/>
      <c r="M167" s="18"/>
      <c r="O167" s="9">
        <f t="shared" si="2"/>
        <v>1</v>
      </c>
      <c r="P167" s="3">
        <v>785</v>
      </c>
    </row>
    <row r="168" spans="1:56" x14ac:dyDescent="0.2">
      <c r="A168" s="3">
        <v>315</v>
      </c>
      <c r="B168" s="10" t="s">
        <v>372</v>
      </c>
      <c r="C168" s="11" t="s">
        <v>373</v>
      </c>
      <c r="D168" s="12" t="s">
        <v>374</v>
      </c>
      <c r="E168" s="12" t="s">
        <v>591</v>
      </c>
      <c r="F168" s="16" t="s">
        <v>725</v>
      </c>
      <c r="G168" s="38">
        <v>786</v>
      </c>
      <c r="H168" s="13">
        <v>0.25</v>
      </c>
      <c r="I168" s="9">
        <v>786</v>
      </c>
      <c r="J168" s="13">
        <v>0.3</v>
      </c>
      <c r="K168" s="22" t="s">
        <v>1152</v>
      </c>
      <c r="L168" s="18"/>
      <c r="M168" s="18"/>
      <c r="O168" s="9">
        <f t="shared" si="2"/>
        <v>1</v>
      </c>
      <c r="P168" s="3">
        <v>786</v>
      </c>
    </row>
    <row r="169" spans="1:56" x14ac:dyDescent="0.2">
      <c r="A169" s="3">
        <v>316</v>
      </c>
      <c r="B169" s="10" t="s">
        <v>372</v>
      </c>
      <c r="C169" s="11" t="s">
        <v>373</v>
      </c>
      <c r="D169" s="12" t="s">
        <v>375</v>
      </c>
      <c r="E169" s="12" t="s">
        <v>591</v>
      </c>
      <c r="F169" s="16" t="s">
        <v>726</v>
      </c>
      <c r="G169" s="38">
        <v>787</v>
      </c>
      <c r="H169" s="13">
        <v>0.25</v>
      </c>
      <c r="I169" s="9">
        <v>787</v>
      </c>
      <c r="J169" s="13">
        <v>0.4</v>
      </c>
      <c r="K169" s="22" t="s">
        <v>1153</v>
      </c>
      <c r="L169" s="18"/>
      <c r="M169" s="18"/>
      <c r="O169" s="9">
        <f t="shared" si="2"/>
        <v>1</v>
      </c>
      <c r="P169" s="3">
        <v>787</v>
      </c>
    </row>
    <row r="170" spans="1:56" x14ac:dyDescent="0.2">
      <c r="A170" s="3">
        <v>317</v>
      </c>
      <c r="B170" s="10" t="s">
        <v>372</v>
      </c>
      <c r="C170" s="11" t="s">
        <v>373</v>
      </c>
      <c r="D170" s="12" t="s">
        <v>376</v>
      </c>
      <c r="E170" s="12" t="s">
        <v>591</v>
      </c>
      <c r="F170" s="16" t="s">
        <v>727</v>
      </c>
      <c r="G170" s="38">
        <v>788</v>
      </c>
      <c r="H170" s="13">
        <v>0.25</v>
      </c>
      <c r="I170" s="9">
        <v>788</v>
      </c>
      <c r="J170" s="13">
        <v>0.6</v>
      </c>
      <c r="K170" s="22" t="s">
        <v>1154</v>
      </c>
      <c r="L170" s="18"/>
      <c r="M170" s="18"/>
      <c r="O170" s="9">
        <f t="shared" si="2"/>
        <v>1</v>
      </c>
      <c r="P170" s="3">
        <v>788</v>
      </c>
    </row>
    <row r="171" spans="1:56" x14ac:dyDescent="0.2">
      <c r="A171" s="3">
        <v>318</v>
      </c>
      <c r="B171" s="10" t="s">
        <v>372</v>
      </c>
      <c r="C171" s="11" t="s">
        <v>373</v>
      </c>
      <c r="D171" s="12" t="s">
        <v>377</v>
      </c>
      <c r="E171" s="12" t="s">
        <v>591</v>
      </c>
      <c r="F171" s="16" t="s">
        <v>728</v>
      </c>
      <c r="G171" s="38">
        <v>789</v>
      </c>
      <c r="H171" s="13">
        <v>0.25</v>
      </c>
      <c r="I171" s="9">
        <v>789</v>
      </c>
      <c r="J171" s="13">
        <v>0.75</v>
      </c>
      <c r="K171" s="22" t="s">
        <v>1155</v>
      </c>
      <c r="L171" s="18"/>
      <c r="M171" s="18"/>
      <c r="O171" s="9">
        <f t="shared" si="2"/>
        <v>1</v>
      </c>
      <c r="P171" s="3">
        <v>789</v>
      </c>
    </row>
    <row r="172" spans="1:56" x14ac:dyDescent="0.2">
      <c r="A172" s="3">
        <v>319</v>
      </c>
      <c r="B172" s="10" t="s">
        <v>372</v>
      </c>
      <c r="C172" s="11" t="s">
        <v>373</v>
      </c>
      <c r="D172" s="12" t="s">
        <v>378</v>
      </c>
      <c r="E172" s="12" t="s">
        <v>591</v>
      </c>
      <c r="F172" s="16" t="s">
        <v>729</v>
      </c>
      <c r="G172" s="38">
        <v>790</v>
      </c>
      <c r="H172" s="13">
        <v>0.25</v>
      </c>
      <c r="I172" s="9">
        <v>790</v>
      </c>
      <c r="J172" s="13">
        <v>0.3</v>
      </c>
      <c r="K172" s="22" t="s">
        <v>1156</v>
      </c>
      <c r="L172" s="18"/>
      <c r="M172" s="18"/>
      <c r="O172" s="9">
        <f t="shared" si="2"/>
        <v>1</v>
      </c>
      <c r="P172" s="3">
        <v>790</v>
      </c>
    </row>
    <row r="173" spans="1:56" x14ac:dyDescent="0.2">
      <c r="A173" s="3">
        <v>320</v>
      </c>
      <c r="B173" s="10" t="s">
        <v>372</v>
      </c>
      <c r="C173" s="11" t="s">
        <v>373</v>
      </c>
      <c r="D173" s="12" t="s">
        <v>379</v>
      </c>
      <c r="E173" s="12" t="s">
        <v>591</v>
      </c>
      <c r="F173" s="16" t="s">
        <v>730</v>
      </c>
      <c r="G173" s="38">
        <v>791</v>
      </c>
      <c r="H173" s="13">
        <v>0.25</v>
      </c>
      <c r="I173" s="9">
        <v>791</v>
      </c>
      <c r="J173" s="13">
        <v>0.3</v>
      </c>
      <c r="K173" s="22" t="s">
        <v>1157</v>
      </c>
      <c r="L173" s="18"/>
      <c r="M173" s="18"/>
      <c r="O173" s="9">
        <f t="shared" si="2"/>
        <v>1</v>
      </c>
      <c r="P173" s="3">
        <v>791</v>
      </c>
    </row>
    <row r="174" spans="1:56" x14ac:dyDescent="0.2">
      <c r="A174" s="3">
        <v>321</v>
      </c>
      <c r="B174" s="10" t="s">
        <v>372</v>
      </c>
      <c r="C174" s="11" t="s">
        <v>373</v>
      </c>
      <c r="D174" s="12" t="s">
        <v>380</v>
      </c>
      <c r="E174" s="12" t="s">
        <v>591</v>
      </c>
      <c r="F174" s="16" t="s">
        <v>731</v>
      </c>
      <c r="G174" s="38">
        <v>792</v>
      </c>
      <c r="H174" s="13">
        <v>0.25</v>
      </c>
      <c r="I174" s="9">
        <v>792</v>
      </c>
      <c r="J174" s="13">
        <v>0.4</v>
      </c>
      <c r="K174" s="22" t="s">
        <v>1158</v>
      </c>
      <c r="L174" s="18"/>
      <c r="M174" s="18"/>
      <c r="O174" s="9">
        <f t="shared" si="2"/>
        <v>1</v>
      </c>
      <c r="P174" s="3">
        <v>792</v>
      </c>
    </row>
    <row r="175" spans="1:56" x14ac:dyDescent="0.2">
      <c r="A175" s="3">
        <v>322</v>
      </c>
      <c r="B175" s="10" t="s">
        <v>372</v>
      </c>
      <c r="C175" s="11" t="s">
        <v>373</v>
      </c>
      <c r="D175" s="12" t="s">
        <v>381</v>
      </c>
      <c r="E175" s="12" t="s">
        <v>591</v>
      </c>
      <c r="F175" s="16" t="s">
        <v>732</v>
      </c>
      <c r="G175" s="38">
        <v>793</v>
      </c>
      <c r="H175" s="13">
        <v>0.25</v>
      </c>
      <c r="I175" s="9">
        <v>793</v>
      </c>
      <c r="J175" s="13">
        <v>0.6</v>
      </c>
      <c r="K175" s="22" t="s">
        <v>1159</v>
      </c>
      <c r="L175" s="18"/>
      <c r="M175" s="18"/>
      <c r="O175" s="9">
        <f t="shared" si="2"/>
        <v>1</v>
      </c>
      <c r="P175" s="3">
        <v>793</v>
      </c>
    </row>
    <row r="176" spans="1:56" x14ac:dyDescent="0.2">
      <c r="A176" s="3">
        <v>323</v>
      </c>
      <c r="B176" s="10" t="s">
        <v>372</v>
      </c>
      <c r="C176" s="11" t="s">
        <v>373</v>
      </c>
      <c r="D176" s="12" t="s">
        <v>382</v>
      </c>
      <c r="E176" s="12" t="s">
        <v>591</v>
      </c>
      <c r="F176" s="16" t="s">
        <v>733</v>
      </c>
      <c r="G176" s="38">
        <v>794</v>
      </c>
      <c r="H176" s="13">
        <v>0.25</v>
      </c>
      <c r="I176" s="9">
        <v>794</v>
      </c>
      <c r="J176" s="13">
        <v>0.75</v>
      </c>
      <c r="K176" s="22" t="s">
        <v>1160</v>
      </c>
      <c r="L176" s="18"/>
      <c r="M176" s="18"/>
      <c r="O176" s="9">
        <f t="shared" si="2"/>
        <v>1</v>
      </c>
      <c r="P176" s="3">
        <v>794</v>
      </c>
    </row>
    <row r="177" spans="1:56" x14ac:dyDescent="0.2">
      <c r="A177" s="3">
        <v>324</v>
      </c>
      <c r="B177" s="10">
        <v>1937</v>
      </c>
      <c r="C177" s="11" t="s">
        <v>383</v>
      </c>
      <c r="D177" s="12" t="s">
        <v>384</v>
      </c>
      <c r="E177" s="12" t="s">
        <v>591</v>
      </c>
      <c r="F177" s="16" t="s">
        <v>734</v>
      </c>
      <c r="G177" s="38">
        <v>795</v>
      </c>
      <c r="H177" s="13">
        <v>0.25</v>
      </c>
      <c r="I177" s="9">
        <v>795</v>
      </c>
      <c r="J177" s="13">
        <v>0.3</v>
      </c>
      <c r="K177" s="22" t="s">
        <v>1161</v>
      </c>
      <c r="L177" s="18"/>
      <c r="M177" s="18"/>
      <c r="O177" s="9">
        <f t="shared" si="2"/>
        <v>1</v>
      </c>
      <c r="P177" s="3">
        <v>795</v>
      </c>
    </row>
    <row r="178" spans="1:56" x14ac:dyDescent="0.2">
      <c r="A178" s="3">
        <v>325</v>
      </c>
      <c r="B178" s="10">
        <v>1937</v>
      </c>
      <c r="C178" s="11" t="s">
        <v>383</v>
      </c>
      <c r="D178" s="12" t="s">
        <v>385</v>
      </c>
      <c r="E178" s="12" t="s">
        <v>591</v>
      </c>
      <c r="F178" s="16" t="s">
        <v>735</v>
      </c>
      <c r="G178" s="38">
        <v>796</v>
      </c>
      <c r="H178" s="13">
        <v>0.25</v>
      </c>
      <c r="I178" s="9">
        <v>796</v>
      </c>
      <c r="J178" s="13">
        <v>0.35</v>
      </c>
      <c r="K178" s="22" t="s">
        <v>1162</v>
      </c>
      <c r="L178" s="18"/>
      <c r="M178" s="18"/>
      <c r="O178" s="9">
        <f t="shared" si="2"/>
        <v>1</v>
      </c>
      <c r="P178" s="3">
        <v>796</v>
      </c>
    </row>
    <row r="179" spans="1:56" x14ac:dyDescent="0.2">
      <c r="A179" s="3">
        <v>326</v>
      </c>
      <c r="B179" s="10">
        <v>1937</v>
      </c>
      <c r="C179" s="11" t="s">
        <v>383</v>
      </c>
      <c r="D179" s="12" t="s">
        <v>386</v>
      </c>
      <c r="E179" s="12" t="s">
        <v>591</v>
      </c>
      <c r="F179" s="16" t="s">
        <v>736</v>
      </c>
      <c r="G179" s="38">
        <v>798</v>
      </c>
      <c r="H179" s="13">
        <v>0.25</v>
      </c>
      <c r="I179" s="9">
        <v>798</v>
      </c>
      <c r="J179" s="13">
        <v>0.4</v>
      </c>
      <c r="K179" s="22" t="s">
        <v>1163</v>
      </c>
      <c r="L179" s="18"/>
      <c r="M179" s="18"/>
      <c r="O179" s="9">
        <f t="shared" si="2"/>
        <v>1</v>
      </c>
      <c r="P179" s="3">
        <v>798</v>
      </c>
    </row>
    <row r="180" spans="1:56" x14ac:dyDescent="0.2">
      <c r="A180" s="3">
        <v>327</v>
      </c>
      <c r="B180" s="10">
        <v>1937</v>
      </c>
      <c r="C180" s="11" t="s">
        <v>586</v>
      </c>
      <c r="D180" s="12" t="s">
        <v>387</v>
      </c>
      <c r="E180" s="12" t="s">
        <v>591</v>
      </c>
      <c r="F180" s="16" t="s">
        <v>737</v>
      </c>
      <c r="G180" s="38">
        <v>799</v>
      </c>
      <c r="H180" s="13">
        <v>0.25</v>
      </c>
      <c r="I180" s="9">
        <v>799</v>
      </c>
      <c r="J180" s="13">
        <v>0.35</v>
      </c>
      <c r="K180" s="22" t="s">
        <v>1164</v>
      </c>
      <c r="L180" s="18"/>
      <c r="M180" s="18"/>
      <c r="O180" s="9">
        <f t="shared" si="2"/>
        <v>1</v>
      </c>
      <c r="P180" s="3">
        <v>799</v>
      </c>
    </row>
    <row r="181" spans="1:56" x14ac:dyDescent="0.2">
      <c r="A181" s="3">
        <v>328</v>
      </c>
      <c r="B181" s="10">
        <v>1937</v>
      </c>
      <c r="C181" s="11" t="s">
        <v>586</v>
      </c>
      <c r="D181" s="12" t="s">
        <v>388</v>
      </c>
      <c r="E181" s="12" t="s">
        <v>591</v>
      </c>
      <c r="F181" s="16" t="s">
        <v>738</v>
      </c>
      <c r="G181" s="38">
        <v>800</v>
      </c>
      <c r="H181" s="13">
        <v>0.25</v>
      </c>
      <c r="I181" s="9">
        <v>800</v>
      </c>
      <c r="J181" s="13">
        <v>0.4</v>
      </c>
      <c r="K181" s="22" t="s">
        <v>1165</v>
      </c>
      <c r="L181" s="18"/>
      <c r="M181" s="18"/>
      <c r="O181" s="9">
        <f t="shared" si="2"/>
        <v>1</v>
      </c>
      <c r="P181" s="3">
        <v>800</v>
      </c>
    </row>
    <row r="182" spans="1:56" x14ac:dyDescent="0.2">
      <c r="A182" s="3">
        <v>329</v>
      </c>
      <c r="B182" s="10">
        <v>1937</v>
      </c>
      <c r="C182" s="11" t="s">
        <v>586</v>
      </c>
      <c r="D182" s="12" t="s">
        <v>389</v>
      </c>
      <c r="E182" s="12" t="s">
        <v>591</v>
      </c>
      <c r="F182" s="16" t="s">
        <v>739</v>
      </c>
      <c r="G182" s="38">
        <v>801</v>
      </c>
      <c r="H182" s="13">
        <v>0.25</v>
      </c>
      <c r="I182" s="9">
        <v>801</v>
      </c>
      <c r="J182" s="13">
        <v>0.4</v>
      </c>
      <c r="K182" s="22" t="s">
        <v>1166</v>
      </c>
      <c r="L182" s="18"/>
      <c r="M182" s="18"/>
      <c r="O182" s="9">
        <f t="shared" si="2"/>
        <v>1</v>
      </c>
      <c r="P182" s="3">
        <v>801</v>
      </c>
    </row>
    <row r="183" spans="1:56" s="3" customFormat="1" x14ac:dyDescent="0.2">
      <c r="A183" s="3">
        <v>330</v>
      </c>
      <c r="B183" s="10">
        <v>1937</v>
      </c>
      <c r="C183" s="11" t="s">
        <v>586</v>
      </c>
      <c r="D183" s="12" t="s">
        <v>390</v>
      </c>
      <c r="E183" s="12" t="s">
        <v>591</v>
      </c>
      <c r="F183" s="16" t="s">
        <v>740</v>
      </c>
      <c r="G183" s="38">
        <v>802</v>
      </c>
      <c r="H183" s="13">
        <v>0.25</v>
      </c>
      <c r="I183" s="9">
        <v>802</v>
      </c>
      <c r="J183" s="13">
        <v>0.4</v>
      </c>
      <c r="K183" s="22" t="s">
        <v>1167</v>
      </c>
      <c r="L183" s="18"/>
      <c r="M183" s="18"/>
      <c r="N183" s="19"/>
      <c r="O183" s="9">
        <f t="shared" si="2"/>
        <v>1</v>
      </c>
      <c r="P183" s="3">
        <v>802</v>
      </c>
      <c r="AR183"/>
      <c r="AS183"/>
      <c r="AT183"/>
      <c r="AU183"/>
      <c r="AV183"/>
      <c r="AW183"/>
      <c r="AX183"/>
      <c r="AY183"/>
      <c r="AZ183"/>
      <c r="BA183"/>
      <c r="BB183"/>
      <c r="BC183"/>
      <c r="BD183"/>
    </row>
    <row r="184" spans="1:56" s="3" customFormat="1" x14ac:dyDescent="0.2">
      <c r="A184" s="3">
        <v>363</v>
      </c>
      <c r="B184" s="10">
        <v>1938</v>
      </c>
      <c r="C184" s="11" t="s">
        <v>425</v>
      </c>
      <c r="D184" s="12" t="s">
        <v>426</v>
      </c>
      <c r="E184" s="12" t="s">
        <v>591</v>
      </c>
      <c r="F184" s="16" t="s">
        <v>741</v>
      </c>
      <c r="G184" s="38">
        <v>835</v>
      </c>
      <c r="H184" s="13">
        <v>0.25</v>
      </c>
      <c r="I184" s="9">
        <v>835</v>
      </c>
      <c r="J184" s="13">
        <v>0.35</v>
      </c>
      <c r="K184" s="22" t="s">
        <v>1168</v>
      </c>
      <c r="L184" s="18"/>
      <c r="M184" s="18"/>
      <c r="N184" s="19"/>
      <c r="O184" s="9">
        <f t="shared" si="2"/>
        <v>1</v>
      </c>
      <c r="P184" s="3">
        <v>835</v>
      </c>
      <c r="AR184"/>
      <c r="AS184"/>
      <c r="AT184"/>
      <c r="AU184"/>
      <c r="AV184"/>
      <c r="AW184"/>
      <c r="AX184"/>
      <c r="AY184"/>
      <c r="AZ184"/>
      <c r="BA184"/>
      <c r="BB184"/>
      <c r="BC184"/>
      <c r="BD184"/>
    </row>
    <row r="185" spans="1:56" s="3" customFormat="1" x14ac:dyDescent="0.2">
      <c r="A185" s="3">
        <v>364</v>
      </c>
      <c r="B185" s="10">
        <v>1938</v>
      </c>
      <c r="C185" s="11" t="s">
        <v>425</v>
      </c>
      <c r="D185" s="12" t="s">
        <v>427</v>
      </c>
      <c r="E185" s="12" t="s">
        <v>591</v>
      </c>
      <c r="F185" s="16" t="s">
        <v>742</v>
      </c>
      <c r="G185" s="38">
        <v>836</v>
      </c>
      <c r="H185" s="13">
        <v>0.25</v>
      </c>
      <c r="I185" s="9">
        <v>836</v>
      </c>
      <c r="J185" s="13">
        <v>0.3</v>
      </c>
      <c r="K185" s="22" t="s">
        <v>1169</v>
      </c>
      <c r="L185" s="18"/>
      <c r="M185" s="18"/>
      <c r="N185" s="19"/>
      <c r="O185" s="9">
        <f t="shared" si="2"/>
        <v>1</v>
      </c>
      <c r="P185" s="3">
        <v>836</v>
      </c>
      <c r="AR185"/>
      <c r="AS185"/>
      <c r="AT185"/>
      <c r="AU185"/>
      <c r="AV185"/>
      <c r="AW185"/>
      <c r="AX185"/>
      <c r="AY185"/>
      <c r="AZ185"/>
      <c r="BA185"/>
      <c r="BB185"/>
      <c r="BC185"/>
      <c r="BD185"/>
    </row>
    <row r="186" spans="1:56" s="3" customFormat="1" x14ac:dyDescent="0.2">
      <c r="A186" s="3">
        <v>365</v>
      </c>
      <c r="B186" s="10">
        <v>1938</v>
      </c>
      <c r="C186" s="11" t="s">
        <v>425</v>
      </c>
      <c r="D186" s="12" t="s">
        <v>384</v>
      </c>
      <c r="E186" s="12" t="s">
        <v>591</v>
      </c>
      <c r="F186" s="16" t="s">
        <v>743</v>
      </c>
      <c r="G186" s="38">
        <v>837</v>
      </c>
      <c r="H186" s="13">
        <v>0.25</v>
      </c>
      <c r="I186" s="9">
        <v>837</v>
      </c>
      <c r="J186" s="13">
        <v>0.4</v>
      </c>
      <c r="K186" s="22" t="s">
        <v>1170</v>
      </c>
      <c r="L186" s="18"/>
      <c r="M186" s="18"/>
      <c r="N186" s="19"/>
      <c r="O186" s="9">
        <f t="shared" si="2"/>
        <v>1</v>
      </c>
      <c r="P186" s="3">
        <v>837</v>
      </c>
      <c r="AR186"/>
      <c r="AS186"/>
      <c r="AT186"/>
      <c r="AU186"/>
      <c r="AV186"/>
      <c r="AW186"/>
      <c r="AX186"/>
      <c r="AY186"/>
      <c r="AZ186"/>
      <c r="BA186"/>
      <c r="BB186"/>
      <c r="BC186"/>
      <c r="BD186"/>
    </row>
    <row r="187" spans="1:56" s="3" customFormat="1" x14ac:dyDescent="0.2">
      <c r="A187" s="3">
        <v>366</v>
      </c>
      <c r="B187" s="10">
        <v>1938</v>
      </c>
      <c r="C187" s="11" t="s">
        <v>425</v>
      </c>
      <c r="D187" s="12" t="s">
        <v>428</v>
      </c>
      <c r="E187" s="12" t="s">
        <v>591</v>
      </c>
      <c r="F187" s="16" t="s">
        <v>744</v>
      </c>
      <c r="G187" s="38">
        <v>838</v>
      </c>
      <c r="H187" s="13">
        <v>0.25</v>
      </c>
      <c r="I187" s="9">
        <v>838</v>
      </c>
      <c r="J187" s="13">
        <v>0.3</v>
      </c>
      <c r="K187" s="22" t="s">
        <v>1171</v>
      </c>
      <c r="L187" s="18"/>
      <c r="M187" s="18"/>
      <c r="N187" s="19"/>
      <c r="O187" s="9">
        <f t="shared" si="2"/>
        <v>1</v>
      </c>
      <c r="P187" s="3">
        <v>838</v>
      </c>
      <c r="AR187"/>
      <c r="AS187"/>
      <c r="AT187"/>
      <c r="AU187"/>
      <c r="AV187"/>
      <c r="AW187"/>
      <c r="AX187"/>
      <c r="AY187"/>
      <c r="AZ187"/>
      <c r="BA187"/>
      <c r="BB187"/>
      <c r="BC187"/>
      <c r="BD187"/>
    </row>
    <row r="188" spans="1:56" s="3" customFormat="1" x14ac:dyDescent="0.2">
      <c r="A188" s="3">
        <v>367</v>
      </c>
      <c r="B188" s="10">
        <v>1939</v>
      </c>
      <c r="C188" s="11" t="s">
        <v>429</v>
      </c>
      <c r="D188" s="12" t="s">
        <v>430</v>
      </c>
      <c r="E188" s="12" t="s">
        <v>591</v>
      </c>
      <c r="F188" s="16" t="s">
        <v>745</v>
      </c>
      <c r="G188" s="38">
        <v>852</v>
      </c>
      <c r="H188" s="13">
        <v>0.25</v>
      </c>
      <c r="I188" s="9">
        <v>852</v>
      </c>
      <c r="J188" s="13">
        <v>0.3</v>
      </c>
      <c r="K188" s="22" t="s">
        <v>1172</v>
      </c>
      <c r="L188" s="18"/>
      <c r="M188" s="18"/>
      <c r="N188" s="19"/>
      <c r="O188" s="9">
        <f t="shared" si="2"/>
        <v>1</v>
      </c>
      <c r="P188" s="3">
        <v>852</v>
      </c>
      <c r="AR188"/>
      <c r="AS188"/>
      <c r="AT188"/>
      <c r="AU188"/>
      <c r="AV188"/>
      <c r="AW188"/>
      <c r="AX188"/>
      <c r="AY188"/>
      <c r="AZ188"/>
      <c r="BA188"/>
      <c r="BB188"/>
      <c r="BC188"/>
      <c r="BD188"/>
    </row>
    <row r="189" spans="1:56" s="3" customFormat="1" x14ac:dyDescent="0.2">
      <c r="A189" s="3">
        <v>368</v>
      </c>
      <c r="B189" s="10">
        <v>1939</v>
      </c>
      <c r="C189" s="11" t="s">
        <v>429</v>
      </c>
      <c r="D189" s="12" t="s">
        <v>431</v>
      </c>
      <c r="E189" s="12" t="s">
        <v>591</v>
      </c>
      <c r="F189" s="16" t="s">
        <v>746</v>
      </c>
      <c r="G189" s="38">
        <v>853</v>
      </c>
      <c r="H189" s="13">
        <v>0.25</v>
      </c>
      <c r="I189" s="9">
        <v>853</v>
      </c>
      <c r="J189" s="13">
        <v>0.3</v>
      </c>
      <c r="K189" s="22" t="s">
        <v>1173</v>
      </c>
      <c r="L189" s="18"/>
      <c r="M189" s="18"/>
      <c r="N189" s="19"/>
      <c r="O189" s="9">
        <f t="shared" si="2"/>
        <v>1</v>
      </c>
      <c r="P189" s="3">
        <v>853</v>
      </c>
      <c r="AR189"/>
      <c r="AS189"/>
      <c r="AT189"/>
      <c r="AU189"/>
      <c r="AV189"/>
      <c r="AW189"/>
      <c r="AX189"/>
      <c r="AY189"/>
      <c r="AZ189"/>
      <c r="BA189"/>
      <c r="BB189"/>
      <c r="BC189"/>
      <c r="BD189"/>
    </row>
    <row r="190" spans="1:56" s="3" customFormat="1" x14ac:dyDescent="0.2">
      <c r="A190" s="3">
        <v>369</v>
      </c>
      <c r="B190" s="10">
        <v>1939</v>
      </c>
      <c r="C190" s="11" t="s">
        <v>429</v>
      </c>
      <c r="D190" s="12" t="s">
        <v>432</v>
      </c>
      <c r="E190" s="12" t="s">
        <v>591</v>
      </c>
      <c r="F190" s="16" t="s">
        <v>747</v>
      </c>
      <c r="G190" s="38">
        <v>854</v>
      </c>
      <c r="H190" s="13">
        <v>0.25</v>
      </c>
      <c r="I190" s="9">
        <v>854</v>
      </c>
      <c r="J190" s="13">
        <v>0.6</v>
      </c>
      <c r="K190" s="22" t="s">
        <v>1174</v>
      </c>
      <c r="L190" s="18"/>
      <c r="M190" s="18"/>
      <c r="N190" s="19"/>
      <c r="O190" s="9">
        <f t="shared" si="2"/>
        <v>1</v>
      </c>
      <c r="P190" s="3">
        <v>854</v>
      </c>
      <c r="AR190"/>
      <c r="AS190"/>
      <c r="AT190"/>
      <c r="AU190"/>
      <c r="AV190"/>
      <c r="AW190"/>
      <c r="AX190"/>
      <c r="AY190"/>
      <c r="AZ190"/>
      <c r="BA190"/>
      <c r="BB190"/>
      <c r="BC190"/>
      <c r="BD190"/>
    </row>
    <row r="191" spans="1:56" s="3" customFormat="1" x14ac:dyDescent="0.2">
      <c r="A191" s="3">
        <v>370</v>
      </c>
      <c r="B191" s="10">
        <v>1939</v>
      </c>
      <c r="C191" s="11" t="s">
        <v>429</v>
      </c>
      <c r="D191" s="12" t="s">
        <v>433</v>
      </c>
      <c r="E191" s="12" t="s">
        <v>591</v>
      </c>
      <c r="F191" s="16" t="s">
        <v>748</v>
      </c>
      <c r="G191" s="38">
        <v>855</v>
      </c>
      <c r="H191" s="13">
        <v>0.25</v>
      </c>
      <c r="I191" s="9">
        <v>855</v>
      </c>
      <c r="J191" s="13">
        <v>1.75</v>
      </c>
      <c r="K191" s="22" t="s">
        <v>1175</v>
      </c>
      <c r="L191" s="18"/>
      <c r="M191" s="18"/>
      <c r="N191" s="19"/>
      <c r="O191" s="9">
        <f t="shared" si="2"/>
        <v>1</v>
      </c>
      <c r="P191" s="3">
        <v>855</v>
      </c>
      <c r="AR191"/>
      <c r="AS191"/>
      <c r="AT191"/>
      <c r="AU191"/>
      <c r="AV191"/>
      <c r="AW191"/>
      <c r="AX191"/>
      <c r="AY191"/>
      <c r="AZ191"/>
      <c r="BA191"/>
      <c r="BB191"/>
      <c r="BC191"/>
      <c r="BD191"/>
    </row>
    <row r="192" spans="1:56" s="3" customFormat="1" x14ac:dyDescent="0.2">
      <c r="A192" s="3">
        <v>371</v>
      </c>
      <c r="B192" s="10">
        <v>1939</v>
      </c>
      <c r="C192" s="11" t="s">
        <v>429</v>
      </c>
      <c r="D192" s="12" t="s">
        <v>434</v>
      </c>
      <c r="E192" s="12" t="s">
        <v>591</v>
      </c>
      <c r="F192" s="16" t="s">
        <v>749</v>
      </c>
      <c r="G192" s="38">
        <v>856</v>
      </c>
      <c r="H192" s="13">
        <v>0.25</v>
      </c>
      <c r="I192" s="9">
        <v>856</v>
      </c>
      <c r="J192" s="13">
        <v>0.4</v>
      </c>
      <c r="K192" s="22" t="s">
        <v>1176</v>
      </c>
      <c r="L192" s="18"/>
      <c r="M192" s="18"/>
      <c r="N192" s="19"/>
      <c r="O192" s="9">
        <f t="shared" si="2"/>
        <v>1</v>
      </c>
      <c r="P192" s="3">
        <v>856</v>
      </c>
      <c r="AR192"/>
      <c r="AS192"/>
      <c r="AT192"/>
      <c r="AU192"/>
      <c r="AV192"/>
      <c r="AW192"/>
      <c r="AX192"/>
      <c r="AY192"/>
      <c r="AZ192"/>
      <c r="BA192"/>
      <c r="BB192"/>
      <c r="BC192"/>
      <c r="BD192"/>
    </row>
    <row r="193" spans="1:56" s="3" customFormat="1" x14ac:dyDescent="0.2">
      <c r="A193" s="3">
        <v>372</v>
      </c>
      <c r="B193" s="10">
        <v>1939</v>
      </c>
      <c r="C193" s="11" t="s">
        <v>429</v>
      </c>
      <c r="D193" s="12" t="s">
        <v>435</v>
      </c>
      <c r="E193" s="12" t="s">
        <v>591</v>
      </c>
      <c r="F193" s="16" t="s">
        <v>750</v>
      </c>
      <c r="G193" s="38">
        <v>857</v>
      </c>
      <c r="H193" s="13">
        <v>0.25</v>
      </c>
      <c r="I193" s="9">
        <v>857</v>
      </c>
      <c r="J193" s="13">
        <v>0.25</v>
      </c>
      <c r="K193" s="22" t="s">
        <v>1177</v>
      </c>
      <c r="L193" s="18"/>
      <c r="M193" s="18"/>
      <c r="N193" s="19"/>
      <c r="O193" s="9">
        <f t="shared" si="2"/>
        <v>1</v>
      </c>
      <c r="P193" s="3">
        <v>857</v>
      </c>
      <c r="AR193"/>
      <c r="AS193"/>
      <c r="AT193"/>
      <c r="AU193"/>
      <c r="AV193"/>
      <c r="AW193"/>
      <c r="AX193"/>
      <c r="AY193"/>
      <c r="AZ193"/>
      <c r="BA193"/>
      <c r="BB193"/>
      <c r="BC193"/>
      <c r="BD193"/>
    </row>
    <row r="194" spans="1:56" s="3" customFormat="1" x14ac:dyDescent="0.2">
      <c r="A194" s="3">
        <v>373</v>
      </c>
      <c r="B194" s="10">
        <v>1939</v>
      </c>
      <c r="C194" s="11" t="s">
        <v>429</v>
      </c>
      <c r="D194" s="12" t="s">
        <v>436</v>
      </c>
      <c r="E194" s="12" t="s">
        <v>591</v>
      </c>
      <c r="F194" s="16" t="s">
        <v>751</v>
      </c>
      <c r="G194" s="38">
        <v>858</v>
      </c>
      <c r="H194" s="13">
        <v>0.25</v>
      </c>
      <c r="I194" s="9">
        <v>858</v>
      </c>
      <c r="J194" s="13">
        <v>0.35</v>
      </c>
      <c r="K194" s="22" t="s">
        <v>1178</v>
      </c>
      <c r="L194" s="18"/>
      <c r="M194" s="18"/>
      <c r="N194" s="19"/>
      <c r="O194" s="9">
        <f t="shared" ref="O194:O257" si="3">COUNTA(P194:BD194)</f>
        <v>1</v>
      </c>
      <c r="P194" s="3">
        <v>858</v>
      </c>
      <c r="AR194"/>
      <c r="AS194"/>
      <c r="AT194"/>
      <c r="AU194"/>
      <c r="AV194"/>
      <c r="AW194"/>
      <c r="AX194"/>
      <c r="AY194"/>
      <c r="AZ194"/>
      <c r="BA194"/>
      <c r="BB194"/>
      <c r="BC194"/>
      <c r="BD194"/>
    </row>
    <row r="195" spans="1:56" s="3" customFormat="1" x14ac:dyDescent="0.2">
      <c r="A195" s="3">
        <v>374</v>
      </c>
      <c r="B195" s="10">
        <v>1940</v>
      </c>
      <c r="C195" s="11" t="s">
        <v>437</v>
      </c>
      <c r="D195" s="12" t="s">
        <v>438</v>
      </c>
      <c r="E195" s="12" t="s">
        <v>591</v>
      </c>
      <c r="F195" s="16" t="s">
        <v>752</v>
      </c>
      <c r="G195" s="38">
        <v>859</v>
      </c>
      <c r="H195" s="13">
        <v>0.25</v>
      </c>
      <c r="I195" s="9">
        <v>859</v>
      </c>
      <c r="J195" s="13">
        <v>0.25</v>
      </c>
      <c r="K195" s="22" t="s">
        <v>1179</v>
      </c>
      <c r="L195" s="18"/>
      <c r="M195" s="18"/>
      <c r="N195" s="19"/>
      <c r="O195" s="9">
        <f t="shared" si="3"/>
        <v>1</v>
      </c>
      <c r="P195" s="3">
        <v>859</v>
      </c>
      <c r="AR195"/>
      <c r="AS195"/>
      <c r="AT195"/>
      <c r="AU195"/>
      <c r="AV195"/>
      <c r="AW195"/>
      <c r="AX195"/>
      <c r="AY195"/>
      <c r="AZ195"/>
      <c r="BA195"/>
      <c r="BB195"/>
      <c r="BC195"/>
      <c r="BD195"/>
    </row>
    <row r="196" spans="1:56" s="3" customFormat="1" x14ac:dyDescent="0.2">
      <c r="A196" s="3">
        <v>375</v>
      </c>
      <c r="B196" s="10">
        <v>1940</v>
      </c>
      <c r="C196" s="11" t="s">
        <v>437</v>
      </c>
      <c r="D196" s="12" t="s">
        <v>439</v>
      </c>
      <c r="E196" s="12" t="s">
        <v>591</v>
      </c>
      <c r="F196" s="16" t="s">
        <v>753</v>
      </c>
      <c r="G196" s="38">
        <v>860</v>
      </c>
      <c r="H196" s="13">
        <v>0.25</v>
      </c>
      <c r="I196" s="9">
        <v>860</v>
      </c>
      <c r="J196" s="13">
        <v>0.25</v>
      </c>
      <c r="K196" s="22" t="s">
        <v>1180</v>
      </c>
      <c r="L196" s="18"/>
      <c r="M196" s="18"/>
      <c r="N196" s="19"/>
      <c r="O196" s="9">
        <f t="shared" si="3"/>
        <v>1</v>
      </c>
      <c r="P196" s="3">
        <v>860</v>
      </c>
      <c r="AR196"/>
      <c r="AS196"/>
      <c r="AT196"/>
      <c r="AU196"/>
      <c r="AV196"/>
      <c r="AW196"/>
      <c r="AX196"/>
      <c r="AY196"/>
      <c r="AZ196"/>
      <c r="BA196"/>
      <c r="BB196"/>
      <c r="BC196"/>
      <c r="BD196"/>
    </row>
    <row r="197" spans="1:56" s="3" customFormat="1" x14ac:dyDescent="0.2">
      <c r="A197" s="3">
        <v>376</v>
      </c>
      <c r="B197" s="10">
        <v>1940</v>
      </c>
      <c r="C197" s="11" t="s">
        <v>437</v>
      </c>
      <c r="D197" s="12" t="s">
        <v>440</v>
      </c>
      <c r="E197" s="12" t="s">
        <v>591</v>
      </c>
      <c r="F197" s="16" t="s">
        <v>754</v>
      </c>
      <c r="G197" s="38">
        <v>861</v>
      </c>
      <c r="H197" s="13">
        <v>0.25</v>
      </c>
      <c r="I197" s="9">
        <v>861</v>
      </c>
      <c r="J197" s="13">
        <v>0.25</v>
      </c>
      <c r="K197" s="22" t="s">
        <v>1181</v>
      </c>
      <c r="L197" s="18"/>
      <c r="M197" s="18"/>
      <c r="N197" s="19"/>
      <c r="O197" s="9">
        <f t="shared" si="3"/>
        <v>1</v>
      </c>
      <c r="P197" s="3">
        <v>861</v>
      </c>
      <c r="AR197"/>
      <c r="AS197"/>
      <c r="AT197"/>
      <c r="AU197"/>
      <c r="AV197"/>
      <c r="AW197"/>
      <c r="AX197"/>
      <c r="AY197"/>
      <c r="AZ197"/>
      <c r="BA197"/>
      <c r="BB197"/>
      <c r="BC197"/>
      <c r="BD197"/>
    </row>
    <row r="198" spans="1:56" s="3" customFormat="1" x14ac:dyDescent="0.2">
      <c r="A198" s="3">
        <v>377</v>
      </c>
      <c r="B198" s="10">
        <v>1940</v>
      </c>
      <c r="C198" s="11" t="s">
        <v>437</v>
      </c>
      <c r="D198" s="12" t="s">
        <v>441</v>
      </c>
      <c r="E198" s="12" t="s">
        <v>591</v>
      </c>
      <c r="F198" s="16" t="s">
        <v>755</v>
      </c>
      <c r="G198" s="38">
        <v>862</v>
      </c>
      <c r="H198" s="13">
        <v>0.35</v>
      </c>
      <c r="I198" s="9">
        <v>862</v>
      </c>
      <c r="J198" s="13">
        <v>0.35</v>
      </c>
      <c r="K198" s="22" t="s">
        <v>1182</v>
      </c>
      <c r="L198" s="18"/>
      <c r="M198" s="18"/>
      <c r="N198" s="19"/>
      <c r="O198" s="9">
        <f t="shared" si="3"/>
        <v>1</v>
      </c>
      <c r="P198" s="3">
        <v>862</v>
      </c>
      <c r="AR198"/>
      <c r="AS198"/>
      <c r="AT198"/>
      <c r="AU198"/>
      <c r="AV198"/>
      <c r="AW198"/>
      <c r="AX198"/>
      <c r="AY198"/>
      <c r="AZ198"/>
      <c r="BA198"/>
      <c r="BB198"/>
      <c r="BC198"/>
      <c r="BD198"/>
    </row>
    <row r="199" spans="1:56" s="3" customFormat="1" x14ac:dyDescent="0.2">
      <c r="A199" s="3">
        <v>378</v>
      </c>
      <c r="B199" s="10">
        <v>1940</v>
      </c>
      <c r="C199" s="11" t="s">
        <v>437</v>
      </c>
      <c r="D199" s="12" t="s">
        <v>442</v>
      </c>
      <c r="E199" s="12" t="s">
        <v>591</v>
      </c>
      <c r="F199" s="16" t="s">
        <v>756</v>
      </c>
      <c r="G199" s="38">
        <v>863</v>
      </c>
      <c r="H199" s="13">
        <v>1.2</v>
      </c>
      <c r="I199" s="9">
        <v>863</v>
      </c>
      <c r="J199" s="13">
        <v>1.75</v>
      </c>
      <c r="K199" s="22" t="s">
        <v>1183</v>
      </c>
      <c r="L199" s="18"/>
      <c r="M199" s="18"/>
      <c r="N199" s="19"/>
      <c r="O199" s="9">
        <f t="shared" si="3"/>
        <v>1</v>
      </c>
      <c r="P199" s="3">
        <v>863</v>
      </c>
      <c r="AR199"/>
      <c r="AS199"/>
      <c r="AT199"/>
      <c r="AU199"/>
      <c r="AV199"/>
      <c r="AW199"/>
      <c r="AX199"/>
      <c r="AY199"/>
      <c r="AZ199"/>
      <c r="BA199"/>
      <c r="BB199"/>
      <c r="BC199"/>
      <c r="BD199"/>
    </row>
    <row r="200" spans="1:56" s="3" customFormat="1" x14ac:dyDescent="0.2">
      <c r="A200" s="3">
        <v>379</v>
      </c>
      <c r="B200" s="10">
        <v>1940</v>
      </c>
      <c r="C200" s="11" t="s">
        <v>437</v>
      </c>
      <c r="D200" s="12" t="s">
        <v>443</v>
      </c>
      <c r="E200" s="12" t="s">
        <v>591</v>
      </c>
      <c r="F200" s="16" t="s">
        <v>757</v>
      </c>
      <c r="G200" s="38">
        <v>864</v>
      </c>
      <c r="H200" s="13">
        <v>0.25</v>
      </c>
      <c r="I200" s="9">
        <v>864</v>
      </c>
      <c r="J200" s="13">
        <v>0.25</v>
      </c>
      <c r="K200" s="22" t="s">
        <v>1184</v>
      </c>
      <c r="L200" s="18"/>
      <c r="M200" s="18"/>
      <c r="N200" s="19"/>
      <c r="O200" s="9">
        <f t="shared" si="3"/>
        <v>1</v>
      </c>
      <c r="P200" s="3">
        <v>864</v>
      </c>
      <c r="AR200"/>
      <c r="AS200"/>
      <c r="AT200"/>
      <c r="AU200"/>
      <c r="AV200"/>
      <c r="AW200"/>
      <c r="AX200"/>
      <c r="AY200"/>
      <c r="AZ200"/>
      <c r="BA200"/>
      <c r="BB200"/>
      <c r="BC200"/>
      <c r="BD200"/>
    </row>
    <row r="201" spans="1:56" x14ac:dyDescent="0.2">
      <c r="A201" s="3">
        <v>380</v>
      </c>
      <c r="B201" s="10">
        <v>1940</v>
      </c>
      <c r="C201" s="11" t="s">
        <v>437</v>
      </c>
      <c r="D201" s="12" t="s">
        <v>444</v>
      </c>
      <c r="E201" s="12" t="s">
        <v>591</v>
      </c>
      <c r="F201" s="16" t="s">
        <v>758</v>
      </c>
      <c r="G201" s="38">
        <v>865</v>
      </c>
      <c r="H201" s="13">
        <v>0.25</v>
      </c>
      <c r="I201" s="9">
        <v>865</v>
      </c>
      <c r="J201" s="13">
        <v>0.25</v>
      </c>
      <c r="K201" s="22" t="s">
        <v>1185</v>
      </c>
      <c r="L201" s="18"/>
      <c r="M201" s="18"/>
      <c r="O201" s="9">
        <f t="shared" si="3"/>
        <v>1</v>
      </c>
      <c r="P201" s="3">
        <v>865</v>
      </c>
    </row>
    <row r="202" spans="1:56" x14ac:dyDescent="0.2">
      <c r="A202" s="3">
        <v>381</v>
      </c>
      <c r="B202" s="10">
        <v>1940</v>
      </c>
      <c r="C202" s="11" t="s">
        <v>437</v>
      </c>
      <c r="D202" s="12" t="s">
        <v>445</v>
      </c>
      <c r="E202" s="12" t="s">
        <v>591</v>
      </c>
      <c r="F202" s="16" t="s">
        <v>759</v>
      </c>
      <c r="G202" s="38">
        <v>866</v>
      </c>
      <c r="H202" s="13">
        <v>0.25</v>
      </c>
      <c r="I202" s="9">
        <v>866</v>
      </c>
      <c r="J202" s="13">
        <v>0.25</v>
      </c>
      <c r="K202" s="22" t="s">
        <v>1186</v>
      </c>
      <c r="L202" s="18"/>
      <c r="M202" s="18"/>
      <c r="O202" s="9">
        <f t="shared" si="3"/>
        <v>1</v>
      </c>
      <c r="P202" s="3">
        <v>866</v>
      </c>
    </row>
    <row r="203" spans="1:56" x14ac:dyDescent="0.2">
      <c r="A203" s="3">
        <v>382</v>
      </c>
      <c r="B203" s="10">
        <v>1940</v>
      </c>
      <c r="C203" s="11" t="s">
        <v>437</v>
      </c>
      <c r="D203" s="12" t="s">
        <v>446</v>
      </c>
      <c r="E203" s="12" t="s">
        <v>591</v>
      </c>
      <c r="F203" s="16" t="s">
        <v>760</v>
      </c>
      <c r="G203" s="38">
        <v>867</v>
      </c>
      <c r="H203" s="13">
        <v>0.35</v>
      </c>
      <c r="I203" s="9">
        <v>867</v>
      </c>
      <c r="J203" s="13">
        <v>0.5</v>
      </c>
      <c r="K203" s="22" t="s">
        <v>1187</v>
      </c>
      <c r="L203" s="18"/>
      <c r="M203" s="18"/>
      <c r="O203" s="9">
        <f t="shared" si="3"/>
        <v>1</v>
      </c>
      <c r="P203" s="3">
        <v>867</v>
      </c>
    </row>
    <row r="204" spans="1:56" x14ac:dyDescent="0.2">
      <c r="A204" s="3">
        <v>383</v>
      </c>
      <c r="B204" s="10">
        <v>1940</v>
      </c>
      <c r="C204" s="11" t="s">
        <v>437</v>
      </c>
      <c r="D204" s="12" t="s">
        <v>447</v>
      </c>
      <c r="E204" s="12" t="s">
        <v>591</v>
      </c>
      <c r="F204" s="16" t="s">
        <v>761</v>
      </c>
      <c r="G204" s="38">
        <v>868</v>
      </c>
      <c r="H204" s="13">
        <v>1.25</v>
      </c>
      <c r="I204" s="9">
        <v>868</v>
      </c>
      <c r="J204" s="13">
        <v>1.75</v>
      </c>
      <c r="K204" s="22" t="s">
        <v>1188</v>
      </c>
      <c r="L204" s="18"/>
      <c r="M204" s="18"/>
      <c r="O204" s="9">
        <f t="shared" si="3"/>
        <v>1</v>
      </c>
      <c r="P204" s="3">
        <v>868</v>
      </c>
    </row>
    <row r="205" spans="1:56" x14ac:dyDescent="0.2">
      <c r="A205" s="3">
        <v>384</v>
      </c>
      <c r="B205" s="10">
        <v>1940</v>
      </c>
      <c r="C205" s="11" t="s">
        <v>437</v>
      </c>
      <c r="D205" s="12" t="s">
        <v>448</v>
      </c>
      <c r="E205" s="12" t="s">
        <v>591</v>
      </c>
      <c r="F205" s="16" t="s">
        <v>762</v>
      </c>
      <c r="G205" s="38">
        <v>869</v>
      </c>
      <c r="H205" s="13">
        <v>0.25</v>
      </c>
      <c r="I205" s="9">
        <v>869</v>
      </c>
      <c r="J205" s="13">
        <v>0.25</v>
      </c>
      <c r="K205" s="22" t="s">
        <v>1189</v>
      </c>
      <c r="L205" s="18"/>
      <c r="M205" s="18"/>
      <c r="O205" s="9">
        <f t="shared" si="3"/>
        <v>1</v>
      </c>
      <c r="P205" s="3">
        <v>869</v>
      </c>
    </row>
    <row r="206" spans="1:56" x14ac:dyDescent="0.2">
      <c r="A206" s="3">
        <v>385</v>
      </c>
      <c r="B206" s="10">
        <v>1940</v>
      </c>
      <c r="C206" s="11" t="s">
        <v>437</v>
      </c>
      <c r="D206" s="12" t="s">
        <v>449</v>
      </c>
      <c r="E206" s="12" t="s">
        <v>591</v>
      </c>
      <c r="F206" s="16" t="s">
        <v>763</v>
      </c>
      <c r="G206" s="38">
        <v>870</v>
      </c>
      <c r="H206" s="13">
        <v>0.25</v>
      </c>
      <c r="I206" s="9">
        <v>870</v>
      </c>
      <c r="J206" s="13">
        <v>0.25</v>
      </c>
      <c r="K206" s="22" t="s">
        <v>1190</v>
      </c>
      <c r="L206" s="18"/>
      <c r="M206" s="18"/>
      <c r="O206" s="9">
        <f t="shared" si="3"/>
        <v>1</v>
      </c>
      <c r="P206" s="3">
        <v>870</v>
      </c>
    </row>
    <row r="207" spans="1:56" x14ac:dyDescent="0.2">
      <c r="A207" s="3">
        <v>386</v>
      </c>
      <c r="B207" s="10">
        <v>1940</v>
      </c>
      <c r="C207" s="11" t="s">
        <v>437</v>
      </c>
      <c r="D207" s="12" t="s">
        <v>450</v>
      </c>
      <c r="E207" s="12" t="s">
        <v>591</v>
      </c>
      <c r="F207" s="16" t="s">
        <v>764</v>
      </c>
      <c r="G207" s="38">
        <v>871</v>
      </c>
      <c r="H207" s="13">
        <v>0.25</v>
      </c>
      <c r="I207" s="9">
        <v>871</v>
      </c>
      <c r="J207" s="13">
        <v>0.25</v>
      </c>
      <c r="K207" s="22" t="s">
        <v>1191</v>
      </c>
      <c r="L207" s="18"/>
      <c r="M207" s="18"/>
      <c r="O207" s="9">
        <f t="shared" si="3"/>
        <v>1</v>
      </c>
      <c r="P207" s="3">
        <v>871</v>
      </c>
    </row>
    <row r="208" spans="1:56" x14ac:dyDescent="0.2">
      <c r="A208" s="3">
        <v>387</v>
      </c>
      <c r="B208" s="10">
        <v>1940</v>
      </c>
      <c r="C208" s="11" t="s">
        <v>437</v>
      </c>
      <c r="D208" s="12" t="s">
        <v>451</v>
      </c>
      <c r="E208" s="12" t="s">
        <v>591</v>
      </c>
      <c r="F208" s="16" t="s">
        <v>765</v>
      </c>
      <c r="G208" s="38">
        <v>872</v>
      </c>
      <c r="H208" s="13">
        <v>0.25</v>
      </c>
      <c r="I208" s="9">
        <v>872</v>
      </c>
      <c r="J208" s="13">
        <v>0.5</v>
      </c>
      <c r="K208" s="22" t="s">
        <v>1192</v>
      </c>
      <c r="L208" s="18"/>
      <c r="M208" s="18"/>
      <c r="O208" s="9">
        <f t="shared" si="3"/>
        <v>1</v>
      </c>
      <c r="P208" s="3">
        <v>872</v>
      </c>
    </row>
    <row r="209" spans="1:56" x14ac:dyDescent="0.2">
      <c r="A209" s="3">
        <v>388</v>
      </c>
      <c r="B209" s="10">
        <v>1940</v>
      </c>
      <c r="C209" s="11" t="s">
        <v>437</v>
      </c>
      <c r="D209" s="12" t="s">
        <v>452</v>
      </c>
      <c r="E209" s="12" t="s">
        <v>591</v>
      </c>
      <c r="F209" s="16" t="s">
        <v>766</v>
      </c>
      <c r="G209" s="38">
        <v>873</v>
      </c>
      <c r="H209" s="13">
        <v>1.1000000000000001</v>
      </c>
      <c r="I209" s="9">
        <v>873</v>
      </c>
      <c r="J209" s="13">
        <v>2.25</v>
      </c>
      <c r="K209" s="22" t="s">
        <v>1193</v>
      </c>
      <c r="L209" s="18"/>
      <c r="M209" s="18"/>
      <c r="O209" s="9">
        <f t="shared" si="3"/>
        <v>1</v>
      </c>
      <c r="P209" s="3">
        <v>873</v>
      </c>
    </row>
    <row r="210" spans="1:56" x14ac:dyDescent="0.2">
      <c r="A210" s="3">
        <v>389</v>
      </c>
      <c r="B210" s="10">
        <v>1940</v>
      </c>
      <c r="C210" s="11" t="s">
        <v>437</v>
      </c>
      <c r="D210" s="12" t="s">
        <v>453</v>
      </c>
      <c r="E210" s="12" t="s">
        <v>591</v>
      </c>
      <c r="F210" s="16" t="s">
        <v>767</v>
      </c>
      <c r="G210" s="38">
        <v>874</v>
      </c>
      <c r="H210" s="13">
        <v>0.25</v>
      </c>
      <c r="I210" s="9">
        <v>874</v>
      </c>
      <c r="J210" s="13">
        <v>0.25</v>
      </c>
      <c r="K210" s="22" t="s">
        <v>1194</v>
      </c>
      <c r="L210" s="18"/>
      <c r="M210" s="18"/>
      <c r="O210" s="9">
        <f t="shared" si="3"/>
        <v>1</v>
      </c>
      <c r="P210" s="3">
        <v>874</v>
      </c>
    </row>
    <row r="211" spans="1:56" x14ac:dyDescent="0.2">
      <c r="A211" s="3">
        <v>390</v>
      </c>
      <c r="B211" s="10">
        <v>1940</v>
      </c>
      <c r="C211" s="11" t="s">
        <v>437</v>
      </c>
      <c r="D211" s="12" t="s">
        <v>454</v>
      </c>
      <c r="E211" s="12" t="s">
        <v>591</v>
      </c>
      <c r="F211" s="16" t="s">
        <v>768</v>
      </c>
      <c r="G211" s="38">
        <v>875</v>
      </c>
      <c r="H211" s="13">
        <v>0.25</v>
      </c>
      <c r="I211" s="9">
        <v>875</v>
      </c>
      <c r="J211" s="13">
        <v>0.25</v>
      </c>
      <c r="K211" s="22" t="s">
        <v>1195</v>
      </c>
      <c r="L211" s="18"/>
      <c r="M211" s="18"/>
      <c r="O211" s="9">
        <f t="shared" si="3"/>
        <v>1</v>
      </c>
      <c r="P211" s="3">
        <v>875</v>
      </c>
    </row>
    <row r="212" spans="1:56" x14ac:dyDescent="0.2">
      <c r="A212" s="3">
        <v>391</v>
      </c>
      <c r="B212" s="10">
        <v>1940</v>
      </c>
      <c r="C212" s="11" t="s">
        <v>437</v>
      </c>
      <c r="D212" s="12" t="s">
        <v>455</v>
      </c>
      <c r="E212" s="12" t="s">
        <v>591</v>
      </c>
      <c r="F212" s="16" t="s">
        <v>769</v>
      </c>
      <c r="G212" s="38">
        <v>876</v>
      </c>
      <c r="H212" s="13">
        <v>0.25</v>
      </c>
      <c r="I212" s="9">
        <v>876</v>
      </c>
      <c r="J212" s="13">
        <v>0.5</v>
      </c>
      <c r="K212" s="22" t="s">
        <v>1196</v>
      </c>
      <c r="L212" s="18"/>
      <c r="M212" s="18"/>
      <c r="O212" s="9">
        <f t="shared" si="3"/>
        <v>1</v>
      </c>
      <c r="P212" s="3">
        <v>876</v>
      </c>
    </row>
    <row r="213" spans="1:56" x14ac:dyDescent="0.2">
      <c r="A213" s="3">
        <v>392</v>
      </c>
      <c r="B213" s="10">
        <v>1940</v>
      </c>
      <c r="C213" s="11" t="s">
        <v>437</v>
      </c>
      <c r="D213" s="12" t="s">
        <v>456</v>
      </c>
      <c r="E213" s="12" t="s">
        <v>591</v>
      </c>
      <c r="F213" s="16" t="s">
        <v>770</v>
      </c>
      <c r="G213" s="38">
        <v>877</v>
      </c>
      <c r="H213" s="13">
        <v>0.25</v>
      </c>
      <c r="I213" s="9">
        <v>877</v>
      </c>
      <c r="J213" s="13">
        <v>1.5</v>
      </c>
      <c r="K213" s="22" t="s">
        <v>1197</v>
      </c>
      <c r="L213" s="18"/>
      <c r="M213" s="18"/>
      <c r="O213" s="9">
        <f t="shared" si="3"/>
        <v>1</v>
      </c>
      <c r="P213" s="3">
        <v>877</v>
      </c>
    </row>
    <row r="214" spans="1:56" x14ac:dyDescent="0.2">
      <c r="A214" s="3">
        <v>393</v>
      </c>
      <c r="B214" s="10">
        <v>1940</v>
      </c>
      <c r="C214" s="11" t="s">
        <v>437</v>
      </c>
      <c r="D214" s="12" t="s">
        <v>457</v>
      </c>
      <c r="E214" s="12" t="s">
        <v>591</v>
      </c>
      <c r="F214" s="16" t="s">
        <v>771</v>
      </c>
      <c r="G214" s="38">
        <v>878</v>
      </c>
      <c r="H214" s="13">
        <v>0.85</v>
      </c>
      <c r="I214" s="9">
        <v>878</v>
      </c>
      <c r="J214" s="13">
        <v>2.75</v>
      </c>
      <c r="K214" s="22" t="s">
        <v>1198</v>
      </c>
      <c r="L214" s="18"/>
      <c r="M214" s="18"/>
      <c r="O214" s="9">
        <f t="shared" si="3"/>
        <v>1</v>
      </c>
      <c r="P214" s="3">
        <v>878</v>
      </c>
    </row>
    <row r="215" spans="1:56" x14ac:dyDescent="0.2">
      <c r="A215" s="3">
        <v>394</v>
      </c>
      <c r="B215" s="10">
        <v>1940</v>
      </c>
      <c r="C215" s="11" t="s">
        <v>437</v>
      </c>
      <c r="D215" s="12" t="s">
        <v>458</v>
      </c>
      <c r="E215" s="12" t="s">
        <v>591</v>
      </c>
      <c r="F215" s="16" t="s">
        <v>772</v>
      </c>
      <c r="G215" s="38">
        <v>879</v>
      </c>
      <c r="H215" s="13">
        <v>0.25</v>
      </c>
      <c r="I215" s="9">
        <v>879</v>
      </c>
      <c r="J215" s="13">
        <v>0.25</v>
      </c>
      <c r="K215" s="22" t="s">
        <v>1199</v>
      </c>
      <c r="L215" s="18"/>
      <c r="M215" s="18"/>
      <c r="O215" s="9">
        <f t="shared" si="3"/>
        <v>1</v>
      </c>
      <c r="P215" s="3">
        <v>879</v>
      </c>
    </row>
    <row r="216" spans="1:56" x14ac:dyDescent="0.2">
      <c r="A216" s="3">
        <v>395</v>
      </c>
      <c r="B216" s="10">
        <v>1940</v>
      </c>
      <c r="C216" s="11" t="s">
        <v>437</v>
      </c>
      <c r="D216" s="12" t="s">
        <v>459</v>
      </c>
      <c r="E216" s="12" t="s">
        <v>591</v>
      </c>
      <c r="F216" s="16" t="s">
        <v>773</v>
      </c>
      <c r="G216" s="38">
        <v>880</v>
      </c>
      <c r="H216" s="13">
        <v>0.25</v>
      </c>
      <c r="I216" s="9">
        <v>880</v>
      </c>
      <c r="J216" s="13">
        <v>0.25</v>
      </c>
      <c r="K216" s="22" t="s">
        <v>1200</v>
      </c>
      <c r="L216" s="18"/>
      <c r="M216" s="18"/>
      <c r="O216" s="9">
        <f t="shared" si="3"/>
        <v>1</v>
      </c>
      <c r="P216" s="3">
        <v>880</v>
      </c>
    </row>
    <row r="217" spans="1:56" x14ac:dyDescent="0.2">
      <c r="A217" s="3">
        <v>396</v>
      </c>
      <c r="B217" s="10">
        <v>1940</v>
      </c>
      <c r="C217" s="11" t="s">
        <v>437</v>
      </c>
      <c r="D217" s="12" t="s">
        <v>460</v>
      </c>
      <c r="E217" s="12" t="s">
        <v>591</v>
      </c>
      <c r="F217" s="16" t="s">
        <v>774</v>
      </c>
      <c r="G217" s="38">
        <v>881</v>
      </c>
      <c r="H217" s="13">
        <v>0.25</v>
      </c>
      <c r="I217" s="9">
        <v>881</v>
      </c>
      <c r="J217" s="13">
        <v>0.25</v>
      </c>
      <c r="K217" s="22" t="s">
        <v>1201</v>
      </c>
      <c r="L217" s="18"/>
      <c r="M217" s="18"/>
      <c r="O217" s="9">
        <f t="shared" si="3"/>
        <v>1</v>
      </c>
      <c r="P217" s="3">
        <v>881</v>
      </c>
    </row>
    <row r="218" spans="1:56" s="3" customFormat="1" x14ac:dyDescent="0.2">
      <c r="A218" s="3">
        <v>397</v>
      </c>
      <c r="B218" s="10">
        <v>1940</v>
      </c>
      <c r="C218" s="11" t="s">
        <v>437</v>
      </c>
      <c r="D218" s="12" t="s">
        <v>461</v>
      </c>
      <c r="E218" s="12" t="s">
        <v>591</v>
      </c>
      <c r="F218" s="16" t="s">
        <v>775</v>
      </c>
      <c r="G218" s="38">
        <v>882</v>
      </c>
      <c r="H218" s="13">
        <v>0.25</v>
      </c>
      <c r="I218" s="9">
        <v>882</v>
      </c>
      <c r="J218" s="13">
        <v>0.5</v>
      </c>
      <c r="K218" s="22" t="s">
        <v>1202</v>
      </c>
      <c r="L218" s="18"/>
      <c r="M218" s="18"/>
      <c r="N218" s="19"/>
      <c r="O218" s="9">
        <f t="shared" si="3"/>
        <v>1</v>
      </c>
      <c r="P218" s="3">
        <v>882</v>
      </c>
      <c r="AR218"/>
      <c r="AS218"/>
      <c r="AT218"/>
      <c r="AU218"/>
      <c r="AV218"/>
      <c r="AW218"/>
      <c r="AX218"/>
      <c r="AY218"/>
      <c r="AZ218"/>
      <c r="BA218"/>
      <c r="BB218"/>
      <c r="BC218"/>
      <c r="BD218"/>
    </row>
    <row r="219" spans="1:56" s="3" customFormat="1" x14ac:dyDescent="0.2">
      <c r="A219" s="3">
        <v>398</v>
      </c>
      <c r="B219" s="10">
        <v>1940</v>
      </c>
      <c r="C219" s="11" t="s">
        <v>437</v>
      </c>
      <c r="D219" s="12" t="s">
        <v>462</v>
      </c>
      <c r="E219" s="12" t="s">
        <v>591</v>
      </c>
      <c r="F219" s="16" t="s">
        <v>776</v>
      </c>
      <c r="G219" s="38">
        <v>883</v>
      </c>
      <c r="H219" s="13">
        <v>1.35</v>
      </c>
      <c r="I219" s="9">
        <v>883</v>
      </c>
      <c r="J219" s="13">
        <v>3.75</v>
      </c>
      <c r="K219" s="22" t="s">
        <v>1203</v>
      </c>
      <c r="L219" s="18"/>
      <c r="M219" s="18"/>
      <c r="N219" s="19"/>
      <c r="O219" s="9">
        <f t="shared" si="3"/>
        <v>1</v>
      </c>
      <c r="P219" s="3">
        <v>883</v>
      </c>
      <c r="AR219"/>
      <c r="AS219"/>
      <c r="AT219"/>
      <c r="AU219"/>
      <c r="AV219"/>
      <c r="AW219"/>
      <c r="AX219"/>
      <c r="AY219"/>
      <c r="AZ219"/>
      <c r="BA219"/>
      <c r="BB219"/>
      <c r="BC219"/>
      <c r="BD219"/>
    </row>
    <row r="220" spans="1:56" s="3" customFormat="1" x14ac:dyDescent="0.2">
      <c r="A220" s="3">
        <v>399</v>
      </c>
      <c r="B220" s="10">
        <v>1940</v>
      </c>
      <c r="C220" s="11" t="s">
        <v>437</v>
      </c>
      <c r="D220" s="12" t="s">
        <v>463</v>
      </c>
      <c r="E220" s="12" t="s">
        <v>591</v>
      </c>
      <c r="F220" s="16" t="s">
        <v>777</v>
      </c>
      <c r="G220" s="38">
        <v>884</v>
      </c>
      <c r="H220" s="13">
        <v>0.25</v>
      </c>
      <c r="I220" s="9">
        <v>884</v>
      </c>
      <c r="J220" s="13">
        <v>0.25</v>
      </c>
      <c r="K220" s="22" t="s">
        <v>1204</v>
      </c>
      <c r="L220" s="18"/>
      <c r="M220" s="18"/>
      <c r="N220" s="19"/>
      <c r="O220" s="9">
        <f t="shared" si="3"/>
        <v>1</v>
      </c>
      <c r="P220" s="3">
        <v>884</v>
      </c>
      <c r="AR220"/>
      <c r="AS220"/>
      <c r="AT220"/>
      <c r="AU220"/>
      <c r="AV220"/>
      <c r="AW220"/>
      <c r="AX220"/>
      <c r="AY220"/>
      <c r="AZ220"/>
      <c r="BA220"/>
      <c r="BB220"/>
      <c r="BC220"/>
      <c r="BD220"/>
    </row>
    <row r="221" spans="1:56" s="3" customFormat="1" x14ac:dyDescent="0.2">
      <c r="A221" s="3">
        <v>400</v>
      </c>
      <c r="B221" s="10">
        <v>1940</v>
      </c>
      <c r="C221" s="11" t="s">
        <v>437</v>
      </c>
      <c r="D221" s="12" t="s">
        <v>464</v>
      </c>
      <c r="E221" s="12" t="s">
        <v>591</v>
      </c>
      <c r="F221" s="16" t="s">
        <v>778</v>
      </c>
      <c r="G221" s="38">
        <v>885</v>
      </c>
      <c r="H221" s="13">
        <v>0.25</v>
      </c>
      <c r="I221" s="9">
        <v>885</v>
      </c>
      <c r="J221" s="13">
        <v>0.25</v>
      </c>
      <c r="K221" s="22" t="s">
        <v>1205</v>
      </c>
      <c r="L221" s="18"/>
      <c r="M221" s="18"/>
      <c r="N221" s="19"/>
      <c r="O221" s="9">
        <f t="shared" si="3"/>
        <v>1</v>
      </c>
      <c r="P221" s="3">
        <v>885</v>
      </c>
      <c r="AR221"/>
      <c r="AS221"/>
      <c r="AT221"/>
      <c r="AU221"/>
      <c r="AV221"/>
      <c r="AW221"/>
      <c r="AX221"/>
      <c r="AY221"/>
      <c r="AZ221"/>
      <c r="BA221"/>
      <c r="BB221"/>
      <c r="BC221"/>
      <c r="BD221"/>
    </row>
    <row r="222" spans="1:56" s="3" customFormat="1" x14ac:dyDescent="0.2">
      <c r="A222" s="3">
        <v>401</v>
      </c>
      <c r="B222" s="10">
        <v>1940</v>
      </c>
      <c r="C222" s="11" t="s">
        <v>437</v>
      </c>
      <c r="D222" s="12" t="s">
        <v>465</v>
      </c>
      <c r="E222" s="12" t="s">
        <v>591</v>
      </c>
      <c r="F222" s="16" t="s">
        <v>779</v>
      </c>
      <c r="G222" s="38">
        <v>886</v>
      </c>
      <c r="H222" s="13">
        <v>0.25</v>
      </c>
      <c r="I222" s="9">
        <v>886</v>
      </c>
      <c r="J222" s="13">
        <v>0.3</v>
      </c>
      <c r="K222" s="22" t="s">
        <v>1206</v>
      </c>
      <c r="L222" s="18"/>
      <c r="M222" s="18"/>
      <c r="N222" s="19"/>
      <c r="O222" s="9">
        <f t="shared" si="3"/>
        <v>1</v>
      </c>
      <c r="P222" s="3">
        <v>886</v>
      </c>
      <c r="AR222"/>
      <c r="AS222"/>
      <c r="AT222"/>
      <c r="AU222"/>
      <c r="AV222"/>
      <c r="AW222"/>
      <c r="AX222"/>
      <c r="AY222"/>
      <c r="AZ222"/>
      <c r="BA222"/>
      <c r="BB222"/>
      <c r="BC222"/>
      <c r="BD222"/>
    </row>
    <row r="223" spans="1:56" s="3" customFormat="1" x14ac:dyDescent="0.2">
      <c r="A223" s="3">
        <v>402</v>
      </c>
      <c r="B223" s="10">
        <v>1940</v>
      </c>
      <c r="C223" s="11" t="s">
        <v>437</v>
      </c>
      <c r="D223" s="12" t="s">
        <v>466</v>
      </c>
      <c r="E223" s="12" t="s">
        <v>591</v>
      </c>
      <c r="F223" s="16" t="s">
        <v>780</v>
      </c>
      <c r="G223" s="38">
        <v>887</v>
      </c>
      <c r="H223" s="13">
        <v>0.25</v>
      </c>
      <c r="I223" s="9">
        <v>887</v>
      </c>
      <c r="J223" s="13">
        <v>0.5</v>
      </c>
      <c r="K223" s="22" t="s">
        <v>1207</v>
      </c>
      <c r="L223" s="18"/>
      <c r="M223" s="18"/>
      <c r="N223" s="19"/>
      <c r="O223" s="9">
        <f t="shared" si="3"/>
        <v>1</v>
      </c>
      <c r="P223" s="3">
        <v>887</v>
      </c>
      <c r="AR223"/>
      <c r="AS223"/>
      <c r="AT223"/>
      <c r="AU223"/>
      <c r="AV223"/>
      <c r="AW223"/>
      <c r="AX223"/>
      <c r="AY223"/>
      <c r="AZ223"/>
      <c r="BA223"/>
      <c r="BB223"/>
      <c r="BC223"/>
      <c r="BD223"/>
    </row>
    <row r="224" spans="1:56" s="3" customFormat="1" x14ac:dyDescent="0.2">
      <c r="A224" s="3">
        <v>403</v>
      </c>
      <c r="B224" s="10">
        <v>1940</v>
      </c>
      <c r="C224" s="11" t="s">
        <v>437</v>
      </c>
      <c r="D224" s="12" t="s">
        <v>467</v>
      </c>
      <c r="E224" s="12" t="s">
        <v>591</v>
      </c>
      <c r="F224" s="16" t="s">
        <v>781</v>
      </c>
      <c r="G224" s="38">
        <v>888</v>
      </c>
      <c r="H224" s="13">
        <v>1.25</v>
      </c>
      <c r="I224" s="9">
        <v>888</v>
      </c>
      <c r="J224" s="13">
        <v>1.75</v>
      </c>
      <c r="K224" s="22" t="s">
        <v>1208</v>
      </c>
      <c r="L224" s="18"/>
      <c r="M224" s="18"/>
      <c r="N224" s="19"/>
      <c r="O224" s="9">
        <f t="shared" si="3"/>
        <v>1</v>
      </c>
      <c r="P224" s="3">
        <v>888</v>
      </c>
      <c r="AR224"/>
      <c r="AS224"/>
      <c r="AT224"/>
      <c r="AU224"/>
      <c r="AV224"/>
      <c r="AW224"/>
      <c r="AX224"/>
      <c r="AY224"/>
      <c r="AZ224"/>
      <c r="BA224"/>
      <c r="BB224"/>
      <c r="BC224"/>
      <c r="BD224"/>
    </row>
    <row r="225" spans="1:56" s="3" customFormat="1" x14ac:dyDescent="0.2">
      <c r="A225" s="3">
        <v>404</v>
      </c>
      <c r="B225" s="10">
        <v>1940</v>
      </c>
      <c r="C225" s="11" t="s">
        <v>437</v>
      </c>
      <c r="D225" s="12" t="s">
        <v>468</v>
      </c>
      <c r="E225" s="12" t="s">
        <v>591</v>
      </c>
      <c r="F225" s="16" t="s">
        <v>782</v>
      </c>
      <c r="G225" s="38">
        <v>889</v>
      </c>
      <c r="H225" s="13">
        <v>0.25</v>
      </c>
      <c r="I225" s="9">
        <v>889</v>
      </c>
      <c r="J225" s="13">
        <v>0.25</v>
      </c>
      <c r="K225" s="22" t="s">
        <v>1209</v>
      </c>
      <c r="L225" s="18"/>
      <c r="M225" s="18"/>
      <c r="N225" s="19"/>
      <c r="O225" s="9">
        <f t="shared" si="3"/>
        <v>1</v>
      </c>
      <c r="P225" s="3">
        <v>889</v>
      </c>
      <c r="AR225"/>
      <c r="AS225"/>
      <c r="AT225"/>
      <c r="AU225"/>
      <c r="AV225"/>
      <c r="AW225"/>
      <c r="AX225"/>
      <c r="AY225"/>
      <c r="AZ225"/>
      <c r="BA225"/>
      <c r="BB225"/>
      <c r="BC225"/>
      <c r="BD225"/>
    </row>
    <row r="226" spans="1:56" s="3" customFormat="1" x14ac:dyDescent="0.2">
      <c r="A226" s="3">
        <v>405</v>
      </c>
      <c r="B226" s="10">
        <v>1940</v>
      </c>
      <c r="C226" s="11" t="s">
        <v>437</v>
      </c>
      <c r="D226" s="12" t="s">
        <v>469</v>
      </c>
      <c r="E226" s="12" t="s">
        <v>591</v>
      </c>
      <c r="F226" s="16" t="s">
        <v>783</v>
      </c>
      <c r="G226" s="38">
        <v>890</v>
      </c>
      <c r="H226" s="13">
        <v>0.25</v>
      </c>
      <c r="I226" s="9">
        <v>890</v>
      </c>
      <c r="J226" s="13">
        <v>0.3</v>
      </c>
      <c r="K226" s="22" t="s">
        <v>1210</v>
      </c>
      <c r="L226" s="18"/>
      <c r="M226" s="18"/>
      <c r="N226" s="19"/>
      <c r="O226" s="9">
        <f t="shared" si="3"/>
        <v>1</v>
      </c>
      <c r="P226" s="3">
        <v>890</v>
      </c>
      <c r="AR226"/>
      <c r="AS226"/>
      <c r="AT226"/>
      <c r="AU226"/>
      <c r="AV226"/>
      <c r="AW226"/>
      <c r="AX226"/>
      <c r="AY226"/>
      <c r="AZ226"/>
      <c r="BA226"/>
      <c r="BB226"/>
      <c r="BC226"/>
      <c r="BD226"/>
    </row>
    <row r="227" spans="1:56" s="3" customFormat="1" x14ac:dyDescent="0.2">
      <c r="A227" s="3">
        <v>406</v>
      </c>
      <c r="B227" s="10">
        <v>1940</v>
      </c>
      <c r="C227" s="11" t="s">
        <v>437</v>
      </c>
      <c r="D227" s="12" t="s">
        <v>470</v>
      </c>
      <c r="E227" s="12" t="s">
        <v>591</v>
      </c>
      <c r="F227" s="16" t="s">
        <v>784</v>
      </c>
      <c r="G227" s="38">
        <v>891</v>
      </c>
      <c r="H227" s="13">
        <v>0.25</v>
      </c>
      <c r="I227" s="9">
        <v>891</v>
      </c>
      <c r="J227" s="13">
        <v>0.3</v>
      </c>
      <c r="K227" s="22" t="s">
        <v>1211</v>
      </c>
      <c r="L227" s="18"/>
      <c r="M227" s="18"/>
      <c r="N227" s="19"/>
      <c r="O227" s="9">
        <f t="shared" si="3"/>
        <v>1</v>
      </c>
      <c r="P227" s="3">
        <v>891</v>
      </c>
      <c r="AR227"/>
      <c r="AS227"/>
      <c r="AT227"/>
      <c r="AU227"/>
      <c r="AV227"/>
      <c r="AW227"/>
      <c r="AX227"/>
      <c r="AY227"/>
      <c r="AZ227"/>
      <c r="BA227"/>
      <c r="BB227"/>
      <c r="BC227"/>
      <c r="BD227"/>
    </row>
    <row r="228" spans="1:56" s="3" customFormat="1" x14ac:dyDescent="0.2">
      <c r="A228" s="3">
        <v>407</v>
      </c>
      <c r="B228" s="10">
        <v>1940</v>
      </c>
      <c r="C228" s="11" t="s">
        <v>437</v>
      </c>
      <c r="D228" s="12" t="s">
        <v>471</v>
      </c>
      <c r="E228" s="12" t="s">
        <v>591</v>
      </c>
      <c r="F228" s="16" t="s">
        <v>785</v>
      </c>
      <c r="G228" s="38">
        <v>892</v>
      </c>
      <c r="H228" s="13">
        <v>0.3</v>
      </c>
      <c r="I228" s="9">
        <v>892</v>
      </c>
      <c r="J228" s="13">
        <v>1.1000000000000001</v>
      </c>
      <c r="K228" s="22" t="s">
        <v>1212</v>
      </c>
      <c r="L228" s="18"/>
      <c r="M228" s="18"/>
      <c r="N228" s="19"/>
      <c r="O228" s="9">
        <f t="shared" si="3"/>
        <v>1</v>
      </c>
      <c r="P228" s="3">
        <v>892</v>
      </c>
      <c r="AR228"/>
      <c r="AS228"/>
      <c r="AT228"/>
      <c r="AU228"/>
      <c r="AV228"/>
      <c r="AW228"/>
      <c r="AX228"/>
      <c r="AY228"/>
      <c r="AZ228"/>
      <c r="BA228"/>
      <c r="BB228"/>
      <c r="BC228"/>
      <c r="BD228"/>
    </row>
    <row r="229" spans="1:56" s="3" customFormat="1" x14ac:dyDescent="0.2">
      <c r="A229" s="3">
        <v>408</v>
      </c>
      <c r="B229" s="10">
        <v>1940</v>
      </c>
      <c r="C229" s="11" t="s">
        <v>437</v>
      </c>
      <c r="D229" s="12" t="s">
        <v>472</v>
      </c>
      <c r="E229" s="12" t="s">
        <v>591</v>
      </c>
      <c r="F229" s="16" t="s">
        <v>786</v>
      </c>
      <c r="G229" s="38">
        <v>893</v>
      </c>
      <c r="H229" s="13">
        <v>2</v>
      </c>
      <c r="I229" s="9">
        <v>893</v>
      </c>
      <c r="J229" s="13">
        <v>11</v>
      </c>
      <c r="K229" s="22" t="s">
        <v>1213</v>
      </c>
      <c r="L229" s="18"/>
      <c r="M229" s="18"/>
      <c r="N229" s="19"/>
      <c r="O229" s="9">
        <f t="shared" si="3"/>
        <v>1</v>
      </c>
      <c r="P229" s="3">
        <v>893</v>
      </c>
      <c r="AR229"/>
      <c r="AS229"/>
      <c r="AT229"/>
      <c r="AU229"/>
      <c r="AV229"/>
      <c r="AW229"/>
      <c r="AX229"/>
      <c r="AY229"/>
      <c r="AZ229"/>
      <c r="BA229"/>
      <c r="BB229"/>
      <c r="BC229"/>
      <c r="BD229"/>
    </row>
    <row r="230" spans="1:56" s="3" customFormat="1" x14ac:dyDescent="0.2">
      <c r="A230" s="3">
        <v>409</v>
      </c>
      <c r="B230" s="10">
        <v>1940</v>
      </c>
      <c r="C230" s="11" t="s">
        <v>473</v>
      </c>
      <c r="D230" s="12" t="s">
        <v>474</v>
      </c>
      <c r="E230" s="12" t="s">
        <v>591</v>
      </c>
      <c r="F230" s="16" t="s">
        <v>787</v>
      </c>
      <c r="G230" s="38">
        <v>894</v>
      </c>
      <c r="H230" s="13">
        <v>0.25</v>
      </c>
      <c r="I230" s="9">
        <v>894</v>
      </c>
      <c r="J230" s="13">
        <v>0.5</v>
      </c>
      <c r="K230" s="22" t="s">
        <v>1214</v>
      </c>
      <c r="L230" s="18"/>
      <c r="M230" s="18"/>
      <c r="N230" s="19"/>
      <c r="O230" s="9">
        <f t="shared" si="3"/>
        <v>1</v>
      </c>
      <c r="P230" s="3">
        <v>894</v>
      </c>
      <c r="AR230"/>
      <c r="AS230"/>
      <c r="AT230"/>
      <c r="AU230"/>
      <c r="AV230"/>
      <c r="AW230"/>
      <c r="AX230"/>
      <c r="AY230"/>
      <c r="AZ230"/>
      <c r="BA230"/>
      <c r="BB230"/>
      <c r="BC230"/>
      <c r="BD230"/>
    </row>
    <row r="231" spans="1:56" s="3" customFormat="1" x14ac:dyDescent="0.2">
      <c r="A231" s="3">
        <v>410</v>
      </c>
      <c r="B231" s="10">
        <v>1940</v>
      </c>
      <c r="C231" s="11" t="s">
        <v>473</v>
      </c>
      <c r="D231" s="12" t="s">
        <v>475</v>
      </c>
      <c r="E231" s="12" t="s">
        <v>591</v>
      </c>
      <c r="F231" s="16" t="s">
        <v>788</v>
      </c>
      <c r="G231" s="38">
        <v>895</v>
      </c>
      <c r="H231" s="13">
        <v>0.25</v>
      </c>
      <c r="I231" s="9">
        <v>895</v>
      </c>
      <c r="J231" s="13">
        <v>0.3</v>
      </c>
      <c r="K231" s="22" t="s">
        <v>1215</v>
      </c>
      <c r="L231" s="18"/>
      <c r="M231" s="18"/>
      <c r="N231" s="19"/>
      <c r="O231" s="9">
        <f t="shared" si="3"/>
        <v>1</v>
      </c>
      <c r="P231" s="3">
        <v>895</v>
      </c>
      <c r="AR231"/>
      <c r="AS231"/>
      <c r="AT231"/>
      <c r="AU231"/>
      <c r="AV231"/>
      <c r="AW231"/>
      <c r="AX231"/>
      <c r="AY231"/>
      <c r="AZ231"/>
      <c r="BA231"/>
      <c r="BB231"/>
      <c r="BC231"/>
      <c r="BD231"/>
    </row>
    <row r="232" spans="1:56" s="3" customFormat="1" x14ac:dyDescent="0.2">
      <c r="A232" s="3">
        <v>411</v>
      </c>
      <c r="B232" s="10">
        <v>1940</v>
      </c>
      <c r="C232" s="11" t="s">
        <v>473</v>
      </c>
      <c r="D232" s="12" t="s">
        <v>476</v>
      </c>
      <c r="E232" s="12" t="s">
        <v>591</v>
      </c>
      <c r="F232" s="16" t="s">
        <v>789</v>
      </c>
      <c r="G232" s="38">
        <v>896</v>
      </c>
      <c r="H232" s="13">
        <v>0.25</v>
      </c>
      <c r="I232" s="9">
        <v>896</v>
      </c>
      <c r="J232" s="13">
        <v>0.35</v>
      </c>
      <c r="K232" s="22" t="s">
        <v>1216</v>
      </c>
      <c r="L232" s="18"/>
      <c r="M232" s="18"/>
      <c r="N232" s="19"/>
      <c r="O232" s="9">
        <f t="shared" si="3"/>
        <v>1</v>
      </c>
      <c r="P232" s="3">
        <v>896</v>
      </c>
      <c r="AR232"/>
      <c r="AS232"/>
      <c r="AT232"/>
      <c r="AU232"/>
      <c r="AV232"/>
      <c r="AW232"/>
      <c r="AX232"/>
      <c r="AY232"/>
      <c r="AZ232"/>
      <c r="BA232"/>
      <c r="BB232"/>
      <c r="BC232"/>
      <c r="BD232"/>
    </row>
    <row r="233" spans="1:56" s="3" customFormat="1" x14ac:dyDescent="0.2">
      <c r="A233" s="3">
        <v>412</v>
      </c>
      <c r="B233" s="10">
        <v>1940</v>
      </c>
      <c r="C233" s="11" t="s">
        <v>473</v>
      </c>
      <c r="D233" s="12" t="s">
        <v>477</v>
      </c>
      <c r="E233" s="12" t="s">
        <v>591</v>
      </c>
      <c r="F233" s="16" t="s">
        <v>790</v>
      </c>
      <c r="G233" s="38">
        <v>897</v>
      </c>
      <c r="H233" s="13">
        <v>0.25</v>
      </c>
      <c r="I233" s="9">
        <v>897</v>
      </c>
      <c r="J233" s="13">
        <v>0.35</v>
      </c>
      <c r="K233" s="22" t="s">
        <v>1217</v>
      </c>
      <c r="L233" s="18"/>
      <c r="M233" s="18"/>
      <c r="N233" s="19"/>
      <c r="O233" s="9">
        <f t="shared" si="3"/>
        <v>1</v>
      </c>
      <c r="P233" s="3">
        <v>897</v>
      </c>
      <c r="AR233"/>
      <c r="AS233"/>
      <c r="AT233"/>
      <c r="AU233"/>
      <c r="AV233"/>
      <c r="AW233"/>
      <c r="AX233"/>
      <c r="AY233"/>
      <c r="AZ233"/>
      <c r="BA233"/>
      <c r="BB233"/>
      <c r="BC233"/>
      <c r="BD233"/>
    </row>
    <row r="234" spans="1:56" s="3" customFormat="1" x14ac:dyDescent="0.2">
      <c r="A234" s="3">
        <v>413</v>
      </c>
      <c r="B234" s="10">
        <v>1940</v>
      </c>
      <c r="C234" s="11" t="s">
        <v>473</v>
      </c>
      <c r="D234" s="12" t="s">
        <v>478</v>
      </c>
      <c r="E234" s="12" t="s">
        <v>591</v>
      </c>
      <c r="F234" s="16" t="s">
        <v>791</v>
      </c>
      <c r="G234" s="38">
        <v>898</v>
      </c>
      <c r="H234" s="13">
        <v>0.25</v>
      </c>
      <c r="I234" s="9">
        <v>898</v>
      </c>
      <c r="J234" s="13">
        <v>0.35</v>
      </c>
      <c r="K234" s="22" t="s">
        <v>1218</v>
      </c>
      <c r="L234" s="18"/>
      <c r="M234" s="18"/>
      <c r="N234" s="19"/>
      <c r="O234" s="9">
        <f t="shared" si="3"/>
        <v>1</v>
      </c>
      <c r="P234" s="3">
        <v>898</v>
      </c>
      <c r="AR234"/>
      <c r="AS234"/>
      <c r="AT234"/>
      <c r="AU234"/>
      <c r="AV234"/>
      <c r="AW234"/>
      <c r="AX234"/>
      <c r="AY234"/>
      <c r="AZ234"/>
      <c r="BA234"/>
      <c r="BB234"/>
      <c r="BC234"/>
      <c r="BD234"/>
    </row>
    <row r="235" spans="1:56" s="3" customFormat="1" x14ac:dyDescent="0.2">
      <c r="A235" s="3">
        <v>414</v>
      </c>
      <c r="B235" s="10">
        <v>1940</v>
      </c>
      <c r="C235" s="11" t="s">
        <v>473</v>
      </c>
      <c r="D235" s="12" t="s">
        <v>479</v>
      </c>
      <c r="E235" s="12" t="s">
        <v>591</v>
      </c>
      <c r="F235" s="16" t="s">
        <v>792</v>
      </c>
      <c r="G235" s="38">
        <v>902</v>
      </c>
      <c r="H235" s="13">
        <v>0.25</v>
      </c>
      <c r="I235" s="9">
        <v>902</v>
      </c>
      <c r="J235" s="13">
        <v>0.25</v>
      </c>
      <c r="K235" s="22" t="s">
        <v>1219</v>
      </c>
      <c r="L235" s="18"/>
      <c r="M235" s="18"/>
      <c r="N235" s="19"/>
      <c r="O235" s="9">
        <f t="shared" si="3"/>
        <v>1</v>
      </c>
      <c r="P235" s="3">
        <v>902</v>
      </c>
      <c r="AR235"/>
      <c r="AS235"/>
      <c r="AT235"/>
      <c r="AU235"/>
      <c r="AV235"/>
      <c r="AW235"/>
      <c r="AX235"/>
      <c r="AY235"/>
      <c r="AZ235"/>
      <c r="BA235"/>
      <c r="BB235"/>
      <c r="BC235"/>
      <c r="BD235"/>
    </row>
    <row r="236" spans="1:56" s="3" customFormat="1" x14ac:dyDescent="0.2">
      <c r="A236" s="3">
        <v>415</v>
      </c>
      <c r="B236" s="10">
        <v>1940</v>
      </c>
      <c r="C236" s="11" t="s">
        <v>587</v>
      </c>
      <c r="D236" s="12" t="s">
        <v>480</v>
      </c>
      <c r="E236" s="12" t="s">
        <v>591</v>
      </c>
      <c r="F236" s="16" t="s">
        <v>793</v>
      </c>
      <c r="G236" s="38">
        <v>899</v>
      </c>
      <c r="H236" s="13">
        <v>0.25</v>
      </c>
      <c r="I236" s="9">
        <v>899</v>
      </c>
      <c r="J236" s="13">
        <v>0.25</v>
      </c>
      <c r="K236" s="22" t="s">
        <v>1220</v>
      </c>
      <c r="L236" s="18"/>
      <c r="M236" s="18"/>
      <c r="N236" s="19"/>
      <c r="O236" s="9">
        <f t="shared" si="3"/>
        <v>1</v>
      </c>
      <c r="P236" s="3">
        <v>899</v>
      </c>
      <c r="AR236"/>
      <c r="AS236"/>
      <c r="AT236"/>
      <c r="AU236"/>
      <c r="AV236"/>
      <c r="AW236"/>
      <c r="AX236"/>
      <c r="AY236"/>
      <c r="AZ236"/>
      <c r="BA236"/>
      <c r="BB236"/>
      <c r="BC236"/>
      <c r="BD236"/>
    </row>
    <row r="237" spans="1:56" s="3" customFormat="1" x14ac:dyDescent="0.2">
      <c r="A237" s="3">
        <v>416</v>
      </c>
      <c r="B237" s="10">
        <v>1940</v>
      </c>
      <c r="C237" s="11" t="s">
        <v>587</v>
      </c>
      <c r="D237" s="12" t="s">
        <v>481</v>
      </c>
      <c r="E237" s="12" t="s">
        <v>591</v>
      </c>
      <c r="F237" s="16" t="s">
        <v>794</v>
      </c>
      <c r="G237" s="38">
        <v>900</v>
      </c>
      <c r="H237" s="13">
        <v>0.25</v>
      </c>
      <c r="I237" s="9">
        <v>900</v>
      </c>
      <c r="J237" s="13">
        <v>0.25</v>
      </c>
      <c r="K237" s="22" t="s">
        <v>1221</v>
      </c>
      <c r="L237" s="18"/>
      <c r="M237" s="18"/>
      <c r="N237" s="19"/>
      <c r="O237" s="9">
        <f t="shared" si="3"/>
        <v>1</v>
      </c>
      <c r="P237" s="3">
        <v>900</v>
      </c>
      <c r="AR237"/>
      <c r="AS237"/>
      <c r="AT237"/>
      <c r="AU237"/>
      <c r="AV237"/>
      <c r="AW237"/>
      <c r="AX237"/>
      <c r="AY237"/>
      <c r="AZ237"/>
      <c r="BA237"/>
      <c r="BB237"/>
      <c r="BC237"/>
      <c r="BD237"/>
    </row>
    <row r="238" spans="1:56" s="3" customFormat="1" x14ac:dyDescent="0.2">
      <c r="A238" s="3">
        <v>417</v>
      </c>
      <c r="B238" s="10">
        <v>1940</v>
      </c>
      <c r="C238" s="11" t="s">
        <v>587</v>
      </c>
      <c r="D238" s="12" t="s">
        <v>482</v>
      </c>
      <c r="E238" s="12" t="s">
        <v>591</v>
      </c>
      <c r="F238" s="16" t="s">
        <v>795</v>
      </c>
      <c r="G238" s="38">
        <v>901</v>
      </c>
      <c r="H238" s="13">
        <v>0.25</v>
      </c>
      <c r="I238" s="9">
        <v>901</v>
      </c>
      <c r="J238" s="13">
        <v>0.5</v>
      </c>
      <c r="K238" s="22" t="s">
        <v>1222</v>
      </c>
      <c r="L238" s="18"/>
      <c r="M238" s="18"/>
      <c r="N238" s="19"/>
      <c r="O238" s="9">
        <f t="shared" si="3"/>
        <v>1</v>
      </c>
      <c r="P238" s="3">
        <v>901</v>
      </c>
      <c r="AR238"/>
      <c r="AS238"/>
      <c r="AT238"/>
      <c r="AU238"/>
      <c r="AV238"/>
      <c r="AW238"/>
      <c r="AX238"/>
      <c r="AY238"/>
      <c r="AZ238"/>
      <c r="BA238"/>
      <c r="BB238"/>
      <c r="BC238"/>
      <c r="BD238"/>
    </row>
    <row r="239" spans="1:56" s="3" customFormat="1" x14ac:dyDescent="0.2">
      <c r="A239" s="3">
        <v>418</v>
      </c>
      <c r="B239" s="10">
        <v>1941</v>
      </c>
      <c r="C239" s="11" t="s">
        <v>588</v>
      </c>
      <c r="D239" s="12" t="s">
        <v>483</v>
      </c>
      <c r="E239" s="12" t="s">
        <v>591</v>
      </c>
      <c r="F239" s="16" t="s">
        <v>796</v>
      </c>
      <c r="G239" s="38">
        <v>903</v>
      </c>
      <c r="H239" s="13">
        <v>0.25</v>
      </c>
      <c r="I239" s="9">
        <v>903</v>
      </c>
      <c r="J239" s="13">
        <v>0.45</v>
      </c>
      <c r="K239" s="22" t="s">
        <v>1223</v>
      </c>
      <c r="L239" s="18"/>
      <c r="M239" s="18"/>
      <c r="N239" s="19"/>
      <c r="O239" s="9">
        <f t="shared" si="3"/>
        <v>1</v>
      </c>
      <c r="P239" s="3">
        <v>903</v>
      </c>
      <c r="AR239"/>
      <c r="AS239"/>
      <c r="AT239"/>
      <c r="AU239"/>
      <c r="AV239"/>
      <c r="AW239"/>
      <c r="AX239"/>
      <c r="AY239"/>
      <c r="AZ239"/>
      <c r="BA239"/>
      <c r="BB239"/>
      <c r="BC239"/>
      <c r="BD239"/>
    </row>
    <row r="240" spans="1:56" s="3" customFormat="1" x14ac:dyDescent="0.2">
      <c r="A240" s="3">
        <v>419</v>
      </c>
      <c r="B240" s="10">
        <v>1941</v>
      </c>
      <c r="C240" s="11" t="s">
        <v>588</v>
      </c>
      <c r="D240" s="12" t="s">
        <v>484</v>
      </c>
      <c r="E240" s="12" t="s">
        <v>591</v>
      </c>
      <c r="F240" s="16" t="s">
        <v>797</v>
      </c>
      <c r="G240" s="38">
        <v>904</v>
      </c>
      <c r="H240" s="13">
        <v>0.25</v>
      </c>
      <c r="I240" s="9">
        <v>904</v>
      </c>
      <c r="J240" s="13">
        <v>0.3</v>
      </c>
      <c r="K240" s="22" t="s">
        <v>1224</v>
      </c>
      <c r="L240" s="18"/>
      <c r="M240" s="18"/>
      <c r="N240" s="19"/>
      <c r="O240" s="9">
        <f t="shared" si="3"/>
        <v>1</v>
      </c>
      <c r="P240" s="3">
        <v>904</v>
      </c>
      <c r="AR240"/>
      <c r="AS240"/>
      <c r="AT240"/>
      <c r="AU240"/>
      <c r="AV240"/>
      <c r="AW240"/>
      <c r="AX240"/>
      <c r="AY240"/>
      <c r="AZ240"/>
      <c r="BA240"/>
      <c r="BB240"/>
      <c r="BC240"/>
      <c r="BD240"/>
    </row>
    <row r="241" spans="1:56" s="3" customFormat="1" x14ac:dyDescent="0.2">
      <c r="A241" s="3">
        <v>420</v>
      </c>
      <c r="B241" s="10">
        <v>1941</v>
      </c>
      <c r="C241" s="11" t="s">
        <v>588</v>
      </c>
      <c r="D241" s="12" t="s">
        <v>485</v>
      </c>
      <c r="E241" s="12" t="s">
        <v>591</v>
      </c>
      <c r="F241" s="16" t="s">
        <v>798</v>
      </c>
      <c r="G241" s="38">
        <v>905</v>
      </c>
      <c r="H241" s="13">
        <v>0.25</v>
      </c>
      <c r="I241" s="9">
        <v>905</v>
      </c>
      <c r="J241" s="13">
        <v>0.25</v>
      </c>
      <c r="K241" s="22" t="s">
        <v>1225</v>
      </c>
      <c r="L241" s="18"/>
      <c r="M241" s="18"/>
      <c r="N241" s="19"/>
      <c r="O241" s="9">
        <f t="shared" si="3"/>
        <v>1</v>
      </c>
      <c r="P241" s="3">
        <v>905</v>
      </c>
      <c r="AR241"/>
      <c r="AS241"/>
      <c r="AT241"/>
      <c r="AU241"/>
      <c r="AV241"/>
      <c r="AW241"/>
      <c r="AX241"/>
      <c r="AY241"/>
      <c r="AZ241"/>
      <c r="BA241"/>
      <c r="BB241"/>
      <c r="BC241"/>
      <c r="BD241"/>
    </row>
    <row r="242" spans="1:56" s="3" customFormat="1" x14ac:dyDescent="0.2">
      <c r="A242" s="3">
        <v>421</v>
      </c>
      <c r="B242" s="10">
        <v>1941</v>
      </c>
      <c r="C242" s="11" t="s">
        <v>588</v>
      </c>
      <c r="D242" s="12" t="s">
        <v>486</v>
      </c>
      <c r="E242" s="12" t="s">
        <v>591</v>
      </c>
      <c r="F242" s="16" t="s">
        <v>799</v>
      </c>
      <c r="G242" s="38">
        <v>906</v>
      </c>
      <c r="H242" s="13">
        <v>0.5</v>
      </c>
      <c r="I242" s="9">
        <v>906</v>
      </c>
      <c r="J242" s="13">
        <v>3.75</v>
      </c>
      <c r="K242" s="22" t="s">
        <v>1226</v>
      </c>
      <c r="L242" s="18"/>
      <c r="M242" s="18"/>
      <c r="N242" s="19"/>
      <c r="O242" s="9">
        <f t="shared" si="3"/>
        <v>1</v>
      </c>
      <c r="P242" s="3">
        <v>906</v>
      </c>
      <c r="AR242"/>
      <c r="AS242"/>
      <c r="AT242"/>
      <c r="AU242"/>
      <c r="AV242"/>
      <c r="AW242"/>
      <c r="AX242"/>
      <c r="AY242"/>
      <c r="AZ242"/>
      <c r="BA242"/>
      <c r="BB242"/>
      <c r="BC242"/>
      <c r="BD242"/>
    </row>
    <row r="243" spans="1:56" s="3" customFormat="1" x14ac:dyDescent="0.2">
      <c r="A243" s="3">
        <v>422</v>
      </c>
      <c r="B243" s="10">
        <v>1941</v>
      </c>
      <c r="C243" s="11" t="s">
        <v>588</v>
      </c>
      <c r="D243" s="12" t="s">
        <v>487</v>
      </c>
      <c r="E243" s="12" t="s">
        <v>591</v>
      </c>
      <c r="F243" s="16" t="s">
        <v>800</v>
      </c>
      <c r="G243" s="38">
        <v>907</v>
      </c>
      <c r="H243" s="13">
        <v>0.25</v>
      </c>
      <c r="I243" s="9">
        <v>907</v>
      </c>
      <c r="J243" s="13">
        <v>0.25</v>
      </c>
      <c r="K243" s="22" t="s">
        <v>1227</v>
      </c>
      <c r="L243" s="18"/>
      <c r="M243" s="18"/>
      <c r="N243" s="19"/>
      <c r="O243" s="9">
        <f t="shared" si="3"/>
        <v>1</v>
      </c>
      <c r="P243" s="3">
        <v>907</v>
      </c>
      <c r="AR243"/>
      <c r="AS243"/>
      <c r="AT243"/>
      <c r="AU243"/>
      <c r="AV243"/>
      <c r="AW243"/>
      <c r="AX243"/>
      <c r="AY243"/>
      <c r="AZ243"/>
      <c r="BA243"/>
      <c r="BB243"/>
      <c r="BC243"/>
      <c r="BD243"/>
    </row>
    <row r="244" spans="1:56" s="3" customFormat="1" x14ac:dyDescent="0.2">
      <c r="A244" s="3">
        <v>423</v>
      </c>
      <c r="B244" s="10">
        <v>1941</v>
      </c>
      <c r="C244" s="11" t="s">
        <v>588</v>
      </c>
      <c r="D244" s="12" t="s">
        <v>488</v>
      </c>
      <c r="E244" s="12" t="s">
        <v>591</v>
      </c>
      <c r="F244" s="16" t="s">
        <v>801</v>
      </c>
      <c r="G244" s="38">
        <v>908</v>
      </c>
      <c r="H244" s="13">
        <v>0.25</v>
      </c>
      <c r="I244" s="9">
        <v>908</v>
      </c>
      <c r="J244" s="13">
        <v>0.25</v>
      </c>
      <c r="K244" s="22" t="s">
        <v>1228</v>
      </c>
      <c r="L244" s="18"/>
      <c r="M244" s="18"/>
      <c r="N244" s="19"/>
      <c r="O244" s="9">
        <f t="shared" si="3"/>
        <v>1</v>
      </c>
      <c r="P244" s="3">
        <v>908</v>
      </c>
      <c r="AR244"/>
      <c r="AS244"/>
      <c r="AT244"/>
      <c r="AU244"/>
      <c r="AV244"/>
      <c r="AW244"/>
      <c r="AX244"/>
      <c r="AY244"/>
      <c r="AZ244"/>
      <c r="BA244"/>
      <c r="BB244"/>
      <c r="BC244"/>
      <c r="BD244"/>
    </row>
    <row r="245" spans="1:56" s="3" customFormat="1" x14ac:dyDescent="0.2">
      <c r="A245" s="3">
        <v>424</v>
      </c>
      <c r="B245" s="10" t="s">
        <v>489</v>
      </c>
      <c r="C245" s="11" t="s">
        <v>490</v>
      </c>
      <c r="D245" s="12" t="s">
        <v>491</v>
      </c>
      <c r="E245" s="12" t="s">
        <v>591</v>
      </c>
      <c r="F245" s="16" t="s">
        <v>802</v>
      </c>
      <c r="G245" s="38">
        <v>909</v>
      </c>
      <c r="H245" s="13">
        <v>0.25</v>
      </c>
      <c r="I245" s="9">
        <v>909</v>
      </c>
      <c r="J245" s="13">
        <v>0.25</v>
      </c>
      <c r="K245" s="22" t="s">
        <v>1064</v>
      </c>
      <c r="L245" s="18"/>
      <c r="M245" s="18"/>
      <c r="N245" s="19"/>
      <c r="O245" s="9">
        <f t="shared" si="3"/>
        <v>1</v>
      </c>
      <c r="P245" s="3">
        <v>909</v>
      </c>
      <c r="AR245"/>
      <c r="AS245"/>
      <c r="AT245"/>
      <c r="AU245"/>
      <c r="AV245"/>
      <c r="AW245"/>
      <c r="AX245"/>
      <c r="AY245"/>
      <c r="AZ245"/>
      <c r="BA245"/>
      <c r="BB245"/>
      <c r="BC245"/>
      <c r="BD245"/>
    </row>
    <row r="246" spans="1:56" s="3" customFormat="1" x14ac:dyDescent="0.2">
      <c r="A246" s="3">
        <v>425</v>
      </c>
      <c r="B246" s="10" t="s">
        <v>489</v>
      </c>
      <c r="C246" s="11" t="s">
        <v>490</v>
      </c>
      <c r="D246" s="12" t="s">
        <v>492</v>
      </c>
      <c r="E246" s="12" t="s">
        <v>591</v>
      </c>
      <c r="F246" s="16" t="s">
        <v>803</v>
      </c>
      <c r="G246" s="38">
        <v>910</v>
      </c>
      <c r="H246" s="13">
        <v>0.25</v>
      </c>
      <c r="I246" s="9">
        <v>910</v>
      </c>
      <c r="J246" s="13">
        <v>0.25</v>
      </c>
      <c r="K246" s="12" t="s">
        <v>1065</v>
      </c>
      <c r="L246" s="18"/>
      <c r="M246" s="18"/>
      <c r="N246" s="19"/>
      <c r="O246" s="9">
        <f t="shared" si="3"/>
        <v>1</v>
      </c>
      <c r="P246" s="3">
        <v>910</v>
      </c>
      <c r="AR246"/>
      <c r="AS246"/>
      <c r="AT246"/>
      <c r="AU246"/>
      <c r="AV246"/>
      <c r="AW246"/>
      <c r="AX246"/>
      <c r="AY246"/>
      <c r="AZ246"/>
      <c r="BA246"/>
      <c r="BB246"/>
      <c r="BC246"/>
      <c r="BD246"/>
    </row>
    <row r="247" spans="1:56" s="3" customFormat="1" x14ac:dyDescent="0.2">
      <c r="A247" s="3">
        <v>426</v>
      </c>
      <c r="B247" s="10" t="s">
        <v>489</v>
      </c>
      <c r="C247" s="11" t="s">
        <v>490</v>
      </c>
      <c r="D247" s="12" t="s">
        <v>493</v>
      </c>
      <c r="E247" s="12" t="s">
        <v>591</v>
      </c>
      <c r="F247" s="16" t="s">
        <v>804</v>
      </c>
      <c r="G247" s="38">
        <v>911</v>
      </c>
      <c r="H247" s="13">
        <v>0.25</v>
      </c>
      <c r="I247" s="9">
        <v>911</v>
      </c>
      <c r="J247" s="13">
        <v>0.25</v>
      </c>
      <c r="K247" s="12" t="s">
        <v>1066</v>
      </c>
      <c r="L247" s="18"/>
      <c r="M247" s="18"/>
      <c r="N247" s="19"/>
      <c r="O247" s="9">
        <f t="shared" si="3"/>
        <v>1</v>
      </c>
      <c r="P247" s="3">
        <v>911</v>
      </c>
      <c r="AR247"/>
      <c r="AS247"/>
      <c r="AT247"/>
      <c r="AU247"/>
      <c r="AV247"/>
      <c r="AW247"/>
      <c r="AX247"/>
      <c r="AY247"/>
      <c r="AZ247"/>
      <c r="BA247"/>
      <c r="BB247"/>
      <c r="BC247"/>
      <c r="BD247"/>
    </row>
    <row r="248" spans="1:56" s="3" customFormat="1" x14ac:dyDescent="0.2">
      <c r="A248" s="3">
        <v>427</v>
      </c>
      <c r="B248" s="10" t="s">
        <v>489</v>
      </c>
      <c r="C248" s="11" t="s">
        <v>490</v>
      </c>
      <c r="D248" s="12" t="s">
        <v>494</v>
      </c>
      <c r="E248" s="12" t="s">
        <v>591</v>
      </c>
      <c r="F248" s="16" t="s">
        <v>805</v>
      </c>
      <c r="G248" s="38">
        <v>912</v>
      </c>
      <c r="H248" s="13">
        <v>0.25</v>
      </c>
      <c r="I248" s="9">
        <v>912</v>
      </c>
      <c r="J248" s="13">
        <v>0.25</v>
      </c>
      <c r="K248" s="12" t="s">
        <v>1067</v>
      </c>
      <c r="L248" s="18"/>
      <c r="M248" s="18"/>
      <c r="N248" s="19"/>
      <c r="O248" s="9">
        <f t="shared" si="3"/>
        <v>1</v>
      </c>
      <c r="P248" s="3">
        <v>912</v>
      </c>
      <c r="AR248"/>
      <c r="AS248"/>
      <c r="AT248"/>
      <c r="AU248"/>
      <c r="AV248"/>
      <c r="AW248"/>
      <c r="AX248"/>
      <c r="AY248"/>
      <c r="AZ248"/>
      <c r="BA248"/>
      <c r="BB248"/>
      <c r="BC248"/>
      <c r="BD248"/>
    </row>
    <row r="249" spans="1:56" s="3" customFormat="1" x14ac:dyDescent="0.2">
      <c r="A249" s="3">
        <v>428</v>
      </c>
      <c r="B249" s="10" t="s">
        <v>489</v>
      </c>
      <c r="C249" s="11" t="s">
        <v>490</v>
      </c>
      <c r="D249" s="12" t="s">
        <v>495</v>
      </c>
      <c r="E249" s="12" t="s">
        <v>591</v>
      </c>
      <c r="F249" s="16" t="s">
        <v>806</v>
      </c>
      <c r="G249" s="38">
        <v>913</v>
      </c>
      <c r="H249" s="13">
        <v>0.25</v>
      </c>
      <c r="I249" s="9">
        <v>913</v>
      </c>
      <c r="J249" s="13">
        <v>0.25</v>
      </c>
      <c r="K249" s="12" t="s">
        <v>1068</v>
      </c>
      <c r="L249" s="18"/>
      <c r="M249" s="18"/>
      <c r="N249" s="19"/>
      <c r="O249" s="9">
        <f t="shared" si="3"/>
        <v>1</v>
      </c>
      <c r="P249" s="3">
        <v>913</v>
      </c>
      <c r="AR249"/>
      <c r="AS249"/>
      <c r="AT249"/>
      <c r="AU249"/>
      <c r="AV249"/>
      <c r="AW249"/>
      <c r="AX249"/>
      <c r="AY249"/>
      <c r="AZ249"/>
      <c r="BA249"/>
      <c r="BB249"/>
      <c r="BC249"/>
      <c r="BD249"/>
    </row>
    <row r="250" spans="1:56" s="3" customFormat="1" x14ac:dyDescent="0.2">
      <c r="A250" s="3">
        <v>429</v>
      </c>
      <c r="B250" s="10" t="s">
        <v>489</v>
      </c>
      <c r="C250" s="11" t="s">
        <v>490</v>
      </c>
      <c r="D250" s="12" t="s">
        <v>496</v>
      </c>
      <c r="E250" s="12" t="s">
        <v>591</v>
      </c>
      <c r="F250" s="16" t="s">
        <v>807</v>
      </c>
      <c r="G250" s="38">
        <v>914</v>
      </c>
      <c r="H250" s="13">
        <v>0.25</v>
      </c>
      <c r="I250" s="9">
        <v>914</v>
      </c>
      <c r="J250" s="13">
        <v>0.25</v>
      </c>
      <c r="K250" s="12" t="s">
        <v>1069</v>
      </c>
      <c r="L250" s="18"/>
      <c r="M250" s="18"/>
      <c r="N250" s="19"/>
      <c r="O250" s="9">
        <f t="shared" si="3"/>
        <v>1</v>
      </c>
      <c r="P250" s="3">
        <v>914</v>
      </c>
      <c r="AR250"/>
      <c r="AS250"/>
      <c r="AT250"/>
      <c r="AU250"/>
      <c r="AV250"/>
      <c r="AW250"/>
      <c r="AX250"/>
      <c r="AY250"/>
      <c r="AZ250"/>
      <c r="BA250"/>
      <c r="BB250"/>
      <c r="BC250"/>
      <c r="BD250"/>
    </row>
    <row r="251" spans="1:56" s="3" customFormat="1" x14ac:dyDescent="0.2">
      <c r="A251" s="3">
        <v>430</v>
      </c>
      <c r="B251" s="10" t="s">
        <v>489</v>
      </c>
      <c r="C251" s="11" t="s">
        <v>490</v>
      </c>
      <c r="D251" s="12" t="s">
        <v>497</v>
      </c>
      <c r="E251" s="12" t="s">
        <v>591</v>
      </c>
      <c r="F251" s="16" t="s">
        <v>808</v>
      </c>
      <c r="G251" s="38">
        <v>915</v>
      </c>
      <c r="H251" s="13">
        <v>0.25</v>
      </c>
      <c r="I251" s="9">
        <v>915</v>
      </c>
      <c r="J251" s="13">
        <v>0.25</v>
      </c>
      <c r="K251" s="12" t="s">
        <v>1070</v>
      </c>
      <c r="L251" s="18"/>
      <c r="M251" s="18"/>
      <c r="N251" s="19"/>
      <c r="O251" s="9">
        <f t="shared" si="3"/>
        <v>1</v>
      </c>
      <c r="P251" s="3">
        <v>915</v>
      </c>
      <c r="AR251"/>
      <c r="AS251"/>
      <c r="AT251"/>
      <c r="AU251"/>
      <c r="AV251"/>
      <c r="AW251"/>
      <c r="AX251"/>
      <c r="AY251"/>
      <c r="AZ251"/>
      <c r="BA251"/>
      <c r="BB251"/>
      <c r="BC251"/>
      <c r="BD251"/>
    </row>
    <row r="252" spans="1:56" s="3" customFormat="1" x14ac:dyDescent="0.2">
      <c r="A252" s="3">
        <v>431</v>
      </c>
      <c r="B252" s="10" t="s">
        <v>489</v>
      </c>
      <c r="C252" s="11" t="s">
        <v>490</v>
      </c>
      <c r="D252" s="12" t="s">
        <v>498</v>
      </c>
      <c r="E252" s="12" t="s">
        <v>591</v>
      </c>
      <c r="F252" s="16" t="s">
        <v>809</v>
      </c>
      <c r="G252" s="38">
        <v>916</v>
      </c>
      <c r="H252" s="13">
        <v>0.25</v>
      </c>
      <c r="I252" s="9">
        <v>916</v>
      </c>
      <c r="J252" s="13">
        <v>0.5</v>
      </c>
      <c r="K252" s="12" t="s">
        <v>1071</v>
      </c>
      <c r="L252" s="18"/>
      <c r="M252" s="18"/>
      <c r="N252" s="19"/>
      <c r="O252" s="9">
        <f t="shared" si="3"/>
        <v>1</v>
      </c>
      <c r="P252" s="3">
        <v>916</v>
      </c>
      <c r="AR252"/>
      <c r="AS252"/>
      <c r="AT252"/>
      <c r="AU252"/>
      <c r="AV252"/>
      <c r="AW252"/>
      <c r="AX252"/>
      <c r="AY252"/>
      <c r="AZ252"/>
      <c r="BA252"/>
      <c r="BB252"/>
      <c r="BC252"/>
      <c r="BD252"/>
    </row>
    <row r="253" spans="1:56" s="3" customFormat="1" x14ac:dyDescent="0.2">
      <c r="A253" s="3">
        <v>432</v>
      </c>
      <c r="B253" s="10" t="s">
        <v>489</v>
      </c>
      <c r="C253" s="11" t="s">
        <v>490</v>
      </c>
      <c r="D253" s="12" t="s">
        <v>499</v>
      </c>
      <c r="E253" s="12" t="s">
        <v>591</v>
      </c>
      <c r="F253" s="16" t="s">
        <v>810</v>
      </c>
      <c r="G253" s="38">
        <v>917</v>
      </c>
      <c r="H253" s="13">
        <v>0.25</v>
      </c>
      <c r="I253" s="9">
        <v>917</v>
      </c>
      <c r="J253" s="13">
        <v>0.4</v>
      </c>
      <c r="K253" s="12" t="s">
        <v>1072</v>
      </c>
      <c r="L253" s="18"/>
      <c r="M253" s="18"/>
      <c r="N253" s="19"/>
      <c r="O253" s="9">
        <f t="shared" si="3"/>
        <v>1</v>
      </c>
      <c r="P253" s="3">
        <v>917</v>
      </c>
      <c r="AR253"/>
      <c r="AS253"/>
      <c r="AT253"/>
      <c r="AU253"/>
      <c r="AV253"/>
      <c r="AW253"/>
      <c r="AX253"/>
      <c r="AY253"/>
      <c r="AZ253"/>
      <c r="BA253"/>
      <c r="BB253"/>
      <c r="BC253"/>
      <c r="BD253"/>
    </row>
    <row r="254" spans="1:56" s="3" customFormat="1" x14ac:dyDescent="0.2">
      <c r="A254" s="3">
        <v>433</v>
      </c>
      <c r="B254" s="10" t="s">
        <v>489</v>
      </c>
      <c r="C254" s="11" t="s">
        <v>490</v>
      </c>
      <c r="D254" s="12" t="s">
        <v>500</v>
      </c>
      <c r="E254" s="12" t="s">
        <v>591</v>
      </c>
      <c r="F254" s="16" t="s">
        <v>811</v>
      </c>
      <c r="G254" s="38">
        <v>918</v>
      </c>
      <c r="H254" s="13">
        <v>0.25</v>
      </c>
      <c r="I254" s="9">
        <v>918</v>
      </c>
      <c r="J254" s="13">
        <v>0.25</v>
      </c>
      <c r="K254" s="12" t="s">
        <v>1073</v>
      </c>
      <c r="L254" s="18"/>
      <c r="M254" s="18"/>
      <c r="N254" s="19"/>
      <c r="O254" s="9">
        <f t="shared" si="3"/>
        <v>1</v>
      </c>
      <c r="P254" s="3">
        <v>918</v>
      </c>
      <c r="AR254"/>
      <c r="AS254"/>
      <c r="AT254"/>
      <c r="AU254"/>
      <c r="AV254"/>
      <c r="AW254"/>
      <c r="AX254"/>
      <c r="AY254"/>
      <c r="AZ254"/>
      <c r="BA254"/>
      <c r="BB254"/>
      <c r="BC254"/>
      <c r="BD254"/>
    </row>
    <row r="255" spans="1:56" s="3" customFormat="1" x14ac:dyDescent="0.2">
      <c r="A255" s="3">
        <v>434</v>
      </c>
      <c r="B255" s="10" t="s">
        <v>489</v>
      </c>
      <c r="C255" s="11" t="s">
        <v>490</v>
      </c>
      <c r="D255" s="12" t="s">
        <v>501</v>
      </c>
      <c r="E255" s="12" t="s">
        <v>591</v>
      </c>
      <c r="F255" s="16" t="s">
        <v>812</v>
      </c>
      <c r="G255" s="38">
        <v>919</v>
      </c>
      <c r="H255" s="13">
        <v>0.25</v>
      </c>
      <c r="I255" s="9">
        <v>919</v>
      </c>
      <c r="J255" s="13">
        <v>0.3</v>
      </c>
      <c r="K255" s="12" t="s">
        <v>1074</v>
      </c>
      <c r="L255" s="18"/>
      <c r="M255" s="18"/>
      <c r="N255" s="19"/>
      <c r="O255" s="9">
        <f t="shared" si="3"/>
        <v>1</v>
      </c>
      <c r="P255" s="3">
        <v>919</v>
      </c>
      <c r="AR255"/>
      <c r="AS255"/>
      <c r="AT255"/>
      <c r="AU255"/>
      <c r="AV255"/>
      <c r="AW255"/>
      <c r="AX255"/>
      <c r="AY255"/>
      <c r="AZ255"/>
      <c r="BA255"/>
      <c r="BB255"/>
      <c r="BC255"/>
      <c r="BD255"/>
    </row>
    <row r="256" spans="1:56" s="3" customFormat="1" x14ac:dyDescent="0.2">
      <c r="A256" s="3">
        <v>435</v>
      </c>
      <c r="B256" s="10" t="s">
        <v>489</v>
      </c>
      <c r="C256" s="11" t="s">
        <v>490</v>
      </c>
      <c r="D256" s="12" t="s">
        <v>502</v>
      </c>
      <c r="E256" s="12" t="s">
        <v>591</v>
      </c>
      <c r="F256" s="16" t="s">
        <v>813</v>
      </c>
      <c r="G256" s="38">
        <v>920</v>
      </c>
      <c r="H256" s="13">
        <v>0.25</v>
      </c>
      <c r="I256" s="9">
        <v>920</v>
      </c>
      <c r="J256" s="13">
        <v>0.3</v>
      </c>
      <c r="K256" s="12" t="s">
        <v>1075</v>
      </c>
      <c r="L256" s="18"/>
      <c r="M256" s="18"/>
      <c r="N256" s="19"/>
      <c r="O256" s="9">
        <f t="shared" si="3"/>
        <v>1</v>
      </c>
      <c r="P256" s="3">
        <v>920</v>
      </c>
      <c r="AR256"/>
      <c r="AS256"/>
      <c r="AT256"/>
      <c r="AU256"/>
      <c r="AV256"/>
      <c r="AW256"/>
      <c r="AX256"/>
      <c r="AY256"/>
      <c r="AZ256"/>
      <c r="BA256"/>
      <c r="BB256"/>
      <c r="BC256"/>
      <c r="BD256"/>
    </row>
    <row r="257" spans="1:56" s="3" customFormat="1" x14ac:dyDescent="0.2">
      <c r="A257" s="3">
        <v>436</v>
      </c>
      <c r="B257" s="10" t="s">
        <v>489</v>
      </c>
      <c r="C257" s="11" t="s">
        <v>490</v>
      </c>
      <c r="D257" s="12" t="s">
        <v>503</v>
      </c>
      <c r="E257" s="12" t="s">
        <v>591</v>
      </c>
      <c r="F257" s="16" t="s">
        <v>814</v>
      </c>
      <c r="G257" s="38">
        <v>921</v>
      </c>
      <c r="H257" s="13">
        <v>0.25</v>
      </c>
      <c r="I257" s="9">
        <v>921</v>
      </c>
      <c r="J257" s="13">
        <v>0.25</v>
      </c>
      <c r="K257" s="12" t="s">
        <v>1076</v>
      </c>
      <c r="L257" s="18"/>
      <c r="M257" s="18"/>
      <c r="N257" s="19"/>
      <c r="O257" s="9">
        <f t="shared" si="3"/>
        <v>1</v>
      </c>
      <c r="P257" s="3">
        <v>921</v>
      </c>
      <c r="AR257"/>
      <c r="AS257"/>
      <c r="AT257"/>
      <c r="AU257"/>
      <c r="AV257"/>
      <c r="AW257"/>
      <c r="AX257"/>
      <c r="AY257"/>
      <c r="AZ257"/>
      <c r="BA257"/>
      <c r="BB257"/>
      <c r="BC257"/>
      <c r="BD257"/>
    </row>
    <row r="258" spans="1:56" s="3" customFormat="1" x14ac:dyDescent="0.2">
      <c r="A258" s="3">
        <v>437</v>
      </c>
      <c r="B258" s="10">
        <v>1944</v>
      </c>
      <c r="C258" s="11" t="s">
        <v>504</v>
      </c>
      <c r="D258" s="12" t="s">
        <v>505</v>
      </c>
      <c r="E258" s="12" t="s">
        <v>591</v>
      </c>
      <c r="F258" s="16" t="s">
        <v>815</v>
      </c>
      <c r="G258" s="38">
        <v>922</v>
      </c>
      <c r="H258" s="13">
        <v>0.25</v>
      </c>
      <c r="I258" s="9">
        <v>922</v>
      </c>
      <c r="J258" s="13">
        <v>0.25</v>
      </c>
      <c r="K258" s="22" t="s">
        <v>1229</v>
      </c>
      <c r="L258" s="18"/>
      <c r="M258" s="18"/>
      <c r="N258" s="19"/>
      <c r="O258" s="9">
        <f t="shared" ref="O258:O321" si="4">COUNTA(P258:BD258)</f>
        <v>1</v>
      </c>
      <c r="P258" s="3">
        <v>922</v>
      </c>
      <c r="AR258"/>
      <c r="AS258"/>
      <c r="AT258"/>
      <c r="AU258"/>
      <c r="AV258"/>
      <c r="AW258"/>
      <c r="AX258"/>
      <c r="AY258"/>
      <c r="AZ258"/>
      <c r="BA258"/>
      <c r="BB258"/>
      <c r="BC258"/>
      <c r="BD258"/>
    </row>
    <row r="259" spans="1:56" s="3" customFormat="1" x14ac:dyDescent="0.2">
      <c r="A259" s="3">
        <v>438</v>
      </c>
      <c r="B259" s="10">
        <v>1944</v>
      </c>
      <c r="C259" s="11" t="s">
        <v>504</v>
      </c>
      <c r="D259" s="12" t="s">
        <v>506</v>
      </c>
      <c r="E259" s="12" t="s">
        <v>591</v>
      </c>
      <c r="F259" s="16" t="s">
        <v>816</v>
      </c>
      <c r="G259" s="38">
        <v>923</v>
      </c>
      <c r="H259" s="13">
        <v>0.25</v>
      </c>
      <c r="I259" s="9">
        <v>923</v>
      </c>
      <c r="J259" s="13">
        <v>0.25</v>
      </c>
      <c r="K259" s="22" t="s">
        <v>1230</v>
      </c>
      <c r="L259" s="18"/>
      <c r="M259" s="18"/>
      <c r="N259" s="19"/>
      <c r="O259" s="9">
        <f t="shared" si="4"/>
        <v>1</v>
      </c>
      <c r="P259" s="3">
        <v>923</v>
      </c>
      <c r="AR259"/>
      <c r="AS259"/>
      <c r="AT259"/>
      <c r="AU259"/>
      <c r="AV259"/>
      <c r="AW259"/>
      <c r="AX259"/>
      <c r="AY259"/>
      <c r="AZ259"/>
      <c r="BA259"/>
      <c r="BB259"/>
      <c r="BC259"/>
      <c r="BD259"/>
    </row>
    <row r="260" spans="1:56" s="3" customFormat="1" x14ac:dyDescent="0.2">
      <c r="A260" s="3">
        <v>439</v>
      </c>
      <c r="B260" s="10">
        <v>1944</v>
      </c>
      <c r="C260" s="11" t="s">
        <v>504</v>
      </c>
      <c r="D260" s="12" t="s">
        <v>507</v>
      </c>
      <c r="E260" s="12" t="s">
        <v>591</v>
      </c>
      <c r="F260" s="16" t="s">
        <v>817</v>
      </c>
      <c r="G260" s="38">
        <v>924</v>
      </c>
      <c r="H260" s="13">
        <v>0.25</v>
      </c>
      <c r="I260" s="9">
        <v>924</v>
      </c>
      <c r="J260" s="13">
        <v>0.25</v>
      </c>
      <c r="K260" s="22" t="s">
        <v>1231</v>
      </c>
      <c r="L260" s="18"/>
      <c r="M260" s="18"/>
      <c r="N260" s="19"/>
      <c r="O260" s="9">
        <f t="shared" si="4"/>
        <v>1</v>
      </c>
      <c r="P260" s="3">
        <v>924</v>
      </c>
      <c r="AR260"/>
      <c r="AS260"/>
      <c r="AT260"/>
      <c r="AU260"/>
      <c r="AV260"/>
      <c r="AW260"/>
      <c r="AX260"/>
      <c r="AY260"/>
      <c r="AZ260"/>
      <c r="BA260"/>
      <c r="BB260"/>
      <c r="BC260"/>
      <c r="BD260"/>
    </row>
    <row r="261" spans="1:56" s="3" customFormat="1" x14ac:dyDescent="0.2">
      <c r="A261" s="3">
        <v>440</v>
      </c>
      <c r="B261" s="10">
        <v>1944</v>
      </c>
      <c r="C261" s="11" t="s">
        <v>504</v>
      </c>
      <c r="D261" s="12" t="s">
        <v>508</v>
      </c>
      <c r="E261" s="12" t="s">
        <v>591</v>
      </c>
      <c r="F261" s="16" t="s">
        <v>818</v>
      </c>
      <c r="G261" s="38">
        <v>925</v>
      </c>
      <c r="H261" s="13">
        <v>0.25</v>
      </c>
      <c r="I261" s="9">
        <v>925</v>
      </c>
      <c r="J261" s="13">
        <v>0.25</v>
      </c>
      <c r="K261" s="22" t="s">
        <v>1232</v>
      </c>
      <c r="L261" s="18"/>
      <c r="M261" s="18"/>
      <c r="N261" s="19"/>
      <c r="O261" s="9">
        <f t="shared" si="4"/>
        <v>1</v>
      </c>
      <c r="P261" s="3">
        <v>925</v>
      </c>
      <c r="AR261"/>
      <c r="AS261"/>
      <c r="AT261"/>
      <c r="AU261"/>
      <c r="AV261"/>
      <c r="AW261"/>
      <c r="AX261"/>
      <c r="AY261"/>
      <c r="AZ261"/>
      <c r="BA261"/>
      <c r="BB261"/>
      <c r="BC261"/>
      <c r="BD261"/>
    </row>
    <row r="262" spans="1:56" s="3" customFormat="1" x14ac:dyDescent="0.2">
      <c r="A262" s="3">
        <v>441</v>
      </c>
      <c r="B262" s="10">
        <v>1945</v>
      </c>
      <c r="C262" s="11" t="s">
        <v>510</v>
      </c>
      <c r="D262" s="12" t="s">
        <v>509</v>
      </c>
      <c r="E262" s="12" t="s">
        <v>591</v>
      </c>
      <c r="F262" s="16" t="s">
        <v>819</v>
      </c>
      <c r="G262" s="38">
        <v>926</v>
      </c>
      <c r="H262" s="13">
        <v>0.25</v>
      </c>
      <c r="I262" s="9">
        <v>926</v>
      </c>
      <c r="J262" s="13">
        <v>0.25</v>
      </c>
      <c r="K262" s="22" t="s">
        <v>1233</v>
      </c>
      <c r="L262" s="18"/>
      <c r="M262" s="18"/>
      <c r="N262" s="19"/>
      <c r="O262" s="9">
        <f t="shared" si="4"/>
        <v>1</v>
      </c>
      <c r="P262" s="3">
        <v>926</v>
      </c>
      <c r="AR262"/>
      <c r="AS262"/>
      <c r="AT262"/>
      <c r="AU262"/>
      <c r="AV262"/>
      <c r="AW262"/>
      <c r="AX262"/>
      <c r="AY262"/>
      <c r="AZ262"/>
      <c r="BA262"/>
      <c r="BB262"/>
      <c r="BC262"/>
      <c r="BD262"/>
    </row>
    <row r="263" spans="1:56" s="3" customFormat="1" x14ac:dyDescent="0.2">
      <c r="A263" s="3">
        <v>442</v>
      </c>
      <c r="B263" s="10">
        <v>1945</v>
      </c>
      <c r="C263" s="11" t="s">
        <v>510</v>
      </c>
      <c r="D263" s="12" t="s">
        <v>511</v>
      </c>
      <c r="E263" s="12" t="s">
        <v>591</v>
      </c>
      <c r="F263" s="16" t="s">
        <v>820</v>
      </c>
      <c r="G263" s="38">
        <v>927</v>
      </c>
      <c r="H263" s="13">
        <v>0.25</v>
      </c>
      <c r="I263" s="9">
        <v>927</v>
      </c>
      <c r="J263" s="13">
        <v>0.25</v>
      </c>
      <c r="K263" s="22" t="s">
        <v>1234</v>
      </c>
      <c r="L263" s="18"/>
      <c r="M263" s="18"/>
      <c r="N263" s="19"/>
      <c r="O263" s="9">
        <f t="shared" si="4"/>
        <v>1</v>
      </c>
      <c r="P263" s="3">
        <v>927</v>
      </c>
      <c r="AR263"/>
      <c r="AS263"/>
      <c r="AT263"/>
      <c r="AU263"/>
      <c r="AV263"/>
      <c r="AW263"/>
      <c r="AX263"/>
      <c r="AY263"/>
      <c r="AZ263"/>
      <c r="BA263"/>
      <c r="BB263"/>
      <c r="BC263"/>
      <c r="BD263"/>
    </row>
    <row r="264" spans="1:56" s="3" customFormat="1" x14ac:dyDescent="0.2">
      <c r="A264" s="3">
        <v>443</v>
      </c>
      <c r="B264" s="10">
        <v>1945</v>
      </c>
      <c r="C264" s="11" t="s">
        <v>510</v>
      </c>
      <c r="D264" s="12" t="s">
        <v>512</v>
      </c>
      <c r="E264" s="12" t="s">
        <v>591</v>
      </c>
      <c r="F264" s="16" t="s">
        <v>821</v>
      </c>
      <c r="G264" s="38">
        <v>928</v>
      </c>
      <c r="H264" s="13">
        <v>0.25</v>
      </c>
      <c r="I264" s="9">
        <v>928</v>
      </c>
      <c r="J264" s="13">
        <v>0.25</v>
      </c>
      <c r="K264" s="22" t="s">
        <v>1235</v>
      </c>
      <c r="L264" s="18"/>
      <c r="M264" s="18"/>
      <c r="N264" s="19"/>
      <c r="O264" s="9">
        <f t="shared" si="4"/>
        <v>1</v>
      </c>
      <c r="P264" s="3">
        <v>928</v>
      </c>
      <c r="AR264"/>
      <c r="AS264"/>
      <c r="AT264"/>
      <c r="AU264"/>
      <c r="AV264"/>
      <c r="AW264"/>
      <c r="AX264"/>
      <c r="AY264"/>
      <c r="AZ264"/>
      <c r="BA264"/>
      <c r="BB264"/>
      <c r="BC264"/>
      <c r="BD264"/>
    </row>
    <row r="265" spans="1:56" s="3" customFormat="1" x14ac:dyDescent="0.2">
      <c r="A265" s="3">
        <v>444</v>
      </c>
      <c r="B265" s="10">
        <v>1945</v>
      </c>
      <c r="C265" s="11" t="s">
        <v>510</v>
      </c>
      <c r="D265" s="12" t="s">
        <v>513</v>
      </c>
      <c r="E265" s="12" t="s">
        <v>591</v>
      </c>
      <c r="F265" s="16" t="s">
        <v>822</v>
      </c>
      <c r="G265" s="38">
        <v>937</v>
      </c>
      <c r="H265" s="13">
        <v>0.25</v>
      </c>
      <c r="I265" s="9">
        <v>937</v>
      </c>
      <c r="J265" s="13">
        <v>0.3</v>
      </c>
      <c r="K265" s="22" t="s">
        <v>1236</v>
      </c>
      <c r="L265" s="18"/>
      <c r="M265" s="18"/>
      <c r="N265" s="19"/>
      <c r="O265" s="9">
        <f t="shared" si="4"/>
        <v>1</v>
      </c>
      <c r="P265" s="3">
        <v>937</v>
      </c>
      <c r="AR265"/>
      <c r="AS265"/>
      <c r="AT265"/>
      <c r="AU265"/>
      <c r="AV265"/>
      <c r="AW265"/>
      <c r="AX265"/>
      <c r="AY265"/>
      <c r="AZ265"/>
      <c r="BA265"/>
      <c r="BB265"/>
      <c r="BC265"/>
      <c r="BD265"/>
    </row>
    <row r="266" spans="1:56" s="3" customFormat="1" x14ac:dyDescent="0.2">
      <c r="A266" s="3">
        <v>445</v>
      </c>
      <c r="B266" s="10">
        <v>1945</v>
      </c>
      <c r="C266" s="11" t="s">
        <v>510</v>
      </c>
      <c r="D266" s="12" t="s">
        <v>514</v>
      </c>
      <c r="E266" s="12" t="s">
        <v>591</v>
      </c>
      <c r="F266" s="16" t="s">
        <v>823</v>
      </c>
      <c r="G266" s="38">
        <v>938</v>
      </c>
      <c r="H266" s="13">
        <v>0.25</v>
      </c>
      <c r="I266" s="9">
        <v>938</v>
      </c>
      <c r="J266" s="13">
        <v>0.25</v>
      </c>
      <c r="K266" s="22" t="s">
        <v>1237</v>
      </c>
      <c r="L266" s="18"/>
      <c r="M266" s="18"/>
      <c r="N266" s="19"/>
      <c r="O266" s="9">
        <f t="shared" si="4"/>
        <v>1</v>
      </c>
      <c r="P266" s="3">
        <v>938</v>
      </c>
      <c r="AR266"/>
      <c r="AS266"/>
      <c r="AT266"/>
      <c r="AU266"/>
      <c r="AV266"/>
      <c r="AW266"/>
      <c r="AX266"/>
      <c r="AY266"/>
      <c r="AZ266"/>
      <c r="BA266"/>
      <c r="BB266"/>
      <c r="BC266"/>
      <c r="BD266"/>
    </row>
    <row r="267" spans="1:56" s="3" customFormat="1" x14ac:dyDescent="0.2">
      <c r="A267" s="3">
        <v>446</v>
      </c>
      <c r="B267" s="10">
        <v>1945</v>
      </c>
      <c r="C267" s="11" t="s">
        <v>515</v>
      </c>
      <c r="D267" s="12" t="s">
        <v>516</v>
      </c>
      <c r="E267" s="12" t="s">
        <v>591</v>
      </c>
      <c r="F267" s="16" t="s">
        <v>824</v>
      </c>
      <c r="G267" s="38">
        <v>930</v>
      </c>
      <c r="H267" s="13">
        <v>0.25</v>
      </c>
      <c r="I267" s="9">
        <v>930</v>
      </c>
      <c r="J267" s="13">
        <v>0.25</v>
      </c>
      <c r="K267" s="22" t="s">
        <v>1238</v>
      </c>
      <c r="L267" s="18"/>
      <c r="M267" s="18"/>
      <c r="N267" s="19"/>
      <c r="O267" s="9">
        <f t="shared" si="4"/>
        <v>1</v>
      </c>
      <c r="P267" s="3">
        <v>930</v>
      </c>
      <c r="AR267"/>
      <c r="AS267"/>
      <c r="AT267"/>
      <c r="AU267"/>
      <c r="AV267"/>
      <c r="AW267"/>
      <c r="AX267"/>
      <c r="AY267"/>
      <c r="AZ267"/>
      <c r="BA267"/>
      <c r="BB267"/>
      <c r="BC267"/>
      <c r="BD267"/>
    </row>
    <row r="268" spans="1:56" s="3" customFormat="1" x14ac:dyDescent="0.2">
      <c r="A268" s="3">
        <v>447</v>
      </c>
      <c r="B268" s="10">
        <v>1945</v>
      </c>
      <c r="C268" s="11" t="s">
        <v>515</v>
      </c>
      <c r="D268" s="12" t="s">
        <v>517</v>
      </c>
      <c r="E268" s="12" t="s">
        <v>591</v>
      </c>
      <c r="F268" s="16" t="s">
        <v>825</v>
      </c>
      <c r="G268" s="38">
        <v>931</v>
      </c>
      <c r="H268" s="13">
        <v>0.25</v>
      </c>
      <c r="I268" s="9">
        <v>931</v>
      </c>
      <c r="J268" s="13">
        <v>0.25</v>
      </c>
      <c r="K268" s="22" t="s">
        <v>1239</v>
      </c>
      <c r="L268" s="18"/>
      <c r="M268" s="18"/>
      <c r="N268" s="19"/>
      <c r="O268" s="9">
        <f t="shared" si="4"/>
        <v>1</v>
      </c>
      <c r="P268" s="3">
        <v>931</v>
      </c>
      <c r="AR268"/>
      <c r="AS268"/>
      <c r="AT268"/>
      <c r="AU268"/>
      <c r="AV268"/>
      <c r="AW268"/>
      <c r="AX268"/>
      <c r="AY268"/>
      <c r="AZ268"/>
      <c r="BA268"/>
      <c r="BB268"/>
      <c r="BC268"/>
      <c r="BD268"/>
    </row>
    <row r="269" spans="1:56" s="3" customFormat="1" x14ac:dyDescent="0.2">
      <c r="A269" s="3">
        <v>448</v>
      </c>
      <c r="B269" s="10">
        <v>1945</v>
      </c>
      <c r="C269" s="11" t="s">
        <v>515</v>
      </c>
      <c r="D269" s="12" t="s">
        <v>518</v>
      </c>
      <c r="E269" s="12" t="s">
        <v>591</v>
      </c>
      <c r="F269" s="16" t="s">
        <v>826</v>
      </c>
      <c r="G269" s="38">
        <v>932</v>
      </c>
      <c r="H269" s="13">
        <v>0.25</v>
      </c>
      <c r="I269" s="9">
        <v>932</v>
      </c>
      <c r="J269" s="13">
        <v>0.25</v>
      </c>
      <c r="K269" s="22" t="s">
        <v>1240</v>
      </c>
      <c r="L269" s="18"/>
      <c r="M269" s="18"/>
      <c r="N269" s="19"/>
      <c r="O269" s="9">
        <f t="shared" si="4"/>
        <v>1</v>
      </c>
      <c r="P269" s="3">
        <v>932</v>
      </c>
      <c r="AR269"/>
      <c r="AS269"/>
      <c r="AT269"/>
      <c r="AU269"/>
      <c r="AV269"/>
      <c r="AW269"/>
      <c r="AX269"/>
      <c r="AY269"/>
      <c r="AZ269"/>
      <c r="BA269"/>
      <c r="BB269"/>
      <c r="BC269"/>
      <c r="BD269"/>
    </row>
    <row r="270" spans="1:56" s="3" customFormat="1" x14ac:dyDescent="0.2">
      <c r="A270" s="3">
        <v>449</v>
      </c>
      <c r="B270" s="10">
        <v>1945</v>
      </c>
      <c r="C270" s="11" t="s">
        <v>515</v>
      </c>
      <c r="D270" s="12" t="s">
        <v>519</v>
      </c>
      <c r="E270" s="12" t="s">
        <v>591</v>
      </c>
      <c r="F270" s="16" t="s">
        <v>827</v>
      </c>
      <c r="G270" s="38">
        <v>933</v>
      </c>
      <c r="H270" s="13">
        <v>0.25</v>
      </c>
      <c r="I270" s="9">
        <v>933</v>
      </c>
      <c r="J270" s="13">
        <v>0.25</v>
      </c>
      <c r="K270" s="22" t="s">
        <v>1241</v>
      </c>
      <c r="L270" s="18"/>
      <c r="M270" s="18"/>
      <c r="N270" s="19"/>
      <c r="O270" s="9">
        <f t="shared" si="4"/>
        <v>1</v>
      </c>
      <c r="P270" s="3">
        <v>933</v>
      </c>
      <c r="AR270"/>
      <c r="AS270"/>
      <c r="AT270"/>
      <c r="AU270"/>
      <c r="AV270"/>
      <c r="AW270"/>
      <c r="AX270"/>
      <c r="AY270"/>
      <c r="AZ270"/>
      <c r="BA270"/>
      <c r="BB270"/>
      <c r="BC270"/>
      <c r="BD270"/>
    </row>
    <row r="271" spans="1:56" s="3" customFormat="1" x14ac:dyDescent="0.2">
      <c r="A271" s="3">
        <v>450</v>
      </c>
      <c r="B271" s="10">
        <v>1945</v>
      </c>
      <c r="C271" s="11" t="s">
        <v>515</v>
      </c>
      <c r="D271" s="12" t="s">
        <v>520</v>
      </c>
      <c r="E271" s="12" t="s">
        <v>591</v>
      </c>
      <c r="F271" s="16" t="s">
        <v>828</v>
      </c>
      <c r="G271" s="38">
        <v>929</v>
      </c>
      <c r="H271" s="13">
        <v>0.25</v>
      </c>
      <c r="I271" s="9">
        <v>929</v>
      </c>
      <c r="J271" s="13">
        <v>0.3</v>
      </c>
      <c r="K271" s="22" t="s">
        <v>1242</v>
      </c>
      <c r="L271" s="18"/>
      <c r="M271" s="18"/>
      <c r="N271" s="19"/>
      <c r="O271" s="9">
        <f t="shared" si="4"/>
        <v>1</v>
      </c>
      <c r="P271" s="3">
        <v>929</v>
      </c>
      <c r="AR271"/>
      <c r="AS271"/>
      <c r="AT271"/>
      <c r="AU271"/>
      <c r="AV271"/>
      <c r="AW271"/>
      <c r="AX271"/>
      <c r="AY271"/>
      <c r="AZ271"/>
      <c r="BA271"/>
      <c r="BB271"/>
      <c r="BC271"/>
      <c r="BD271"/>
    </row>
    <row r="272" spans="1:56" s="3" customFormat="1" x14ac:dyDescent="0.2">
      <c r="A272" s="3">
        <v>451</v>
      </c>
      <c r="B272" s="10" t="s">
        <v>521</v>
      </c>
      <c r="C272" s="11" t="s">
        <v>522</v>
      </c>
      <c r="D272" s="12" t="s">
        <v>523</v>
      </c>
      <c r="E272" s="12" t="s">
        <v>591</v>
      </c>
      <c r="F272" s="16" t="s">
        <v>829</v>
      </c>
      <c r="G272" s="38">
        <v>934</v>
      </c>
      <c r="H272" s="13">
        <v>0.25</v>
      </c>
      <c r="I272" s="9">
        <v>934</v>
      </c>
      <c r="J272" s="13">
        <v>0.25</v>
      </c>
      <c r="K272" s="22" t="s">
        <v>1243</v>
      </c>
      <c r="L272" s="18"/>
      <c r="M272" s="18"/>
      <c r="N272" s="19"/>
      <c r="O272" s="9">
        <f t="shared" si="4"/>
        <v>1</v>
      </c>
      <c r="P272" s="3">
        <v>934</v>
      </c>
      <c r="AR272"/>
      <c r="AS272"/>
      <c r="AT272"/>
      <c r="AU272"/>
      <c r="AV272"/>
      <c r="AW272"/>
      <c r="AX272"/>
      <c r="AY272"/>
      <c r="AZ272"/>
      <c r="BA272"/>
      <c r="BB272"/>
      <c r="BC272"/>
      <c r="BD272"/>
    </row>
    <row r="273" spans="1:56" s="3" customFormat="1" x14ac:dyDescent="0.2">
      <c r="A273" s="3">
        <v>452</v>
      </c>
      <c r="B273" s="10" t="s">
        <v>521</v>
      </c>
      <c r="C273" s="11" t="s">
        <v>522</v>
      </c>
      <c r="D273" s="12" t="s">
        <v>524</v>
      </c>
      <c r="E273" s="12" t="s">
        <v>591</v>
      </c>
      <c r="F273" s="16" t="s">
        <v>830</v>
      </c>
      <c r="G273" s="38">
        <v>935</v>
      </c>
      <c r="H273" s="13">
        <v>0.25</v>
      </c>
      <c r="I273" s="9">
        <v>935</v>
      </c>
      <c r="J273" s="13">
        <v>0.25</v>
      </c>
      <c r="K273" s="22" t="s">
        <v>1244</v>
      </c>
      <c r="L273" s="18"/>
      <c r="M273" s="18"/>
      <c r="N273" s="19"/>
      <c r="O273" s="9">
        <f t="shared" si="4"/>
        <v>1</v>
      </c>
      <c r="P273" s="3">
        <v>935</v>
      </c>
      <c r="AR273"/>
      <c r="AS273"/>
      <c r="AT273"/>
      <c r="AU273"/>
      <c r="AV273"/>
      <c r="AW273"/>
      <c r="AX273"/>
      <c r="AY273"/>
      <c r="AZ273"/>
      <c r="BA273"/>
      <c r="BB273"/>
      <c r="BC273"/>
      <c r="BD273"/>
    </row>
    <row r="274" spans="1:56" s="3" customFormat="1" x14ac:dyDescent="0.2">
      <c r="A274" s="3">
        <v>453</v>
      </c>
      <c r="B274" s="10" t="s">
        <v>521</v>
      </c>
      <c r="C274" s="11" t="s">
        <v>522</v>
      </c>
      <c r="D274" s="12" t="s">
        <v>525</v>
      </c>
      <c r="E274" s="12" t="s">
        <v>591</v>
      </c>
      <c r="F274" s="16" t="s">
        <v>831</v>
      </c>
      <c r="G274" s="38">
        <v>936</v>
      </c>
      <c r="H274" s="13">
        <v>0.25</v>
      </c>
      <c r="I274" s="9">
        <v>936</v>
      </c>
      <c r="J274" s="13">
        <v>0.25</v>
      </c>
      <c r="K274" s="22" t="s">
        <v>1245</v>
      </c>
      <c r="L274" s="18"/>
      <c r="M274" s="18"/>
      <c r="N274" s="19"/>
      <c r="O274" s="9">
        <f t="shared" si="4"/>
        <v>1</v>
      </c>
      <c r="P274" s="3">
        <v>936</v>
      </c>
      <c r="AR274"/>
      <c r="AS274"/>
      <c r="AT274"/>
      <c r="AU274"/>
      <c r="AV274"/>
      <c r="AW274"/>
      <c r="AX274"/>
      <c r="AY274"/>
      <c r="AZ274"/>
      <c r="BA274"/>
      <c r="BB274"/>
      <c r="BC274"/>
      <c r="BD274"/>
    </row>
    <row r="275" spans="1:56" s="3" customFormat="1" x14ac:dyDescent="0.2">
      <c r="A275" s="3">
        <v>454</v>
      </c>
      <c r="B275" s="10" t="s">
        <v>521</v>
      </c>
      <c r="C275" s="11" t="s">
        <v>522</v>
      </c>
      <c r="D275" s="12" t="s">
        <v>526</v>
      </c>
      <c r="E275" s="12" t="s">
        <v>591</v>
      </c>
      <c r="F275" s="16" t="s">
        <v>832</v>
      </c>
      <c r="G275" s="38">
        <v>939</v>
      </c>
      <c r="H275" s="13">
        <v>0.25</v>
      </c>
      <c r="I275" s="9">
        <v>939</v>
      </c>
      <c r="J275" s="13">
        <v>0.25</v>
      </c>
      <c r="K275" s="22" t="s">
        <v>1246</v>
      </c>
      <c r="L275" s="18"/>
      <c r="M275" s="18"/>
      <c r="N275" s="19"/>
      <c r="O275" s="9">
        <f t="shared" si="4"/>
        <v>1</v>
      </c>
      <c r="P275" s="3">
        <v>939</v>
      </c>
      <c r="AR275"/>
      <c r="AS275"/>
      <c r="AT275"/>
      <c r="AU275"/>
      <c r="AV275"/>
      <c r="AW275"/>
      <c r="AX275"/>
      <c r="AY275"/>
      <c r="AZ275"/>
      <c r="BA275"/>
      <c r="BB275"/>
      <c r="BC275"/>
      <c r="BD275"/>
    </row>
    <row r="276" spans="1:56" s="3" customFormat="1" x14ac:dyDescent="0.2">
      <c r="A276" s="3">
        <v>455</v>
      </c>
      <c r="B276" s="10">
        <v>1946</v>
      </c>
      <c r="C276" s="11" t="s">
        <v>527</v>
      </c>
      <c r="D276" s="12" t="s">
        <v>528</v>
      </c>
      <c r="E276" s="12" t="s">
        <v>591</v>
      </c>
      <c r="F276" s="16" t="s">
        <v>833</v>
      </c>
      <c r="G276" s="38">
        <v>940</v>
      </c>
      <c r="H276" s="13">
        <v>0.25</v>
      </c>
      <c r="I276" s="9">
        <v>940</v>
      </c>
      <c r="J276" s="13">
        <v>0.25</v>
      </c>
      <c r="K276" s="22" t="s">
        <v>1247</v>
      </c>
      <c r="L276" s="18"/>
      <c r="M276" s="18"/>
      <c r="N276" s="19"/>
      <c r="O276" s="9">
        <f t="shared" si="4"/>
        <v>1</v>
      </c>
      <c r="P276" s="3">
        <v>940</v>
      </c>
      <c r="AR276"/>
      <c r="AS276"/>
      <c r="AT276"/>
      <c r="AU276"/>
      <c r="AV276"/>
      <c r="AW276"/>
      <c r="AX276"/>
      <c r="AY276"/>
      <c r="AZ276"/>
      <c r="BA276"/>
      <c r="BB276"/>
      <c r="BC276"/>
      <c r="BD276"/>
    </row>
    <row r="277" spans="1:56" s="3" customFormat="1" x14ac:dyDescent="0.2">
      <c r="A277" s="3">
        <v>456</v>
      </c>
      <c r="B277" s="10">
        <v>1946</v>
      </c>
      <c r="C277" s="11" t="s">
        <v>527</v>
      </c>
      <c r="D277" s="12" t="s">
        <v>529</v>
      </c>
      <c r="E277" s="12" t="s">
        <v>591</v>
      </c>
      <c r="F277" s="16" t="s">
        <v>834</v>
      </c>
      <c r="G277" s="38">
        <v>941</v>
      </c>
      <c r="H277" s="13">
        <v>0.25</v>
      </c>
      <c r="I277" s="9">
        <v>941</v>
      </c>
      <c r="J277" s="13">
        <v>0.25</v>
      </c>
      <c r="K277" s="22" t="s">
        <v>1248</v>
      </c>
      <c r="L277" s="18"/>
      <c r="M277" s="18"/>
      <c r="N277" s="19"/>
      <c r="O277" s="9">
        <f t="shared" si="4"/>
        <v>1</v>
      </c>
      <c r="P277" s="3">
        <v>941</v>
      </c>
      <c r="AR277"/>
      <c r="AS277"/>
      <c r="AT277"/>
      <c r="AU277"/>
      <c r="AV277"/>
      <c r="AW277"/>
      <c r="AX277"/>
      <c r="AY277"/>
      <c r="AZ277"/>
      <c r="BA277"/>
      <c r="BB277"/>
      <c r="BC277"/>
      <c r="BD277"/>
    </row>
    <row r="278" spans="1:56" s="3" customFormat="1" x14ac:dyDescent="0.2">
      <c r="A278" s="3">
        <v>457</v>
      </c>
      <c r="B278" s="10">
        <v>1946</v>
      </c>
      <c r="C278" s="11" t="s">
        <v>527</v>
      </c>
      <c r="D278" s="12" t="s">
        <v>530</v>
      </c>
      <c r="E278" s="12" t="s">
        <v>591</v>
      </c>
      <c r="F278" s="16" t="s">
        <v>835</v>
      </c>
      <c r="G278" s="38">
        <v>942</v>
      </c>
      <c r="H278" s="13">
        <v>0.25</v>
      </c>
      <c r="I278" s="9">
        <v>942</v>
      </c>
      <c r="J278" s="13">
        <v>0.25</v>
      </c>
      <c r="K278" s="22" t="s">
        <v>1249</v>
      </c>
      <c r="L278" s="18"/>
      <c r="M278" s="18"/>
      <c r="N278" s="19"/>
      <c r="O278" s="9">
        <f t="shared" si="4"/>
        <v>1</v>
      </c>
      <c r="P278" s="3">
        <v>942</v>
      </c>
      <c r="AR278"/>
      <c r="AS278"/>
      <c r="AT278"/>
      <c r="AU278"/>
      <c r="AV278"/>
      <c r="AW278"/>
      <c r="AX278"/>
      <c r="AY278"/>
      <c r="AZ278"/>
      <c r="BA278"/>
      <c r="BB278"/>
      <c r="BC278"/>
      <c r="BD278"/>
    </row>
    <row r="279" spans="1:56" s="3" customFormat="1" x14ac:dyDescent="0.2">
      <c r="A279" s="3">
        <v>458</v>
      </c>
      <c r="B279" s="10">
        <v>1946</v>
      </c>
      <c r="C279" s="11" t="s">
        <v>527</v>
      </c>
      <c r="D279" s="12" t="s">
        <v>531</v>
      </c>
      <c r="E279" s="12" t="s">
        <v>591</v>
      </c>
      <c r="F279" s="16" t="s">
        <v>836</v>
      </c>
      <c r="G279" s="38">
        <v>943</v>
      </c>
      <c r="H279" s="13">
        <v>0.25</v>
      </c>
      <c r="I279" s="9">
        <v>943</v>
      </c>
      <c r="J279" s="13">
        <v>0.25</v>
      </c>
      <c r="K279" s="22" t="s">
        <v>1250</v>
      </c>
      <c r="L279" s="18"/>
      <c r="M279" s="18"/>
      <c r="N279" s="19"/>
      <c r="O279" s="9">
        <f t="shared" si="4"/>
        <v>1</v>
      </c>
      <c r="P279" s="3">
        <v>943</v>
      </c>
      <c r="AR279"/>
      <c r="AS279"/>
      <c r="AT279"/>
      <c r="AU279"/>
      <c r="AV279"/>
      <c r="AW279"/>
      <c r="AX279"/>
      <c r="AY279"/>
      <c r="AZ279"/>
      <c r="BA279"/>
      <c r="BB279"/>
      <c r="BC279"/>
      <c r="BD279"/>
    </row>
    <row r="280" spans="1:56" s="3" customFormat="1" x14ac:dyDescent="0.2">
      <c r="A280" s="3">
        <v>459</v>
      </c>
      <c r="B280" s="10">
        <v>1946</v>
      </c>
      <c r="C280" s="11" t="s">
        <v>527</v>
      </c>
      <c r="D280" s="12" t="s">
        <v>532</v>
      </c>
      <c r="E280" s="12" t="s">
        <v>591</v>
      </c>
      <c r="F280" s="16" t="s">
        <v>837</v>
      </c>
      <c r="G280" s="38">
        <v>944</v>
      </c>
      <c r="H280" s="13">
        <v>0.25</v>
      </c>
      <c r="I280" s="9">
        <v>944</v>
      </c>
      <c r="J280" s="13">
        <v>0.25</v>
      </c>
      <c r="K280" s="22" t="s">
        <v>1251</v>
      </c>
      <c r="L280" s="18"/>
      <c r="M280" s="18"/>
      <c r="N280" s="19"/>
      <c r="O280" s="9">
        <f t="shared" si="4"/>
        <v>1</v>
      </c>
      <c r="P280" s="3">
        <v>944</v>
      </c>
      <c r="AR280"/>
      <c r="AS280"/>
      <c r="AT280"/>
      <c r="AU280"/>
      <c r="AV280"/>
      <c r="AW280"/>
      <c r="AX280"/>
      <c r="AY280"/>
      <c r="AZ280"/>
      <c r="BA280"/>
      <c r="BB280"/>
      <c r="BC280"/>
      <c r="BD280"/>
    </row>
    <row r="281" spans="1:56" s="3" customFormat="1" x14ac:dyDescent="0.2">
      <c r="A281" s="3">
        <v>460</v>
      </c>
      <c r="B281" s="10">
        <v>1947</v>
      </c>
      <c r="C281" s="11" t="s">
        <v>533</v>
      </c>
      <c r="D281" s="12" t="s">
        <v>534</v>
      </c>
      <c r="E281" s="12" t="s">
        <v>591</v>
      </c>
      <c r="F281" s="16" t="s">
        <v>838</v>
      </c>
      <c r="G281" s="38">
        <v>945</v>
      </c>
      <c r="H281" s="13">
        <v>0.25</v>
      </c>
      <c r="I281" s="9">
        <v>945</v>
      </c>
      <c r="J281" s="13">
        <v>0.25</v>
      </c>
      <c r="K281" s="22" t="s">
        <v>1252</v>
      </c>
      <c r="L281" s="18"/>
      <c r="M281" s="18"/>
      <c r="N281" s="19"/>
      <c r="O281" s="9">
        <f t="shared" si="4"/>
        <v>1</v>
      </c>
      <c r="P281" s="3">
        <v>945</v>
      </c>
      <c r="AR281"/>
      <c r="AS281"/>
      <c r="AT281"/>
      <c r="AU281"/>
      <c r="AV281"/>
      <c r="AW281"/>
      <c r="AX281"/>
      <c r="AY281"/>
      <c r="AZ281"/>
      <c r="BA281"/>
      <c r="BB281"/>
      <c r="BC281"/>
      <c r="BD281"/>
    </row>
    <row r="282" spans="1:56" s="3" customFormat="1" x14ac:dyDescent="0.2">
      <c r="A282" s="3">
        <v>461</v>
      </c>
      <c r="B282" s="10">
        <v>1947</v>
      </c>
      <c r="C282" s="11" t="s">
        <v>533</v>
      </c>
      <c r="D282" s="12" t="s">
        <v>535</v>
      </c>
      <c r="E282" s="12" t="s">
        <v>591</v>
      </c>
      <c r="F282" s="16" t="s">
        <v>839</v>
      </c>
      <c r="G282" s="38">
        <v>946</v>
      </c>
      <c r="H282" s="13">
        <v>0.25</v>
      </c>
      <c r="I282" s="9">
        <v>946</v>
      </c>
      <c r="J282" s="13">
        <v>0.25</v>
      </c>
      <c r="K282" s="22" t="s">
        <v>1253</v>
      </c>
      <c r="L282" s="18"/>
      <c r="M282" s="18"/>
      <c r="N282" s="19"/>
      <c r="O282" s="9">
        <f t="shared" si="4"/>
        <v>1</v>
      </c>
      <c r="P282" s="3">
        <v>946</v>
      </c>
      <c r="AR282"/>
      <c r="AS282"/>
      <c r="AT282"/>
      <c r="AU282"/>
      <c r="AV282"/>
      <c r="AW282"/>
      <c r="AX282"/>
      <c r="AY282"/>
      <c r="AZ282"/>
      <c r="BA282"/>
      <c r="BB282"/>
      <c r="BC282"/>
      <c r="BD282"/>
    </row>
    <row r="283" spans="1:56" s="3" customFormat="1" x14ac:dyDescent="0.2">
      <c r="A283" s="3">
        <v>462</v>
      </c>
      <c r="B283" s="10">
        <v>1947</v>
      </c>
      <c r="C283" s="11" t="s">
        <v>533</v>
      </c>
      <c r="D283" s="12" t="s">
        <v>536</v>
      </c>
      <c r="E283" s="12" t="s">
        <v>591</v>
      </c>
      <c r="F283" s="16" t="s">
        <v>840</v>
      </c>
      <c r="G283" s="38">
        <v>947</v>
      </c>
      <c r="H283" s="13">
        <v>0.25</v>
      </c>
      <c r="I283" s="9">
        <v>947</v>
      </c>
      <c r="J283" s="13">
        <v>0.25</v>
      </c>
      <c r="K283" s="22" t="s">
        <v>1254</v>
      </c>
      <c r="L283" s="18"/>
      <c r="M283" s="18"/>
      <c r="N283" s="19"/>
      <c r="O283" s="9">
        <f t="shared" si="4"/>
        <v>1</v>
      </c>
      <c r="P283" s="3">
        <v>947</v>
      </c>
      <c r="AR283"/>
      <c r="AS283"/>
      <c r="AT283"/>
      <c r="AU283"/>
      <c r="AV283"/>
      <c r="AW283"/>
      <c r="AX283"/>
      <c r="AY283"/>
      <c r="AZ283"/>
      <c r="BA283"/>
      <c r="BB283"/>
      <c r="BC283"/>
      <c r="BD283"/>
    </row>
    <row r="284" spans="1:56" s="3" customFormat="1" x14ac:dyDescent="0.2">
      <c r="A284" s="3">
        <v>1</v>
      </c>
      <c r="B284" s="10">
        <v>1847</v>
      </c>
      <c r="C284" s="11" t="s">
        <v>9</v>
      </c>
      <c r="D284" s="12" t="s">
        <v>10</v>
      </c>
      <c r="E284" s="12" t="s">
        <v>590</v>
      </c>
      <c r="F284" s="16">
        <v>1</v>
      </c>
      <c r="G284" s="38">
        <v>1</v>
      </c>
      <c r="H284" s="13">
        <v>400</v>
      </c>
      <c r="I284" s="9" t="s">
        <v>11</v>
      </c>
      <c r="J284" s="13">
        <v>250</v>
      </c>
      <c r="K284" s="22" t="s">
        <v>843</v>
      </c>
      <c r="L284" s="18">
        <f>SUM($O284:$O498)</f>
        <v>674</v>
      </c>
      <c r="M284" s="18">
        <f>COUNTA($O284:$O498)</f>
        <v>215</v>
      </c>
      <c r="N284" s="19">
        <f>+L284-M284</f>
        <v>459</v>
      </c>
      <c r="O284" s="9">
        <f t="shared" si="4"/>
        <v>2</v>
      </c>
      <c r="P284" s="3">
        <v>1</v>
      </c>
      <c r="Z284" s="29">
        <v>3</v>
      </c>
      <c r="AR284"/>
      <c r="AS284"/>
      <c r="AT284"/>
      <c r="AU284"/>
      <c r="AV284"/>
      <c r="AW284"/>
      <c r="AX284"/>
      <c r="AY284"/>
      <c r="AZ284"/>
      <c r="BA284"/>
      <c r="BB284"/>
      <c r="BC284"/>
      <c r="BD284"/>
    </row>
    <row r="285" spans="1:56" s="3" customFormat="1" x14ac:dyDescent="0.2">
      <c r="A285" s="3">
        <v>2</v>
      </c>
      <c r="B285" s="10">
        <v>1847</v>
      </c>
      <c r="C285" s="11" t="s">
        <v>9</v>
      </c>
      <c r="D285" s="12" t="s">
        <v>12</v>
      </c>
      <c r="E285" s="12" t="s">
        <v>590</v>
      </c>
      <c r="F285" s="16">
        <v>2</v>
      </c>
      <c r="G285" s="38">
        <v>2</v>
      </c>
      <c r="H285" s="13">
        <v>850</v>
      </c>
      <c r="I285" s="9" t="s">
        <v>13</v>
      </c>
      <c r="J285" s="13">
        <v>250</v>
      </c>
      <c r="K285" s="22" t="s">
        <v>844</v>
      </c>
      <c r="L285" s="18"/>
      <c r="M285" s="18"/>
      <c r="N285" s="19"/>
      <c r="O285" s="9">
        <f t="shared" si="4"/>
        <v>2</v>
      </c>
      <c r="P285" s="3">
        <v>2</v>
      </c>
      <c r="Z285" s="29">
        <v>4</v>
      </c>
      <c r="AR285"/>
      <c r="AS285"/>
      <c r="AT285"/>
      <c r="AU285"/>
      <c r="AV285"/>
      <c r="AW285"/>
      <c r="AX285"/>
      <c r="AY285"/>
      <c r="AZ285"/>
      <c r="BA285"/>
      <c r="BB285"/>
      <c r="BC285"/>
      <c r="BD285"/>
    </row>
    <row r="286" spans="1:56" s="3" customFormat="1" x14ac:dyDescent="0.2">
      <c r="A286" s="3">
        <v>3</v>
      </c>
      <c r="B286" s="10">
        <v>1851</v>
      </c>
      <c r="C286" s="11" t="s">
        <v>14</v>
      </c>
      <c r="D286" s="12" t="s">
        <v>15</v>
      </c>
      <c r="E286" s="12" t="s">
        <v>590</v>
      </c>
      <c r="F286" s="16">
        <v>3</v>
      </c>
      <c r="G286" s="38">
        <v>9</v>
      </c>
      <c r="H286" s="13">
        <v>130</v>
      </c>
      <c r="I286" s="9" t="s">
        <v>26</v>
      </c>
      <c r="J286" s="13">
        <v>350</v>
      </c>
      <c r="K286" s="22" t="s">
        <v>845</v>
      </c>
      <c r="L286" s="18"/>
      <c r="M286" s="18"/>
      <c r="N286" s="19"/>
      <c r="O286" s="9">
        <f t="shared" si="4"/>
        <v>8</v>
      </c>
      <c r="P286" s="3">
        <v>5</v>
      </c>
      <c r="Q286" s="3" t="s">
        <v>16</v>
      </c>
      <c r="R286" s="3">
        <v>6</v>
      </c>
      <c r="S286" s="3" t="s">
        <v>17</v>
      </c>
      <c r="T286" s="3">
        <v>7</v>
      </c>
      <c r="U286" s="3">
        <v>8</v>
      </c>
      <c r="V286" s="3" t="s">
        <v>18</v>
      </c>
      <c r="W286" s="3">
        <v>9</v>
      </c>
      <c r="AR286"/>
      <c r="AS286"/>
      <c r="AT286"/>
      <c r="AU286"/>
      <c r="AV286"/>
      <c r="AW286"/>
      <c r="AX286"/>
      <c r="AY286"/>
      <c r="AZ286"/>
      <c r="BA286"/>
      <c r="BB286"/>
      <c r="BC286"/>
      <c r="BD286"/>
    </row>
    <row r="287" spans="1:56" s="3" customFormat="1" x14ac:dyDescent="0.2">
      <c r="A287" s="3">
        <v>4</v>
      </c>
      <c r="B287" s="10">
        <v>1851</v>
      </c>
      <c r="C287" s="11" t="s">
        <v>14</v>
      </c>
      <c r="D287" s="12" t="s">
        <v>19</v>
      </c>
      <c r="E287" s="12" t="s">
        <v>590</v>
      </c>
      <c r="F287" s="16">
        <v>4</v>
      </c>
      <c r="G287" s="38">
        <v>11</v>
      </c>
      <c r="H287" s="13">
        <v>15</v>
      </c>
      <c r="I287" s="9" t="s">
        <v>29</v>
      </c>
      <c r="J287" s="13">
        <v>350</v>
      </c>
      <c r="K287" s="22" t="s">
        <v>847</v>
      </c>
      <c r="L287" s="18"/>
      <c r="M287" s="18"/>
      <c r="N287" s="19"/>
      <c r="O287" s="9">
        <f t="shared" si="4"/>
        <v>4</v>
      </c>
      <c r="P287" s="3">
        <v>10</v>
      </c>
      <c r="Q287" s="3" t="s">
        <v>20</v>
      </c>
      <c r="R287" s="3">
        <v>11</v>
      </c>
      <c r="S287" s="3" t="s">
        <v>21</v>
      </c>
      <c r="AR287"/>
      <c r="AS287"/>
      <c r="AT287"/>
      <c r="AU287"/>
      <c r="AV287"/>
      <c r="AW287"/>
      <c r="AX287"/>
      <c r="AY287"/>
      <c r="AZ287"/>
      <c r="BA287"/>
      <c r="BB287"/>
      <c r="BC287"/>
      <c r="BD287"/>
    </row>
    <row r="288" spans="1:56" s="3" customFormat="1" x14ac:dyDescent="0.2">
      <c r="A288" s="3">
        <v>5</v>
      </c>
      <c r="B288" s="10">
        <v>1851</v>
      </c>
      <c r="C288" s="11" t="s">
        <v>14</v>
      </c>
      <c r="D288" s="12" t="s">
        <v>22</v>
      </c>
      <c r="E288" s="12" t="s">
        <v>590</v>
      </c>
      <c r="F288" s="16">
        <v>5</v>
      </c>
      <c r="G288" s="38">
        <v>12</v>
      </c>
      <c r="H288" s="13">
        <v>700</v>
      </c>
      <c r="I288" s="9" t="s">
        <v>34</v>
      </c>
      <c r="J288" s="13">
        <v>350</v>
      </c>
      <c r="K288" s="22" t="s">
        <v>848</v>
      </c>
      <c r="L288" s="18"/>
      <c r="M288" s="18"/>
      <c r="N288" s="19"/>
      <c r="O288" s="9">
        <f t="shared" si="4"/>
        <v>1</v>
      </c>
      <c r="P288" s="3">
        <v>12</v>
      </c>
      <c r="AR288"/>
      <c r="AS288"/>
      <c r="AT288"/>
      <c r="AU288"/>
      <c r="AV288"/>
      <c r="AW288"/>
      <c r="AX288"/>
      <c r="AY288"/>
      <c r="AZ288"/>
      <c r="BA288"/>
      <c r="BB288"/>
      <c r="BC288"/>
      <c r="BD288"/>
    </row>
    <row r="289" spans="1:56" s="3" customFormat="1" x14ac:dyDescent="0.2">
      <c r="A289" s="3">
        <v>6</v>
      </c>
      <c r="B289" s="10">
        <v>1851</v>
      </c>
      <c r="C289" s="11" t="s">
        <v>14</v>
      </c>
      <c r="D289" s="12" t="s">
        <v>12</v>
      </c>
      <c r="E289" s="12" t="s">
        <v>590</v>
      </c>
      <c r="F289" s="16">
        <v>6</v>
      </c>
      <c r="G289" s="38">
        <v>15</v>
      </c>
      <c r="H289" s="13">
        <v>160</v>
      </c>
      <c r="I289" s="9" t="s">
        <v>37</v>
      </c>
      <c r="J289" s="13">
        <v>350</v>
      </c>
      <c r="K289" s="22" t="s">
        <v>850</v>
      </c>
      <c r="L289" s="18"/>
      <c r="M289" s="18"/>
      <c r="N289" s="19"/>
      <c r="O289" s="9">
        <f t="shared" si="4"/>
        <v>4</v>
      </c>
      <c r="P289" s="3">
        <v>13</v>
      </c>
      <c r="Q289" s="3">
        <v>14</v>
      </c>
      <c r="R289" s="3">
        <v>15</v>
      </c>
      <c r="S289" s="3">
        <v>16</v>
      </c>
      <c r="AR289"/>
      <c r="AS289"/>
      <c r="AT289"/>
      <c r="AU289"/>
      <c r="AV289"/>
      <c r="AW289"/>
      <c r="AX289"/>
      <c r="AY289"/>
      <c r="AZ289"/>
      <c r="BA289"/>
      <c r="BB289"/>
      <c r="BC289"/>
      <c r="BD289"/>
    </row>
    <row r="290" spans="1:56" s="3" customFormat="1" x14ac:dyDescent="0.2">
      <c r="A290" s="3">
        <v>7</v>
      </c>
      <c r="B290" s="10">
        <v>1851</v>
      </c>
      <c r="C290" s="11" t="s">
        <v>14</v>
      </c>
      <c r="D290" s="12" t="s">
        <v>23</v>
      </c>
      <c r="E290" s="12" t="s">
        <v>590</v>
      </c>
      <c r="F290" s="16">
        <v>7</v>
      </c>
      <c r="G290" s="38">
        <v>17</v>
      </c>
      <c r="H290" s="13">
        <v>250</v>
      </c>
      <c r="I290" s="9" t="s">
        <v>40</v>
      </c>
      <c r="J290" s="13">
        <v>350</v>
      </c>
      <c r="K290" s="22" t="s">
        <v>849</v>
      </c>
      <c r="L290" s="18"/>
      <c r="M290" s="18"/>
      <c r="N290" s="19"/>
      <c r="O290" s="9">
        <f t="shared" si="4"/>
        <v>1</v>
      </c>
      <c r="P290" s="3">
        <v>17</v>
      </c>
      <c r="AR290"/>
      <c r="AS290"/>
      <c r="AT290"/>
      <c r="AU290"/>
      <c r="AV290"/>
      <c r="AW290"/>
      <c r="AX290"/>
      <c r="AY290"/>
      <c r="AZ290"/>
      <c r="BA290"/>
      <c r="BB290"/>
      <c r="BC290"/>
      <c r="BD290"/>
    </row>
    <row r="291" spans="1:56" s="3" customFormat="1" x14ac:dyDescent="0.2">
      <c r="A291" s="3">
        <v>8</v>
      </c>
      <c r="B291" s="10" t="s">
        <v>573</v>
      </c>
      <c r="C291" s="11" t="s">
        <v>24</v>
      </c>
      <c r="D291" s="12" t="s">
        <v>15</v>
      </c>
      <c r="E291" s="12" t="s">
        <v>590</v>
      </c>
      <c r="F291" s="16">
        <v>8</v>
      </c>
      <c r="G291" s="38">
        <v>24</v>
      </c>
      <c r="H291" s="13">
        <v>40</v>
      </c>
      <c r="I291" s="9" t="s">
        <v>25</v>
      </c>
      <c r="J291" s="13">
        <v>85</v>
      </c>
      <c r="K291" s="22" t="s">
        <v>846</v>
      </c>
      <c r="L291" s="18"/>
      <c r="M291" s="18"/>
      <c r="N291" s="19"/>
      <c r="O291" s="9">
        <f t="shared" si="4"/>
        <v>9</v>
      </c>
      <c r="P291" s="3">
        <v>18</v>
      </c>
      <c r="Q291" s="3">
        <v>19</v>
      </c>
      <c r="R291" s="3" t="s">
        <v>27</v>
      </c>
      <c r="S291" s="3">
        <v>20</v>
      </c>
      <c r="T291" s="3">
        <v>21</v>
      </c>
      <c r="U291" s="3">
        <v>22</v>
      </c>
      <c r="V291" s="3">
        <v>23</v>
      </c>
      <c r="W291" s="3">
        <v>24</v>
      </c>
      <c r="Z291" s="29">
        <v>40</v>
      </c>
      <c r="AR291"/>
      <c r="AS291"/>
      <c r="AT291"/>
      <c r="AU291"/>
      <c r="AV291"/>
      <c r="AW291"/>
      <c r="AX291"/>
      <c r="AY291"/>
      <c r="AZ291"/>
      <c r="BA291"/>
      <c r="BB291"/>
      <c r="BC291"/>
      <c r="BD291"/>
    </row>
    <row r="292" spans="1:56" s="3" customFormat="1" x14ac:dyDescent="0.2">
      <c r="A292" s="3">
        <v>9</v>
      </c>
      <c r="B292" s="10" t="s">
        <v>573</v>
      </c>
      <c r="C292" s="11" t="s">
        <v>24</v>
      </c>
      <c r="D292" s="12" t="s">
        <v>19</v>
      </c>
      <c r="E292" s="12" t="s">
        <v>590</v>
      </c>
      <c r="F292" s="16">
        <v>9</v>
      </c>
      <c r="G292" s="38">
        <v>26</v>
      </c>
      <c r="H292" s="13">
        <v>9</v>
      </c>
      <c r="I292" s="9" t="s">
        <v>28</v>
      </c>
      <c r="J292" s="13">
        <v>85</v>
      </c>
      <c r="K292" s="22" t="s">
        <v>857</v>
      </c>
      <c r="L292" s="18"/>
      <c r="M292" s="18"/>
      <c r="N292" s="19"/>
      <c r="O292" s="9">
        <f t="shared" si="4"/>
        <v>5</v>
      </c>
      <c r="P292" s="3">
        <v>25</v>
      </c>
      <c r="Q292" s="3" t="s">
        <v>30</v>
      </c>
      <c r="R292" s="3">
        <v>26</v>
      </c>
      <c r="S292" s="3" t="s">
        <v>31</v>
      </c>
      <c r="Z292" s="29">
        <v>41</v>
      </c>
      <c r="AR292"/>
      <c r="AS292"/>
      <c r="AT292"/>
      <c r="AU292"/>
      <c r="AV292"/>
      <c r="AW292"/>
      <c r="AX292"/>
      <c r="AY292"/>
      <c r="AZ292"/>
      <c r="BA292"/>
      <c r="BB292"/>
      <c r="BC292"/>
      <c r="BD292"/>
    </row>
    <row r="293" spans="1:56" s="3" customFormat="1" x14ac:dyDescent="0.2">
      <c r="A293" s="3">
        <v>10</v>
      </c>
      <c r="B293" s="10" t="s">
        <v>573</v>
      </c>
      <c r="C293" s="11" t="s">
        <v>24</v>
      </c>
      <c r="D293" s="12" t="s">
        <v>22</v>
      </c>
      <c r="E293" s="12" t="s">
        <v>590</v>
      </c>
      <c r="F293" s="16">
        <v>10</v>
      </c>
      <c r="G293" s="38" t="s">
        <v>32</v>
      </c>
      <c r="H293" s="13">
        <v>300</v>
      </c>
      <c r="I293" s="9" t="s">
        <v>33</v>
      </c>
      <c r="J293" s="13">
        <v>85</v>
      </c>
      <c r="K293" s="22" t="s">
        <v>856</v>
      </c>
      <c r="L293" s="18"/>
      <c r="M293" s="18"/>
      <c r="N293" s="19"/>
      <c r="O293" s="9">
        <f t="shared" si="4"/>
        <v>7</v>
      </c>
      <c r="P293" s="3">
        <v>27</v>
      </c>
      <c r="Q293" s="3">
        <v>28</v>
      </c>
      <c r="R293" s="3" t="s">
        <v>35</v>
      </c>
      <c r="S293" s="3">
        <v>29</v>
      </c>
      <c r="T293" s="3">
        <v>30</v>
      </c>
      <c r="U293" s="3" t="s">
        <v>32</v>
      </c>
      <c r="Z293" s="29">
        <v>42</v>
      </c>
      <c r="AR293"/>
      <c r="AS293"/>
      <c r="AT293"/>
      <c r="AU293"/>
      <c r="AV293"/>
      <c r="AW293"/>
      <c r="AX293"/>
      <c r="AY293"/>
      <c r="AZ293"/>
      <c r="BA293"/>
      <c r="BB293"/>
      <c r="BC293"/>
      <c r="BD293"/>
    </row>
    <row r="294" spans="1:56" s="3" customFormat="1" x14ac:dyDescent="0.2">
      <c r="A294" s="3">
        <v>11</v>
      </c>
      <c r="B294" s="10" t="s">
        <v>573</v>
      </c>
      <c r="C294" s="11" t="s">
        <v>24</v>
      </c>
      <c r="D294" s="12" t="s">
        <v>12</v>
      </c>
      <c r="E294" s="12" t="s">
        <v>590</v>
      </c>
      <c r="F294" s="16">
        <v>11</v>
      </c>
      <c r="G294" s="38">
        <v>35</v>
      </c>
      <c r="H294" s="13">
        <v>65</v>
      </c>
      <c r="I294" s="9" t="s">
        <v>36</v>
      </c>
      <c r="J294" s="13">
        <v>60</v>
      </c>
      <c r="K294" s="22" t="s">
        <v>851</v>
      </c>
      <c r="L294" s="18"/>
      <c r="M294" s="18"/>
      <c r="N294" s="19"/>
      <c r="O294" s="9">
        <f t="shared" si="4"/>
        <v>6</v>
      </c>
      <c r="P294" s="3">
        <v>31</v>
      </c>
      <c r="Q294" s="3">
        <v>32</v>
      </c>
      <c r="R294" s="3">
        <v>33</v>
      </c>
      <c r="S294" s="3">
        <v>34</v>
      </c>
      <c r="T294" s="3">
        <v>35</v>
      </c>
      <c r="Z294" s="29">
        <v>43</v>
      </c>
      <c r="AR294"/>
      <c r="AS294"/>
      <c r="AT294"/>
      <c r="AU294"/>
      <c r="AV294"/>
      <c r="AW294"/>
      <c r="AX294"/>
      <c r="AY294"/>
      <c r="AZ294"/>
      <c r="BA294"/>
      <c r="BB294"/>
      <c r="BC294"/>
      <c r="BD294"/>
    </row>
    <row r="295" spans="1:56" s="3" customFormat="1" x14ac:dyDescent="0.2">
      <c r="A295" s="3">
        <v>12</v>
      </c>
      <c r="B295" s="10" t="s">
        <v>573</v>
      </c>
      <c r="C295" s="11" t="s">
        <v>24</v>
      </c>
      <c r="D295" s="12" t="s">
        <v>23</v>
      </c>
      <c r="E295" s="12" t="s">
        <v>590</v>
      </c>
      <c r="F295" s="16">
        <v>12</v>
      </c>
      <c r="G295" s="38" t="s">
        <v>38</v>
      </c>
      <c r="H295" s="13">
        <v>275</v>
      </c>
      <c r="I295" s="9" t="s">
        <v>39</v>
      </c>
      <c r="J295" s="13">
        <v>60</v>
      </c>
      <c r="K295" s="22" t="s">
        <v>849</v>
      </c>
      <c r="L295" s="18"/>
      <c r="M295" s="18"/>
      <c r="N295" s="19"/>
      <c r="O295" s="9">
        <f t="shared" si="4"/>
        <v>3</v>
      </c>
      <c r="P295" s="3">
        <v>36</v>
      </c>
      <c r="Q295" s="3" t="s">
        <v>38</v>
      </c>
      <c r="Z295" s="29">
        <v>44</v>
      </c>
      <c r="AR295"/>
      <c r="AS295"/>
      <c r="AT295"/>
      <c r="AU295"/>
      <c r="AV295"/>
      <c r="AW295"/>
      <c r="AX295"/>
      <c r="AY295"/>
      <c r="AZ295"/>
      <c r="BA295"/>
      <c r="BB295"/>
      <c r="BC295"/>
      <c r="BD295"/>
    </row>
    <row r="296" spans="1:56" s="3" customFormat="1" x14ac:dyDescent="0.2">
      <c r="A296" s="3">
        <v>13</v>
      </c>
      <c r="B296" s="10" t="s">
        <v>573</v>
      </c>
      <c r="C296" s="11" t="s">
        <v>24</v>
      </c>
      <c r="D296" s="12" t="s">
        <v>41</v>
      </c>
      <c r="E296" s="12" t="s">
        <v>590</v>
      </c>
      <c r="F296" s="16">
        <v>13</v>
      </c>
      <c r="G296" s="38">
        <v>37</v>
      </c>
      <c r="H296" s="13">
        <v>400</v>
      </c>
      <c r="I296" s="9" t="s">
        <v>42</v>
      </c>
      <c r="J296" s="13">
        <v>60</v>
      </c>
      <c r="K296" s="22" t="s">
        <v>852</v>
      </c>
      <c r="L296" s="18"/>
      <c r="M296" s="18"/>
      <c r="N296" s="19"/>
      <c r="O296" s="9">
        <f t="shared" si="4"/>
        <v>2</v>
      </c>
      <c r="P296" s="3">
        <v>37</v>
      </c>
      <c r="Z296" s="29">
        <v>45</v>
      </c>
      <c r="AR296"/>
      <c r="AS296"/>
      <c r="AT296"/>
      <c r="AU296"/>
      <c r="AV296"/>
      <c r="AW296"/>
      <c r="AX296"/>
      <c r="AY296"/>
      <c r="AZ296"/>
      <c r="BA296"/>
      <c r="BB296"/>
      <c r="BC296"/>
      <c r="BD296"/>
    </row>
    <row r="297" spans="1:56" s="3" customFormat="1" x14ac:dyDescent="0.2">
      <c r="A297" s="3">
        <v>14</v>
      </c>
      <c r="B297" s="10" t="s">
        <v>573</v>
      </c>
      <c r="C297" s="11" t="s">
        <v>24</v>
      </c>
      <c r="D297" s="12" t="s">
        <v>43</v>
      </c>
      <c r="E297" s="12" t="s">
        <v>590</v>
      </c>
      <c r="F297" s="16">
        <v>14</v>
      </c>
      <c r="G297" s="38">
        <v>38</v>
      </c>
      <c r="H297" s="13">
        <v>425</v>
      </c>
      <c r="I297" s="9" t="s">
        <v>44</v>
      </c>
      <c r="J297" s="13">
        <v>60</v>
      </c>
      <c r="K297" s="22" t="s">
        <v>853</v>
      </c>
      <c r="L297" s="18"/>
      <c r="M297" s="18"/>
      <c r="N297" s="19"/>
      <c r="O297" s="9">
        <f t="shared" si="4"/>
        <v>2</v>
      </c>
      <c r="P297" s="3">
        <v>38</v>
      </c>
      <c r="Z297" s="29">
        <v>46</v>
      </c>
      <c r="AR297"/>
      <c r="AS297"/>
      <c r="AT297"/>
      <c r="AU297"/>
      <c r="AV297"/>
      <c r="AW297"/>
      <c r="AX297"/>
      <c r="AY297"/>
      <c r="AZ297"/>
      <c r="BA297"/>
      <c r="BB297"/>
      <c r="BC297"/>
      <c r="BD297"/>
    </row>
    <row r="298" spans="1:56" s="3" customFormat="1" x14ac:dyDescent="0.2">
      <c r="A298" s="3">
        <v>15</v>
      </c>
      <c r="B298" s="10" t="s">
        <v>573</v>
      </c>
      <c r="C298" s="11" t="s">
        <v>24</v>
      </c>
      <c r="D298" s="12" t="s">
        <v>45</v>
      </c>
      <c r="E298" s="12" t="s">
        <v>590</v>
      </c>
      <c r="F298" s="16">
        <v>15</v>
      </c>
      <c r="G298" s="38">
        <v>39</v>
      </c>
      <c r="H298" s="13">
        <v>1100</v>
      </c>
      <c r="I298" s="9" t="s">
        <v>46</v>
      </c>
      <c r="J298" s="13">
        <v>85</v>
      </c>
      <c r="K298" s="22" t="s">
        <v>854</v>
      </c>
      <c r="L298" s="18"/>
      <c r="M298" s="18"/>
      <c r="N298" s="19"/>
      <c r="O298" s="9">
        <f t="shared" si="4"/>
        <v>2</v>
      </c>
      <c r="P298" s="3">
        <v>39</v>
      </c>
      <c r="Z298" s="29">
        <v>47</v>
      </c>
      <c r="AR298"/>
      <c r="AS298"/>
      <c r="AT298"/>
      <c r="AU298"/>
      <c r="AV298"/>
      <c r="AW298"/>
      <c r="AX298"/>
      <c r="AY298"/>
      <c r="AZ298"/>
      <c r="BA298"/>
      <c r="BB298"/>
      <c r="BC298"/>
      <c r="BD298"/>
    </row>
    <row r="299" spans="1:56" s="3" customFormat="1" x14ac:dyDescent="0.2">
      <c r="A299" s="3">
        <v>16</v>
      </c>
      <c r="B299" s="10" t="s">
        <v>574</v>
      </c>
      <c r="C299" s="11" t="s">
        <v>47</v>
      </c>
      <c r="D299" s="12" t="s">
        <v>15</v>
      </c>
      <c r="E299" s="12" t="s">
        <v>590</v>
      </c>
      <c r="F299" s="16">
        <v>16</v>
      </c>
      <c r="G299" s="38">
        <v>63</v>
      </c>
      <c r="H299" s="13">
        <v>50</v>
      </c>
      <c r="I299" s="9" t="s">
        <v>48</v>
      </c>
      <c r="J299" s="13">
        <v>40</v>
      </c>
      <c r="K299" s="22" t="s">
        <v>855</v>
      </c>
      <c r="L299" s="18"/>
      <c r="M299" s="18"/>
      <c r="N299" s="19"/>
      <c r="O299" s="9">
        <f t="shared" si="4"/>
        <v>5</v>
      </c>
      <c r="P299" s="3">
        <v>63</v>
      </c>
      <c r="Q299" s="3" t="s">
        <v>49</v>
      </c>
      <c r="R299" s="3">
        <v>86</v>
      </c>
      <c r="S299" s="3">
        <v>92</v>
      </c>
      <c r="Z299" s="29">
        <v>102</v>
      </c>
      <c r="AR299"/>
      <c r="AS299"/>
      <c r="AT299"/>
      <c r="AU299"/>
      <c r="AV299"/>
      <c r="AW299"/>
      <c r="AX299"/>
      <c r="AY299"/>
      <c r="AZ299"/>
      <c r="BA299"/>
      <c r="BB299"/>
      <c r="BC299"/>
      <c r="BD299"/>
    </row>
    <row r="300" spans="1:56" s="3" customFormat="1" x14ac:dyDescent="0.2">
      <c r="A300" s="3">
        <v>17</v>
      </c>
      <c r="B300" s="10" t="s">
        <v>574</v>
      </c>
      <c r="C300" s="11" t="s">
        <v>47</v>
      </c>
      <c r="D300" s="12" t="s">
        <v>50</v>
      </c>
      <c r="E300" s="12" t="s">
        <v>590</v>
      </c>
      <c r="F300" s="16">
        <v>17</v>
      </c>
      <c r="G300" s="38">
        <v>73</v>
      </c>
      <c r="H300" s="13">
        <v>65</v>
      </c>
      <c r="I300" s="9" t="s">
        <v>51</v>
      </c>
      <c r="J300" s="13">
        <v>75</v>
      </c>
      <c r="K300" s="22" t="s">
        <v>865</v>
      </c>
      <c r="L300" s="18"/>
      <c r="M300" s="18"/>
      <c r="N300" s="19"/>
      <c r="O300" s="9">
        <f t="shared" si="4"/>
        <v>6</v>
      </c>
      <c r="P300" s="3">
        <v>73</v>
      </c>
      <c r="Q300" s="3">
        <v>84</v>
      </c>
      <c r="R300" s="3">
        <v>87</v>
      </c>
      <c r="S300" s="3">
        <v>93</v>
      </c>
      <c r="T300" s="3" t="s">
        <v>52</v>
      </c>
      <c r="Z300" s="29">
        <v>103</v>
      </c>
      <c r="AR300"/>
      <c r="AS300"/>
      <c r="AT300"/>
      <c r="AU300"/>
      <c r="AV300"/>
      <c r="AW300"/>
      <c r="AX300"/>
      <c r="AY300"/>
      <c r="AZ300"/>
      <c r="BA300"/>
      <c r="BB300"/>
      <c r="BC300"/>
      <c r="BD300"/>
    </row>
    <row r="301" spans="1:56" s="3" customFormat="1" x14ac:dyDescent="0.2">
      <c r="A301" s="3">
        <v>18</v>
      </c>
      <c r="B301" s="10" t="s">
        <v>574</v>
      </c>
      <c r="C301" s="11" t="s">
        <v>47</v>
      </c>
      <c r="D301" s="12" t="s">
        <v>19</v>
      </c>
      <c r="E301" s="12" t="s">
        <v>590</v>
      </c>
      <c r="F301" s="16">
        <v>18</v>
      </c>
      <c r="G301" s="38">
        <v>65</v>
      </c>
      <c r="H301" s="13">
        <v>3</v>
      </c>
      <c r="I301" s="9" t="s">
        <v>53</v>
      </c>
      <c r="J301" s="13">
        <v>150</v>
      </c>
      <c r="K301" s="22" t="s">
        <v>858</v>
      </c>
      <c r="L301" s="18"/>
      <c r="M301" s="18"/>
      <c r="N301" s="19"/>
      <c r="O301" s="9">
        <f t="shared" si="4"/>
        <v>10</v>
      </c>
      <c r="P301" s="3">
        <v>64</v>
      </c>
      <c r="Q301" s="3">
        <v>65</v>
      </c>
      <c r="R301" s="3">
        <v>79</v>
      </c>
      <c r="S301" s="3">
        <v>88</v>
      </c>
      <c r="T301" s="3">
        <v>94</v>
      </c>
      <c r="U301" s="3">
        <v>82</v>
      </c>
      <c r="V301" s="3">
        <v>83</v>
      </c>
      <c r="W301" s="3">
        <v>85</v>
      </c>
      <c r="X301" s="3" t="s">
        <v>54</v>
      </c>
      <c r="Z301" s="29">
        <v>104</v>
      </c>
      <c r="AR301"/>
      <c r="AS301"/>
      <c r="AT301"/>
      <c r="AU301"/>
      <c r="AV301"/>
      <c r="AW301"/>
      <c r="AX301"/>
      <c r="AY301"/>
      <c r="AZ301"/>
      <c r="BA301"/>
      <c r="BB301"/>
      <c r="BC301"/>
      <c r="BD301"/>
    </row>
    <row r="302" spans="1:56" s="3" customFormat="1" x14ac:dyDescent="0.2">
      <c r="A302" s="3">
        <v>19</v>
      </c>
      <c r="B302" s="10" t="s">
        <v>574</v>
      </c>
      <c r="C302" s="11" t="s">
        <v>47</v>
      </c>
      <c r="D302" s="12" t="s">
        <v>22</v>
      </c>
      <c r="E302" s="12" t="s">
        <v>590</v>
      </c>
      <c r="F302" s="16">
        <v>19</v>
      </c>
      <c r="G302" s="38">
        <v>76</v>
      </c>
      <c r="H302" s="13">
        <v>120</v>
      </c>
      <c r="I302" s="9" t="s">
        <v>55</v>
      </c>
      <c r="J302" s="13">
        <v>30</v>
      </c>
      <c r="K302" s="22" t="s">
        <v>859</v>
      </c>
      <c r="L302" s="18"/>
      <c r="M302" s="18"/>
      <c r="N302" s="19"/>
      <c r="O302" s="9">
        <f t="shared" si="4"/>
        <v>6</v>
      </c>
      <c r="P302" s="3">
        <v>67</v>
      </c>
      <c r="Q302" s="3">
        <v>75</v>
      </c>
      <c r="R302" s="3">
        <v>76</v>
      </c>
      <c r="S302" s="3">
        <v>80</v>
      </c>
      <c r="T302" s="3">
        <v>95</v>
      </c>
      <c r="Z302" s="29">
        <v>105</v>
      </c>
      <c r="AR302"/>
      <c r="AS302"/>
      <c r="AT302"/>
      <c r="AU302"/>
      <c r="AV302"/>
      <c r="AW302"/>
      <c r="AX302"/>
      <c r="AY302"/>
      <c r="AZ302"/>
      <c r="BA302"/>
      <c r="BB302"/>
      <c r="BC302"/>
      <c r="BD302"/>
    </row>
    <row r="303" spans="1:56" s="3" customFormat="1" x14ac:dyDescent="0.2">
      <c r="A303" s="3">
        <v>20</v>
      </c>
      <c r="B303" s="10" t="s">
        <v>574</v>
      </c>
      <c r="C303" s="11" t="s">
        <v>47</v>
      </c>
      <c r="D303" s="12" t="s">
        <v>12</v>
      </c>
      <c r="E303" s="12" t="s">
        <v>590</v>
      </c>
      <c r="F303" s="16">
        <v>20</v>
      </c>
      <c r="G303" s="38">
        <v>68</v>
      </c>
      <c r="H303" s="13">
        <v>60</v>
      </c>
      <c r="I303" s="9" t="s">
        <v>56</v>
      </c>
      <c r="J303" s="13">
        <v>30</v>
      </c>
      <c r="K303" s="22" t="s">
        <v>860</v>
      </c>
      <c r="L303" s="18"/>
      <c r="M303" s="18"/>
      <c r="N303" s="19"/>
      <c r="O303" s="9">
        <f t="shared" si="4"/>
        <v>6</v>
      </c>
      <c r="P303" s="3" t="s">
        <v>57</v>
      </c>
      <c r="Q303" s="3">
        <v>68</v>
      </c>
      <c r="R303" s="3" t="s">
        <v>58</v>
      </c>
      <c r="S303" s="3">
        <v>89</v>
      </c>
      <c r="T303" s="3">
        <v>96</v>
      </c>
      <c r="Z303" s="29">
        <v>106</v>
      </c>
      <c r="AR303"/>
      <c r="AS303"/>
      <c r="AT303"/>
      <c r="AU303"/>
      <c r="AV303"/>
      <c r="AW303"/>
      <c r="AX303"/>
      <c r="AY303"/>
      <c r="AZ303"/>
      <c r="BA303"/>
      <c r="BB303"/>
      <c r="BC303"/>
      <c r="BD303"/>
    </row>
    <row r="304" spans="1:56" s="3" customFormat="1" x14ac:dyDescent="0.2">
      <c r="A304" s="3">
        <v>21</v>
      </c>
      <c r="B304" s="10" t="s">
        <v>574</v>
      </c>
      <c r="C304" s="11" t="s">
        <v>47</v>
      </c>
      <c r="D304" s="12" t="s">
        <v>23</v>
      </c>
      <c r="E304" s="12" t="s">
        <v>590</v>
      </c>
      <c r="F304" s="16">
        <v>21</v>
      </c>
      <c r="G304" s="38">
        <v>69</v>
      </c>
      <c r="H304" s="13">
        <v>100</v>
      </c>
      <c r="I304" s="9" t="s">
        <v>59</v>
      </c>
      <c r="J304" s="13">
        <v>30</v>
      </c>
      <c r="K304" s="22" t="s">
        <v>861</v>
      </c>
      <c r="L304" s="18"/>
      <c r="M304" s="18"/>
      <c r="N304" s="19"/>
      <c r="O304" s="9">
        <f t="shared" si="4"/>
        <v>5</v>
      </c>
      <c r="P304" s="3">
        <v>69</v>
      </c>
      <c r="Q304" s="3" t="s">
        <v>60</v>
      </c>
      <c r="R304" s="3">
        <v>90</v>
      </c>
      <c r="S304" s="3">
        <v>97</v>
      </c>
      <c r="Z304" s="29">
        <v>107</v>
      </c>
      <c r="AR304"/>
      <c r="AS304"/>
      <c r="AT304"/>
      <c r="AU304"/>
      <c r="AV304"/>
      <c r="AW304"/>
      <c r="AX304"/>
      <c r="AY304"/>
      <c r="AZ304"/>
      <c r="BA304"/>
      <c r="BB304"/>
      <c r="BC304"/>
      <c r="BD304"/>
    </row>
    <row r="305" spans="1:56" s="3" customFormat="1" x14ac:dyDescent="0.2">
      <c r="A305" s="3">
        <v>22</v>
      </c>
      <c r="B305" s="10" t="s">
        <v>574</v>
      </c>
      <c r="C305" s="11" t="s">
        <v>47</v>
      </c>
      <c r="D305" s="12" t="s">
        <v>61</v>
      </c>
      <c r="E305" s="12" t="s">
        <v>590</v>
      </c>
      <c r="F305" s="16">
        <v>22</v>
      </c>
      <c r="G305" s="38">
        <v>77</v>
      </c>
      <c r="H305" s="13">
        <v>180</v>
      </c>
      <c r="I305" s="9" t="s">
        <v>55</v>
      </c>
      <c r="J305" s="13">
        <v>45</v>
      </c>
      <c r="K305" s="22" t="s">
        <v>866</v>
      </c>
      <c r="L305" s="18"/>
      <c r="M305" s="18"/>
      <c r="N305" s="19"/>
      <c r="O305" s="9">
        <f t="shared" si="4"/>
        <v>5</v>
      </c>
      <c r="P305" s="3">
        <v>77</v>
      </c>
      <c r="Q305" s="3" t="s">
        <v>62</v>
      </c>
      <c r="R305" s="3">
        <v>91</v>
      </c>
      <c r="S305" s="3">
        <v>98</v>
      </c>
      <c r="Z305" s="29">
        <v>108</v>
      </c>
      <c r="AR305"/>
      <c r="AS305"/>
      <c r="AT305"/>
      <c r="AU305"/>
      <c r="AV305"/>
      <c r="AW305"/>
      <c r="AX305"/>
      <c r="AY305"/>
      <c r="AZ305"/>
      <c r="BA305"/>
      <c r="BB305"/>
      <c r="BC305"/>
      <c r="BD305"/>
    </row>
    <row r="306" spans="1:56" s="3" customFormat="1" x14ac:dyDescent="0.2">
      <c r="A306" s="3">
        <v>23</v>
      </c>
      <c r="B306" s="10" t="s">
        <v>574</v>
      </c>
      <c r="C306" s="11" t="s">
        <v>47</v>
      </c>
      <c r="D306" s="12" t="s">
        <v>41</v>
      </c>
      <c r="E306" s="12" t="s">
        <v>590</v>
      </c>
      <c r="F306" s="16">
        <v>23</v>
      </c>
      <c r="G306" s="38">
        <v>78</v>
      </c>
      <c r="H306" s="13">
        <v>350</v>
      </c>
      <c r="I306" s="9" t="s">
        <v>63</v>
      </c>
      <c r="J306" s="13">
        <v>75</v>
      </c>
      <c r="K306" s="22" t="s">
        <v>862</v>
      </c>
      <c r="L306" s="18"/>
      <c r="M306" s="18"/>
      <c r="N306" s="19"/>
      <c r="O306" s="9">
        <f t="shared" si="4"/>
        <v>4</v>
      </c>
      <c r="P306" s="3">
        <v>70</v>
      </c>
      <c r="Q306" s="3">
        <v>78</v>
      </c>
      <c r="R306" s="3">
        <v>99</v>
      </c>
      <c r="Z306" s="29">
        <v>109</v>
      </c>
      <c r="AR306"/>
      <c r="AS306"/>
      <c r="AT306"/>
      <c r="AU306"/>
      <c r="AV306"/>
      <c r="AW306"/>
      <c r="AX306"/>
      <c r="AY306"/>
      <c r="AZ306"/>
      <c r="BA306"/>
      <c r="BB306"/>
      <c r="BC306"/>
      <c r="BD306"/>
    </row>
    <row r="307" spans="1:56" s="3" customFormat="1" x14ac:dyDescent="0.2">
      <c r="A307" s="3">
        <v>24</v>
      </c>
      <c r="B307" s="10" t="s">
        <v>574</v>
      </c>
      <c r="C307" s="11" t="s">
        <v>47</v>
      </c>
      <c r="D307" s="12" t="s">
        <v>43</v>
      </c>
      <c r="E307" s="12" t="s">
        <v>590</v>
      </c>
      <c r="F307" s="16">
        <v>24</v>
      </c>
      <c r="G307" s="38">
        <v>71</v>
      </c>
      <c r="H307" s="13">
        <v>190</v>
      </c>
      <c r="I307" s="9" t="s">
        <v>64</v>
      </c>
      <c r="J307" s="13">
        <v>30</v>
      </c>
      <c r="K307" s="22" t="s">
        <v>863</v>
      </c>
      <c r="L307" s="18"/>
      <c r="M307" s="18"/>
      <c r="N307" s="19"/>
      <c r="O307" s="9">
        <f t="shared" si="4"/>
        <v>4</v>
      </c>
      <c r="P307" s="3">
        <v>71</v>
      </c>
      <c r="Q307" s="3">
        <v>81</v>
      </c>
      <c r="R307" s="3">
        <v>100</v>
      </c>
      <c r="Z307" s="29">
        <v>110</v>
      </c>
      <c r="AR307"/>
      <c r="AS307"/>
      <c r="AT307"/>
      <c r="AU307"/>
      <c r="AV307"/>
      <c r="AW307"/>
      <c r="AX307"/>
      <c r="AY307"/>
      <c r="AZ307"/>
      <c r="BA307"/>
      <c r="BB307"/>
      <c r="BC307"/>
      <c r="BD307"/>
    </row>
    <row r="308" spans="1:56" s="3" customFormat="1" x14ac:dyDescent="0.2">
      <c r="A308" s="3">
        <v>25</v>
      </c>
      <c r="B308" s="10" t="s">
        <v>574</v>
      </c>
      <c r="C308" s="11" t="s">
        <v>47</v>
      </c>
      <c r="D308" s="12" t="s">
        <v>45</v>
      </c>
      <c r="E308" s="12" t="s">
        <v>590</v>
      </c>
      <c r="F308" s="16">
        <v>25</v>
      </c>
      <c r="G308" s="38">
        <v>72</v>
      </c>
      <c r="H308" s="13">
        <v>600</v>
      </c>
      <c r="I308" s="9" t="s">
        <v>65</v>
      </c>
      <c r="J308" s="13">
        <v>30</v>
      </c>
      <c r="K308" s="22" t="s">
        <v>864</v>
      </c>
      <c r="L308" s="18"/>
      <c r="M308" s="18"/>
      <c r="N308" s="19"/>
      <c r="O308" s="9">
        <f t="shared" si="4"/>
        <v>3</v>
      </c>
      <c r="P308" s="3">
        <v>72</v>
      </c>
      <c r="Q308" s="3">
        <v>101</v>
      </c>
      <c r="Z308" s="29">
        <v>111</v>
      </c>
      <c r="AR308"/>
      <c r="AS308"/>
      <c r="AT308"/>
      <c r="AU308"/>
      <c r="AV308"/>
      <c r="AW308"/>
      <c r="AX308"/>
      <c r="AY308"/>
      <c r="AZ308"/>
      <c r="BA308"/>
      <c r="BB308"/>
      <c r="BC308"/>
      <c r="BD308"/>
    </row>
    <row r="309" spans="1:56" s="3" customFormat="1" x14ac:dyDescent="0.2">
      <c r="A309" s="3">
        <v>26</v>
      </c>
      <c r="B309" s="10">
        <v>1869</v>
      </c>
      <c r="C309" s="11" t="s">
        <v>66</v>
      </c>
      <c r="D309" s="12" t="s">
        <v>15</v>
      </c>
      <c r="E309" s="12" t="s">
        <v>590</v>
      </c>
      <c r="F309" s="16">
        <v>26</v>
      </c>
      <c r="G309" s="38">
        <v>112</v>
      </c>
      <c r="H309" s="13">
        <v>150</v>
      </c>
      <c r="I309" s="9" t="s">
        <v>67</v>
      </c>
      <c r="J309" s="13">
        <v>65</v>
      </c>
      <c r="K309" s="22" t="s">
        <v>867</v>
      </c>
      <c r="L309" s="18"/>
      <c r="M309" s="18"/>
      <c r="N309" s="19"/>
      <c r="O309" s="9">
        <f t="shared" si="4"/>
        <v>3</v>
      </c>
      <c r="P309" s="3">
        <v>112</v>
      </c>
      <c r="Z309" s="29">
        <v>123</v>
      </c>
      <c r="AA309" s="29">
        <v>133</v>
      </c>
      <c r="AR309"/>
      <c r="AS309"/>
      <c r="AT309"/>
      <c r="AU309"/>
      <c r="AV309"/>
      <c r="AW309"/>
      <c r="AX309"/>
      <c r="AY309"/>
      <c r="AZ309"/>
      <c r="BA309"/>
      <c r="BB309"/>
      <c r="BC309"/>
      <c r="BD309"/>
    </row>
    <row r="310" spans="1:56" s="3" customFormat="1" x14ac:dyDescent="0.2">
      <c r="A310" s="3">
        <v>27</v>
      </c>
      <c r="B310" s="10">
        <v>1869</v>
      </c>
      <c r="C310" s="11" t="s">
        <v>66</v>
      </c>
      <c r="D310" s="12" t="s">
        <v>68</v>
      </c>
      <c r="E310" s="12" t="s">
        <v>590</v>
      </c>
      <c r="F310" s="16">
        <v>27</v>
      </c>
      <c r="G310" s="38">
        <v>113</v>
      </c>
      <c r="H310" s="13">
        <v>85</v>
      </c>
      <c r="I310" s="9" t="s">
        <v>69</v>
      </c>
      <c r="J310" s="13">
        <v>50</v>
      </c>
      <c r="K310" s="22" t="s">
        <v>868</v>
      </c>
      <c r="L310" s="18"/>
      <c r="M310" s="18"/>
      <c r="N310" s="19"/>
      <c r="O310" s="9">
        <f t="shared" si="4"/>
        <v>2</v>
      </c>
      <c r="P310" s="3">
        <v>113</v>
      </c>
      <c r="Z310" s="29">
        <v>124</v>
      </c>
      <c r="AR310"/>
      <c r="AS310"/>
      <c r="AT310"/>
      <c r="AU310"/>
      <c r="AV310"/>
      <c r="AW310"/>
      <c r="AX310"/>
      <c r="AY310"/>
      <c r="AZ310"/>
      <c r="BA310"/>
      <c r="BB310"/>
      <c r="BC310"/>
      <c r="BD310"/>
    </row>
    <row r="311" spans="1:56" s="3" customFormat="1" x14ac:dyDescent="0.2">
      <c r="A311" s="3">
        <v>28</v>
      </c>
      <c r="B311" s="10">
        <v>1869</v>
      </c>
      <c r="C311" s="11" t="s">
        <v>66</v>
      </c>
      <c r="D311" s="12" t="s">
        <v>70</v>
      </c>
      <c r="E311" s="12" t="s">
        <v>590</v>
      </c>
      <c r="F311" s="16">
        <v>28</v>
      </c>
      <c r="G311" s="38">
        <v>114</v>
      </c>
      <c r="H311" s="13">
        <v>17.5</v>
      </c>
      <c r="I311" s="9" t="s">
        <v>71</v>
      </c>
      <c r="J311" s="13">
        <v>85</v>
      </c>
      <c r="K311" s="22" t="s">
        <v>869</v>
      </c>
      <c r="L311" s="18"/>
      <c r="M311" s="18"/>
      <c r="N311" s="19"/>
      <c r="O311" s="9">
        <f t="shared" si="4"/>
        <v>2</v>
      </c>
      <c r="P311" s="3">
        <v>114</v>
      </c>
      <c r="Z311" s="29">
        <v>125</v>
      </c>
      <c r="AR311"/>
      <c r="AS311"/>
      <c r="AT311"/>
      <c r="AU311"/>
      <c r="AV311"/>
      <c r="AW311"/>
      <c r="AX311"/>
      <c r="AY311"/>
      <c r="AZ311"/>
      <c r="BA311"/>
      <c r="BB311"/>
      <c r="BC311"/>
      <c r="BD311"/>
    </row>
    <row r="312" spans="1:56" s="3" customFormat="1" x14ac:dyDescent="0.2">
      <c r="A312" s="3">
        <v>29</v>
      </c>
      <c r="B312" s="10">
        <v>1869</v>
      </c>
      <c r="C312" s="11" t="s">
        <v>66</v>
      </c>
      <c r="D312" s="12" t="s">
        <v>72</v>
      </c>
      <c r="E312" s="12" t="s">
        <v>590</v>
      </c>
      <c r="F312" s="16">
        <v>29</v>
      </c>
      <c r="G312" s="38">
        <v>115</v>
      </c>
      <c r="H312" s="13">
        <v>225</v>
      </c>
      <c r="I312" s="9" t="s">
        <v>73</v>
      </c>
      <c r="J312" s="13">
        <v>55</v>
      </c>
      <c r="K312" s="22" t="s">
        <v>870</v>
      </c>
      <c r="L312" s="18"/>
      <c r="M312" s="18"/>
      <c r="N312" s="19"/>
      <c r="O312" s="9">
        <f t="shared" si="4"/>
        <v>2</v>
      </c>
      <c r="P312" s="3">
        <v>115</v>
      </c>
      <c r="Z312" s="29">
        <v>126</v>
      </c>
      <c r="AR312"/>
      <c r="AS312"/>
      <c r="AT312"/>
      <c r="AU312"/>
      <c r="AV312"/>
      <c r="AW312"/>
      <c r="AX312"/>
      <c r="AY312"/>
      <c r="AZ312"/>
      <c r="BA312"/>
      <c r="BB312"/>
      <c r="BC312"/>
      <c r="BD312"/>
    </row>
    <row r="313" spans="1:56" s="3" customFormat="1" x14ac:dyDescent="0.2">
      <c r="A313" s="3">
        <v>30</v>
      </c>
      <c r="B313" s="10">
        <v>1869</v>
      </c>
      <c r="C313" s="11" t="s">
        <v>66</v>
      </c>
      <c r="D313" s="12" t="s">
        <v>74</v>
      </c>
      <c r="E313" s="12" t="s">
        <v>590</v>
      </c>
      <c r="F313" s="16">
        <v>30</v>
      </c>
      <c r="G313" s="38">
        <v>116</v>
      </c>
      <c r="H313" s="13">
        <v>125</v>
      </c>
      <c r="I313" s="9" t="s">
        <v>75</v>
      </c>
      <c r="J313" s="13">
        <v>55</v>
      </c>
      <c r="K313" s="22" t="s">
        <v>871</v>
      </c>
      <c r="L313" s="18"/>
      <c r="M313" s="18"/>
      <c r="N313" s="19"/>
      <c r="O313" s="9">
        <f t="shared" si="4"/>
        <v>2</v>
      </c>
      <c r="P313" s="3">
        <v>116</v>
      </c>
      <c r="Z313" s="29">
        <v>127</v>
      </c>
      <c r="AR313"/>
      <c r="AS313"/>
      <c r="AT313"/>
      <c r="AU313"/>
      <c r="AV313"/>
      <c r="AW313"/>
      <c r="AX313"/>
      <c r="AY313"/>
      <c r="AZ313"/>
      <c r="BA313"/>
      <c r="BB313"/>
      <c r="BC313"/>
      <c r="BD313"/>
    </row>
    <row r="314" spans="1:56" s="3" customFormat="1" x14ac:dyDescent="0.2">
      <c r="A314" s="3">
        <v>31</v>
      </c>
      <c r="B314" s="10">
        <v>1869</v>
      </c>
      <c r="C314" s="11" t="s">
        <v>66</v>
      </c>
      <c r="D314" s="12" t="s">
        <v>76</v>
      </c>
      <c r="E314" s="12" t="s">
        <v>590</v>
      </c>
      <c r="F314" s="16">
        <v>31</v>
      </c>
      <c r="G314" s="38">
        <v>117</v>
      </c>
      <c r="H314" s="13">
        <v>125</v>
      </c>
      <c r="I314" s="9" t="s">
        <v>77</v>
      </c>
      <c r="J314" s="13">
        <v>55</v>
      </c>
      <c r="K314" s="22" t="s">
        <v>872</v>
      </c>
      <c r="L314" s="18"/>
      <c r="M314" s="18"/>
      <c r="N314" s="19"/>
      <c r="O314" s="9">
        <f t="shared" si="4"/>
        <v>2</v>
      </c>
      <c r="P314" s="3">
        <v>117</v>
      </c>
      <c r="Z314" s="29">
        <v>128</v>
      </c>
      <c r="AR314"/>
      <c r="AS314"/>
      <c r="AT314"/>
      <c r="AU314"/>
      <c r="AV314"/>
      <c r="AW314"/>
      <c r="AX314"/>
      <c r="AY314"/>
      <c r="AZ314"/>
      <c r="BA314"/>
      <c r="BB314"/>
      <c r="BC314"/>
      <c r="BD314"/>
    </row>
    <row r="315" spans="1:56" s="3" customFormat="1" x14ac:dyDescent="0.2">
      <c r="A315" s="3">
        <v>32</v>
      </c>
      <c r="B315" s="10">
        <v>1869</v>
      </c>
      <c r="C315" s="11" t="s">
        <v>66</v>
      </c>
      <c r="D315" s="12" t="s">
        <v>78</v>
      </c>
      <c r="E315" s="12" t="s">
        <v>590</v>
      </c>
      <c r="F315" s="16">
        <v>32</v>
      </c>
      <c r="G315" s="38">
        <v>119</v>
      </c>
      <c r="H315" s="13">
        <v>210</v>
      </c>
      <c r="I315" s="9" t="s">
        <v>79</v>
      </c>
      <c r="J315" s="13">
        <v>140</v>
      </c>
      <c r="K315" s="22" t="s">
        <v>873</v>
      </c>
      <c r="L315" s="18"/>
      <c r="M315" s="18"/>
      <c r="N315" s="19"/>
      <c r="O315" s="9">
        <f t="shared" si="4"/>
        <v>3</v>
      </c>
      <c r="P315" s="3">
        <v>119</v>
      </c>
      <c r="Q315" s="3">
        <v>118</v>
      </c>
      <c r="Z315" s="29">
        <v>129</v>
      </c>
      <c r="AR315"/>
      <c r="AS315"/>
      <c r="AT315"/>
      <c r="AU315"/>
      <c r="AV315"/>
      <c r="AW315"/>
      <c r="AX315"/>
      <c r="AY315"/>
      <c r="AZ315"/>
      <c r="BA315"/>
      <c r="BB315"/>
      <c r="BC315"/>
      <c r="BD315"/>
    </row>
    <row r="316" spans="1:56" s="3" customFormat="1" x14ac:dyDescent="0.2">
      <c r="A316" s="3">
        <v>33</v>
      </c>
      <c r="B316" s="10">
        <v>1869</v>
      </c>
      <c r="C316" s="11" t="s">
        <v>66</v>
      </c>
      <c r="D316" s="12" t="s">
        <v>80</v>
      </c>
      <c r="E316" s="12" t="s">
        <v>590</v>
      </c>
      <c r="F316" s="16">
        <v>33</v>
      </c>
      <c r="G316" s="38">
        <v>120</v>
      </c>
      <c r="H316" s="13">
        <v>650</v>
      </c>
      <c r="I316" s="9" t="s">
        <v>81</v>
      </c>
      <c r="J316" s="13">
        <v>170</v>
      </c>
      <c r="K316" s="22" t="s">
        <v>874</v>
      </c>
      <c r="L316" s="18"/>
      <c r="M316" s="18"/>
      <c r="N316" s="19"/>
      <c r="O316" s="9">
        <f t="shared" si="4"/>
        <v>2</v>
      </c>
      <c r="P316" s="3">
        <v>120</v>
      </c>
      <c r="Z316" s="29">
        <v>130</v>
      </c>
      <c r="AR316"/>
      <c r="AS316"/>
      <c r="AT316"/>
      <c r="AU316"/>
      <c r="AV316"/>
      <c r="AW316"/>
      <c r="AX316"/>
      <c r="AY316"/>
      <c r="AZ316"/>
      <c r="BA316"/>
      <c r="BB316"/>
      <c r="BC316"/>
      <c r="BD316"/>
    </row>
    <row r="317" spans="1:56" s="3" customFormat="1" x14ac:dyDescent="0.2">
      <c r="A317" s="3">
        <v>34</v>
      </c>
      <c r="B317" s="10">
        <v>1869</v>
      </c>
      <c r="C317" s="11" t="s">
        <v>66</v>
      </c>
      <c r="D317" s="12" t="s">
        <v>82</v>
      </c>
      <c r="E317" s="12" t="s">
        <v>590</v>
      </c>
      <c r="F317" s="16">
        <v>34</v>
      </c>
      <c r="G317" s="38">
        <v>121</v>
      </c>
      <c r="H317" s="13">
        <v>450</v>
      </c>
      <c r="I317" s="9" t="s">
        <v>83</v>
      </c>
      <c r="J317" s="13">
        <v>170</v>
      </c>
      <c r="K317" s="22" t="s">
        <v>875</v>
      </c>
      <c r="L317" s="18"/>
      <c r="M317" s="18"/>
      <c r="N317" s="19"/>
      <c r="O317" s="9">
        <f t="shared" si="4"/>
        <v>2</v>
      </c>
      <c r="P317" s="3">
        <v>121</v>
      </c>
      <c r="Z317" s="29">
        <v>131</v>
      </c>
      <c r="AR317"/>
      <c r="AS317"/>
      <c r="AT317"/>
      <c r="AU317"/>
      <c r="AV317"/>
      <c r="AW317"/>
      <c r="AX317"/>
      <c r="AY317"/>
      <c r="AZ317"/>
      <c r="BA317"/>
      <c r="BB317"/>
      <c r="BC317"/>
      <c r="BD317"/>
    </row>
    <row r="318" spans="1:56" s="3" customFormat="1" x14ac:dyDescent="0.2">
      <c r="A318" s="3">
        <v>35</v>
      </c>
      <c r="B318" s="10">
        <v>1869</v>
      </c>
      <c r="C318" s="11" t="s">
        <v>66</v>
      </c>
      <c r="D318" s="12" t="s">
        <v>84</v>
      </c>
      <c r="E318" s="12" t="s">
        <v>590</v>
      </c>
      <c r="F318" s="16">
        <v>35</v>
      </c>
      <c r="G318" s="38">
        <v>122</v>
      </c>
      <c r="H318" s="13">
        <v>1900</v>
      </c>
      <c r="I318" s="9" t="s">
        <v>85</v>
      </c>
      <c r="J318" s="13">
        <v>170</v>
      </c>
      <c r="K318" s="22" t="s">
        <v>876</v>
      </c>
      <c r="L318" s="18"/>
      <c r="M318" s="18"/>
      <c r="N318" s="19"/>
      <c r="O318" s="9">
        <f t="shared" si="4"/>
        <v>2</v>
      </c>
      <c r="P318" s="3">
        <v>122</v>
      </c>
      <c r="Z318" s="29">
        <v>132</v>
      </c>
      <c r="AR318"/>
      <c r="AS318"/>
      <c r="AT318"/>
      <c r="AU318"/>
      <c r="AV318"/>
      <c r="AW318"/>
      <c r="AX318"/>
      <c r="AY318"/>
      <c r="AZ318"/>
      <c r="BA318"/>
      <c r="BB318"/>
      <c r="BC318"/>
      <c r="BD318"/>
    </row>
    <row r="319" spans="1:56" s="3" customFormat="1" x14ac:dyDescent="0.2">
      <c r="A319" s="3">
        <v>36</v>
      </c>
      <c r="B319" s="10" t="s">
        <v>575</v>
      </c>
      <c r="C319" s="11" t="s">
        <v>86</v>
      </c>
      <c r="D319" s="12" t="s">
        <v>15</v>
      </c>
      <c r="E319" s="12" t="s">
        <v>590</v>
      </c>
      <c r="F319" s="16">
        <v>36</v>
      </c>
      <c r="G319" s="38">
        <v>145</v>
      </c>
      <c r="H319" s="13">
        <v>25</v>
      </c>
      <c r="I319" s="9">
        <v>145</v>
      </c>
      <c r="J319" s="13">
        <v>675</v>
      </c>
      <c r="K319" s="22" t="s">
        <v>877</v>
      </c>
      <c r="L319" s="18"/>
      <c r="M319" s="18"/>
      <c r="N319" s="19"/>
      <c r="O319" s="9">
        <f t="shared" si="4"/>
        <v>8</v>
      </c>
      <c r="P319" s="3">
        <v>134</v>
      </c>
      <c r="Q319" s="3" t="s">
        <v>1624</v>
      </c>
      <c r="R319" s="3">
        <v>145</v>
      </c>
      <c r="S319" s="3">
        <v>156</v>
      </c>
      <c r="T319" s="3">
        <v>167</v>
      </c>
      <c r="U319" s="3">
        <v>182</v>
      </c>
      <c r="W319" s="3">
        <v>192</v>
      </c>
      <c r="X319" s="3">
        <v>206</v>
      </c>
      <c r="AR319"/>
      <c r="AS319"/>
      <c r="AT319"/>
      <c r="AU319"/>
      <c r="AV319"/>
      <c r="AW319"/>
      <c r="AX319"/>
      <c r="AY319"/>
      <c r="AZ319"/>
      <c r="BA319"/>
      <c r="BB319"/>
      <c r="BC319"/>
      <c r="BD319"/>
    </row>
    <row r="320" spans="1:56" s="3" customFormat="1" x14ac:dyDescent="0.2">
      <c r="A320" s="3">
        <v>37</v>
      </c>
      <c r="B320" s="10" t="s">
        <v>575</v>
      </c>
      <c r="C320" s="11" t="s">
        <v>86</v>
      </c>
      <c r="D320" s="12" t="s">
        <v>50</v>
      </c>
      <c r="E320" s="12" t="s">
        <v>590</v>
      </c>
      <c r="F320" s="16">
        <v>37</v>
      </c>
      <c r="G320" s="38">
        <v>157</v>
      </c>
      <c r="H320" s="13">
        <v>25</v>
      </c>
      <c r="I320" s="9" t="s">
        <v>87</v>
      </c>
      <c r="J320" s="13">
        <v>20</v>
      </c>
      <c r="K320" s="22" t="s">
        <v>997</v>
      </c>
      <c r="L320" s="18"/>
      <c r="M320" s="18"/>
      <c r="N320" s="19"/>
      <c r="O320" s="9">
        <f t="shared" si="4"/>
        <v>6</v>
      </c>
      <c r="P320" s="3">
        <v>135</v>
      </c>
      <c r="Q320" s="3" t="s">
        <v>1625</v>
      </c>
      <c r="R320" s="3">
        <v>146</v>
      </c>
      <c r="S320" s="3">
        <v>157</v>
      </c>
      <c r="T320" s="3">
        <v>168</v>
      </c>
      <c r="W320" s="3">
        <v>193</v>
      </c>
      <c r="AR320"/>
      <c r="AS320"/>
      <c r="AT320"/>
      <c r="AU320"/>
      <c r="AV320"/>
      <c r="AW320"/>
      <c r="AX320"/>
      <c r="AY320"/>
      <c r="AZ320"/>
      <c r="BA320"/>
      <c r="BB320"/>
      <c r="BC320"/>
      <c r="BD320"/>
    </row>
    <row r="321" spans="1:56" s="3" customFormat="1" x14ac:dyDescent="0.2">
      <c r="A321" s="3">
        <v>38</v>
      </c>
      <c r="B321" s="10" t="s">
        <v>575</v>
      </c>
      <c r="C321" s="11" t="s">
        <v>86</v>
      </c>
      <c r="D321" s="12" t="s">
        <v>19</v>
      </c>
      <c r="E321" s="12" t="s">
        <v>590</v>
      </c>
      <c r="F321" s="16">
        <v>38</v>
      </c>
      <c r="G321" s="38">
        <v>136</v>
      </c>
      <c r="H321" s="13">
        <v>32.5</v>
      </c>
      <c r="I321" s="9" t="s">
        <v>88</v>
      </c>
      <c r="J321" s="13">
        <v>150</v>
      </c>
      <c r="K321" s="22" t="s">
        <v>878</v>
      </c>
      <c r="L321" s="18"/>
      <c r="M321" s="18"/>
      <c r="N321" s="19"/>
      <c r="O321" s="9">
        <f t="shared" si="4"/>
        <v>8</v>
      </c>
      <c r="P321" s="3">
        <v>136</v>
      </c>
      <c r="Q321" s="3" t="s">
        <v>1626</v>
      </c>
      <c r="R321" s="3">
        <v>147</v>
      </c>
      <c r="S321" s="3">
        <v>158</v>
      </c>
      <c r="T321" s="3">
        <v>169</v>
      </c>
      <c r="U321" s="3">
        <v>184</v>
      </c>
      <c r="W321" s="3">
        <v>194</v>
      </c>
      <c r="X321" s="3">
        <v>207</v>
      </c>
      <c r="AR321"/>
      <c r="AS321"/>
      <c r="AT321"/>
      <c r="AU321"/>
      <c r="AV321"/>
      <c r="AW321"/>
      <c r="AX321"/>
      <c r="AY321"/>
      <c r="AZ321"/>
      <c r="BA321"/>
      <c r="BB321"/>
      <c r="BC321"/>
      <c r="BD321"/>
    </row>
    <row r="322" spans="1:56" s="3" customFormat="1" x14ac:dyDescent="0.2">
      <c r="A322" s="3">
        <v>39</v>
      </c>
      <c r="B322" s="10" t="s">
        <v>575</v>
      </c>
      <c r="C322" s="11" t="s">
        <v>86</v>
      </c>
      <c r="D322" s="12" t="s">
        <v>89</v>
      </c>
      <c r="E322" s="12" t="s">
        <v>590</v>
      </c>
      <c r="F322" s="16">
        <v>39</v>
      </c>
      <c r="G322" s="38">
        <v>159</v>
      </c>
      <c r="H322" s="13">
        <v>20</v>
      </c>
      <c r="I322" s="9" t="s">
        <v>90</v>
      </c>
      <c r="J322" s="13">
        <v>300</v>
      </c>
      <c r="K322" s="22" t="s">
        <v>879</v>
      </c>
      <c r="L322" s="18"/>
      <c r="M322" s="18"/>
      <c r="N322" s="19"/>
      <c r="O322" s="9">
        <f t="shared" ref="O322:O385" si="5">COUNTA(P322:BD322)</f>
        <v>8</v>
      </c>
      <c r="P322" s="3">
        <v>137</v>
      </c>
      <c r="Q322" s="3" t="s">
        <v>1627</v>
      </c>
      <c r="R322" s="3">
        <v>148</v>
      </c>
      <c r="S322" s="3">
        <v>159</v>
      </c>
      <c r="T322" s="3">
        <v>170</v>
      </c>
      <c r="U322" s="3">
        <v>186</v>
      </c>
      <c r="W322" s="3">
        <v>195</v>
      </c>
      <c r="X322" s="3">
        <v>208</v>
      </c>
      <c r="AR322"/>
      <c r="AS322"/>
      <c r="AT322"/>
      <c r="AU322"/>
      <c r="AV322"/>
      <c r="AW322"/>
      <c r="AX322"/>
      <c r="AY322"/>
      <c r="AZ322"/>
      <c r="BA322"/>
      <c r="BB322"/>
      <c r="BC322"/>
      <c r="BD322"/>
    </row>
    <row r="323" spans="1:56" s="3" customFormat="1" x14ac:dyDescent="0.2">
      <c r="A323" s="3">
        <v>40</v>
      </c>
      <c r="B323" s="10" t="s">
        <v>575</v>
      </c>
      <c r="C323" s="11" t="s">
        <v>86</v>
      </c>
      <c r="D323" s="12" t="s">
        <v>91</v>
      </c>
      <c r="E323" s="12" t="s">
        <v>590</v>
      </c>
      <c r="F323" s="16">
        <v>40</v>
      </c>
      <c r="G323" s="38">
        <v>160</v>
      </c>
      <c r="H323" s="13">
        <v>90</v>
      </c>
      <c r="I323" s="9" t="s">
        <v>92</v>
      </c>
      <c r="J323" s="13">
        <v>20</v>
      </c>
      <c r="K323" s="22" t="s">
        <v>880</v>
      </c>
      <c r="L323" s="18"/>
      <c r="M323" s="18"/>
      <c r="N323" s="19"/>
      <c r="O323" s="9">
        <f t="shared" si="5"/>
        <v>6</v>
      </c>
      <c r="P323" s="3">
        <v>138</v>
      </c>
      <c r="Q323" s="3" t="s">
        <v>1628</v>
      </c>
      <c r="R323" s="3">
        <v>149</v>
      </c>
      <c r="S323" s="3">
        <v>160</v>
      </c>
      <c r="T323" s="3">
        <v>171</v>
      </c>
      <c r="W323" s="3">
        <v>196</v>
      </c>
      <c r="AR323"/>
      <c r="AS323"/>
      <c r="AT323"/>
      <c r="AU323"/>
      <c r="AV323"/>
      <c r="AW323"/>
      <c r="AX323"/>
      <c r="AY323"/>
      <c r="AZ323"/>
      <c r="BA323"/>
      <c r="BB323"/>
      <c r="BC323"/>
      <c r="BD323"/>
    </row>
    <row r="324" spans="1:56" s="3" customFormat="1" x14ac:dyDescent="0.2">
      <c r="A324" s="3">
        <v>41</v>
      </c>
      <c r="B324" s="10" t="s">
        <v>575</v>
      </c>
      <c r="C324" s="11" t="s">
        <v>86</v>
      </c>
      <c r="D324" s="12" t="s">
        <v>93</v>
      </c>
      <c r="E324" s="12" t="s">
        <v>590</v>
      </c>
      <c r="F324" s="16">
        <v>41</v>
      </c>
      <c r="G324" s="38">
        <v>161</v>
      </c>
      <c r="H324" s="13">
        <v>27.5</v>
      </c>
      <c r="I324" s="9" t="s">
        <v>94</v>
      </c>
      <c r="J324" s="13">
        <v>300</v>
      </c>
      <c r="K324" s="22" t="s">
        <v>881</v>
      </c>
      <c r="L324" s="18"/>
      <c r="M324" s="18"/>
      <c r="N324" s="19"/>
      <c r="O324" s="9">
        <f t="shared" si="5"/>
        <v>9</v>
      </c>
      <c r="P324" s="3">
        <v>139</v>
      </c>
      <c r="Q324" s="3" t="s">
        <v>1629</v>
      </c>
      <c r="R324" s="3">
        <v>150</v>
      </c>
      <c r="S324" s="3">
        <v>161</v>
      </c>
      <c r="T324" s="3">
        <v>172</v>
      </c>
      <c r="U324" s="3">
        <v>187</v>
      </c>
      <c r="V324" s="3">
        <v>188</v>
      </c>
      <c r="W324" s="3">
        <v>197</v>
      </c>
      <c r="X324" s="3">
        <v>209</v>
      </c>
      <c r="AR324"/>
      <c r="AS324"/>
      <c r="AT324"/>
      <c r="AU324"/>
      <c r="AV324"/>
      <c r="AW324"/>
      <c r="AX324"/>
      <c r="AY324"/>
      <c r="AZ324"/>
      <c r="BA324"/>
      <c r="BB324"/>
      <c r="BC324"/>
      <c r="BD324"/>
    </row>
    <row r="325" spans="1:56" s="3" customFormat="1" x14ac:dyDescent="0.2">
      <c r="A325" s="3">
        <v>42</v>
      </c>
      <c r="B325" s="10" t="s">
        <v>575</v>
      </c>
      <c r="C325" s="11" t="s">
        <v>86</v>
      </c>
      <c r="D325" s="12" t="s">
        <v>95</v>
      </c>
      <c r="E325" s="12" t="s">
        <v>590</v>
      </c>
      <c r="F325" s="16">
        <v>42</v>
      </c>
      <c r="G325" s="38">
        <v>162</v>
      </c>
      <c r="H325" s="13">
        <v>145</v>
      </c>
      <c r="I325" s="9" t="s">
        <v>96</v>
      </c>
      <c r="J325" s="13">
        <v>20</v>
      </c>
      <c r="K325" s="22" t="s">
        <v>882</v>
      </c>
      <c r="L325" s="18"/>
      <c r="M325" s="18"/>
      <c r="N325" s="19"/>
      <c r="O325" s="9">
        <f t="shared" si="5"/>
        <v>6</v>
      </c>
      <c r="P325" s="3">
        <v>140</v>
      </c>
      <c r="Q325" s="3" t="s">
        <v>1630</v>
      </c>
      <c r="R325" s="3">
        <v>151</v>
      </c>
      <c r="S325" s="3">
        <v>162</v>
      </c>
      <c r="T325" s="3">
        <v>173</v>
      </c>
      <c r="W325" s="3">
        <v>198</v>
      </c>
      <c r="AR325"/>
      <c r="AS325"/>
      <c r="AT325"/>
      <c r="AU325"/>
      <c r="AV325"/>
      <c r="AW325"/>
      <c r="AX325"/>
      <c r="AY325"/>
      <c r="AZ325"/>
      <c r="BA325"/>
      <c r="BB325"/>
      <c r="BC325"/>
      <c r="BD325"/>
    </row>
    <row r="326" spans="1:56" s="3" customFormat="1" x14ac:dyDescent="0.2">
      <c r="A326" s="3">
        <v>43</v>
      </c>
      <c r="B326" s="10" t="s">
        <v>575</v>
      </c>
      <c r="C326" s="11" t="s">
        <v>86</v>
      </c>
      <c r="D326" s="12" t="s">
        <v>97</v>
      </c>
      <c r="E326" s="12" t="s">
        <v>590</v>
      </c>
      <c r="F326" s="16">
        <v>43</v>
      </c>
      <c r="G326" s="38">
        <v>189</v>
      </c>
      <c r="H326" s="13">
        <v>30</v>
      </c>
      <c r="I326" s="9" t="s">
        <v>98</v>
      </c>
      <c r="J326" s="13">
        <v>20</v>
      </c>
      <c r="K326" s="22" t="s">
        <v>883</v>
      </c>
      <c r="L326" s="18"/>
      <c r="M326" s="18"/>
      <c r="N326" s="19"/>
      <c r="O326" s="9">
        <f t="shared" si="5"/>
        <v>7</v>
      </c>
      <c r="P326" s="3">
        <v>141</v>
      </c>
      <c r="Q326" s="3" t="s">
        <v>1631</v>
      </c>
      <c r="R326" s="3">
        <v>152</v>
      </c>
      <c r="S326" s="3">
        <v>163</v>
      </c>
      <c r="T326" s="3">
        <v>174</v>
      </c>
      <c r="U326" s="3">
        <v>189</v>
      </c>
      <c r="W326" s="3">
        <v>199</v>
      </c>
      <c r="AR326"/>
      <c r="AS326"/>
      <c r="AT326"/>
      <c r="AU326"/>
      <c r="AV326"/>
      <c r="AW326"/>
      <c r="AX326"/>
      <c r="AY326"/>
      <c r="AZ326"/>
      <c r="BA326"/>
      <c r="BB326"/>
      <c r="BC326"/>
      <c r="BD326"/>
    </row>
    <row r="327" spans="1:56" s="3" customFormat="1" x14ac:dyDescent="0.2">
      <c r="A327" s="3">
        <v>44</v>
      </c>
      <c r="B327" s="10" t="s">
        <v>575</v>
      </c>
      <c r="C327" s="11" t="s">
        <v>86</v>
      </c>
      <c r="D327" s="12" t="s">
        <v>99</v>
      </c>
      <c r="E327" s="12" t="s">
        <v>590</v>
      </c>
      <c r="F327" s="16">
        <v>44</v>
      </c>
      <c r="G327" s="38">
        <v>153</v>
      </c>
      <c r="H327" s="13">
        <v>230</v>
      </c>
      <c r="I327" s="9" t="s">
        <v>100</v>
      </c>
      <c r="J327" s="13">
        <v>20</v>
      </c>
      <c r="K327" s="22" t="s">
        <v>884</v>
      </c>
      <c r="L327" s="18"/>
      <c r="M327" s="18"/>
      <c r="N327" s="19"/>
      <c r="O327" s="9">
        <f t="shared" si="5"/>
        <v>5</v>
      </c>
      <c r="P327" s="3">
        <v>142</v>
      </c>
      <c r="R327" s="3">
        <v>153</v>
      </c>
      <c r="S327" s="3">
        <v>164</v>
      </c>
      <c r="T327" s="3">
        <v>175</v>
      </c>
      <c r="W327" s="3">
        <v>200</v>
      </c>
      <c r="AR327"/>
      <c r="AS327"/>
      <c r="AT327"/>
      <c r="AU327"/>
      <c r="AV327"/>
      <c r="AW327"/>
      <c r="AX327"/>
      <c r="AY327"/>
      <c r="AZ327"/>
      <c r="BA327"/>
      <c r="BB327"/>
      <c r="BC327"/>
      <c r="BD327"/>
    </row>
    <row r="328" spans="1:56" s="3" customFormat="1" x14ac:dyDescent="0.2">
      <c r="A328" s="3">
        <v>45</v>
      </c>
      <c r="B328" s="10" t="s">
        <v>575</v>
      </c>
      <c r="C328" s="11" t="s">
        <v>86</v>
      </c>
      <c r="D328" s="12" t="s">
        <v>101</v>
      </c>
      <c r="E328" s="12" t="s">
        <v>590</v>
      </c>
      <c r="F328" s="16">
        <v>45</v>
      </c>
      <c r="G328" s="38">
        <v>165</v>
      </c>
      <c r="H328" s="13">
        <v>140</v>
      </c>
      <c r="I328" s="9" t="s">
        <v>102</v>
      </c>
      <c r="J328" s="13">
        <v>40</v>
      </c>
      <c r="K328" s="22" t="s">
        <v>885</v>
      </c>
      <c r="L328" s="18"/>
      <c r="M328" s="18"/>
      <c r="N328" s="19"/>
      <c r="O328" s="9">
        <f t="shared" si="5"/>
        <v>7</v>
      </c>
      <c r="P328" s="3">
        <v>143</v>
      </c>
      <c r="Q328" s="3" t="s">
        <v>1632</v>
      </c>
      <c r="R328" s="3">
        <v>154</v>
      </c>
      <c r="S328" s="3">
        <v>165</v>
      </c>
      <c r="T328" s="3">
        <v>176</v>
      </c>
      <c r="U328" s="3">
        <v>190</v>
      </c>
      <c r="W328" s="3">
        <v>201</v>
      </c>
      <c r="AR328"/>
      <c r="AS328"/>
      <c r="AT328"/>
      <c r="AU328"/>
      <c r="AV328"/>
      <c r="AW328"/>
      <c r="AX328"/>
      <c r="AY328"/>
      <c r="AZ328"/>
      <c r="BA328"/>
      <c r="BB328"/>
      <c r="BC328"/>
      <c r="BD328"/>
    </row>
    <row r="329" spans="1:56" s="3" customFormat="1" x14ac:dyDescent="0.2">
      <c r="A329" s="3">
        <v>46</v>
      </c>
      <c r="B329" s="10" t="s">
        <v>575</v>
      </c>
      <c r="C329" s="11" t="s">
        <v>86</v>
      </c>
      <c r="D329" s="12" t="s">
        <v>103</v>
      </c>
      <c r="E329" s="12" t="s">
        <v>590</v>
      </c>
      <c r="F329" s="16">
        <v>46</v>
      </c>
      <c r="G329" s="38">
        <v>166</v>
      </c>
      <c r="H329" s="13">
        <v>300</v>
      </c>
      <c r="I329" s="9" t="s">
        <v>104</v>
      </c>
      <c r="J329" s="13">
        <v>25</v>
      </c>
      <c r="K329" s="22" t="s">
        <v>886</v>
      </c>
      <c r="L329" s="18"/>
      <c r="M329" s="18"/>
      <c r="N329" s="19"/>
      <c r="O329" s="9">
        <f t="shared" si="5"/>
        <v>7</v>
      </c>
      <c r="P329" s="3">
        <v>144</v>
      </c>
      <c r="Q329" s="3" t="s">
        <v>1633</v>
      </c>
      <c r="R329" s="3">
        <v>155</v>
      </c>
      <c r="S329" s="3">
        <v>166</v>
      </c>
      <c r="T329" s="3">
        <v>177</v>
      </c>
      <c r="U329" s="3">
        <v>191</v>
      </c>
      <c r="W329" s="3">
        <v>202</v>
      </c>
      <c r="AR329"/>
      <c r="AS329"/>
      <c r="AT329"/>
      <c r="AU329"/>
      <c r="AV329"/>
      <c r="AW329"/>
      <c r="AX329"/>
      <c r="AY329"/>
      <c r="AZ329"/>
      <c r="BA329"/>
      <c r="BB329"/>
      <c r="BC329"/>
      <c r="BD329"/>
    </row>
    <row r="330" spans="1:56" s="3" customFormat="1" x14ac:dyDescent="0.2">
      <c r="A330" s="3">
        <v>47</v>
      </c>
      <c r="B330" s="10" t="s">
        <v>576</v>
      </c>
      <c r="C330" s="11" t="s">
        <v>105</v>
      </c>
      <c r="D330" s="12" t="s">
        <v>50</v>
      </c>
      <c r="E330" s="12" t="s">
        <v>590</v>
      </c>
      <c r="F330" s="16">
        <v>47</v>
      </c>
      <c r="G330" s="38">
        <v>178</v>
      </c>
      <c r="H330" s="13">
        <v>15</v>
      </c>
      <c r="I330" s="9" t="s">
        <v>106</v>
      </c>
      <c r="J330" s="13">
        <v>25</v>
      </c>
      <c r="K330" s="22" t="s">
        <v>998</v>
      </c>
      <c r="L330" s="18"/>
      <c r="M330" s="18"/>
      <c r="N330" s="19"/>
      <c r="O330" s="9">
        <f t="shared" si="5"/>
        <v>4</v>
      </c>
      <c r="P330" s="3">
        <v>178</v>
      </c>
      <c r="Q330" s="3">
        <v>183</v>
      </c>
      <c r="S330" s="3">
        <v>180</v>
      </c>
      <c r="V330" s="3">
        <v>203</v>
      </c>
      <c r="AR330"/>
      <c r="AS330"/>
      <c r="AT330"/>
      <c r="AU330"/>
      <c r="AV330"/>
      <c r="AW330"/>
      <c r="AX330"/>
      <c r="AY330"/>
      <c r="AZ330"/>
      <c r="BA330"/>
      <c r="BB330"/>
      <c r="BC330"/>
      <c r="BD330"/>
    </row>
    <row r="331" spans="1:56" s="3" customFormat="1" x14ac:dyDescent="0.2">
      <c r="A331" s="3">
        <v>48</v>
      </c>
      <c r="B331" s="10" t="s">
        <v>576</v>
      </c>
      <c r="C331" s="11" t="s">
        <v>105</v>
      </c>
      <c r="D331" s="12" t="s">
        <v>107</v>
      </c>
      <c r="E331" s="12" t="s">
        <v>590</v>
      </c>
      <c r="F331" s="16">
        <v>48</v>
      </c>
      <c r="G331" s="38">
        <v>179</v>
      </c>
      <c r="H331" s="13">
        <v>25</v>
      </c>
      <c r="I331" s="9" t="s">
        <v>108</v>
      </c>
      <c r="J331" s="13">
        <v>15</v>
      </c>
      <c r="K331" s="22" t="s">
        <v>887</v>
      </c>
      <c r="L331" s="18"/>
      <c r="M331" s="18"/>
      <c r="N331" s="19"/>
      <c r="O331" s="9">
        <f t="shared" si="5"/>
        <v>4</v>
      </c>
      <c r="P331" s="3">
        <v>179</v>
      </c>
      <c r="Q331" s="3">
        <v>185</v>
      </c>
      <c r="S331" s="3">
        <v>181</v>
      </c>
      <c r="V331" s="3">
        <v>204</v>
      </c>
      <c r="AR331"/>
      <c r="AS331"/>
      <c r="AT331"/>
      <c r="AU331"/>
      <c r="AV331"/>
      <c r="AW331"/>
      <c r="AX331"/>
      <c r="AY331"/>
      <c r="AZ331"/>
      <c r="BA331"/>
      <c r="BB331"/>
      <c r="BC331"/>
      <c r="BD331"/>
    </row>
    <row r="332" spans="1:56" s="3" customFormat="1" x14ac:dyDescent="0.2">
      <c r="A332" s="3">
        <v>49</v>
      </c>
      <c r="B332" s="10" t="s">
        <v>576</v>
      </c>
      <c r="C332" s="11" t="s">
        <v>105</v>
      </c>
      <c r="D332" s="12" t="s">
        <v>109</v>
      </c>
      <c r="E332" s="12" t="s">
        <v>590</v>
      </c>
      <c r="F332" s="16">
        <v>49</v>
      </c>
      <c r="G332" s="38">
        <v>205</v>
      </c>
      <c r="H332" s="13">
        <v>12</v>
      </c>
      <c r="I332" s="9" t="s">
        <v>110</v>
      </c>
      <c r="J332" s="13">
        <v>20</v>
      </c>
      <c r="K332" s="22" t="s">
        <v>888</v>
      </c>
      <c r="L332" s="18"/>
      <c r="M332" s="18"/>
      <c r="N332" s="19"/>
      <c r="O332" s="9">
        <f t="shared" si="5"/>
        <v>2</v>
      </c>
      <c r="P332" s="3">
        <v>205</v>
      </c>
      <c r="Q332" s="3" t="s">
        <v>1597</v>
      </c>
      <c r="AR332"/>
      <c r="AS332"/>
      <c r="AT332"/>
      <c r="AU332"/>
      <c r="AV332"/>
      <c r="AW332"/>
      <c r="AX332"/>
      <c r="AY332"/>
      <c r="AZ332"/>
      <c r="BA332"/>
      <c r="BB332"/>
      <c r="BC332"/>
      <c r="BD332"/>
    </row>
    <row r="333" spans="1:56" s="3" customFormat="1" x14ac:dyDescent="0.2">
      <c r="A333" s="3">
        <v>50</v>
      </c>
      <c r="B333" s="10" t="s">
        <v>576</v>
      </c>
      <c r="C333" s="11" t="s">
        <v>105</v>
      </c>
      <c r="D333" s="12" t="s">
        <v>111</v>
      </c>
      <c r="E333" s="12" t="s">
        <v>590</v>
      </c>
      <c r="F333" s="16">
        <v>50</v>
      </c>
      <c r="G333" s="38">
        <v>210</v>
      </c>
      <c r="H333" s="13">
        <v>0.75</v>
      </c>
      <c r="I333" s="9" t="s">
        <v>112</v>
      </c>
      <c r="J333" s="13">
        <v>20</v>
      </c>
      <c r="K333" s="22" t="s">
        <v>889</v>
      </c>
      <c r="L333" s="18"/>
      <c r="M333" s="18"/>
      <c r="N333" s="19"/>
      <c r="O333" s="9">
        <f t="shared" si="5"/>
        <v>2</v>
      </c>
      <c r="P333" s="3">
        <v>210</v>
      </c>
      <c r="Q333" s="3" t="s">
        <v>1598</v>
      </c>
      <c r="AR333"/>
      <c r="AS333"/>
      <c r="AT333"/>
      <c r="AU333"/>
      <c r="AV333"/>
      <c r="AW333"/>
      <c r="AX333"/>
      <c r="AY333"/>
      <c r="AZ333"/>
      <c r="BA333"/>
      <c r="BB333"/>
      <c r="BC333"/>
      <c r="BD333"/>
    </row>
    <row r="334" spans="1:56" s="3" customFormat="1" x14ac:dyDescent="0.2">
      <c r="A334" s="3">
        <v>51</v>
      </c>
      <c r="B334" s="10" t="s">
        <v>576</v>
      </c>
      <c r="C334" s="11" t="s">
        <v>105</v>
      </c>
      <c r="D334" s="12" t="s">
        <v>113</v>
      </c>
      <c r="E334" s="12" t="s">
        <v>590</v>
      </c>
      <c r="F334" s="16">
        <v>51</v>
      </c>
      <c r="G334" s="38">
        <v>211</v>
      </c>
      <c r="H334" s="13">
        <v>27.5</v>
      </c>
      <c r="I334" s="9" t="s">
        <v>114</v>
      </c>
      <c r="J334" s="13">
        <v>25</v>
      </c>
      <c r="K334" s="22" t="s">
        <v>890</v>
      </c>
      <c r="L334" s="18"/>
      <c r="M334" s="18"/>
      <c r="N334" s="19"/>
      <c r="O334" s="9">
        <f t="shared" si="5"/>
        <v>2</v>
      </c>
      <c r="P334" s="3">
        <v>211</v>
      </c>
      <c r="Q334" s="3" t="s">
        <v>1599</v>
      </c>
      <c r="AR334"/>
      <c r="AS334"/>
      <c r="AT334"/>
      <c r="AU334"/>
      <c r="AV334"/>
      <c r="AW334"/>
      <c r="AX334"/>
      <c r="AY334"/>
      <c r="AZ334"/>
      <c r="BA334"/>
      <c r="BB334"/>
      <c r="BC334"/>
      <c r="BD334"/>
    </row>
    <row r="335" spans="1:56" s="3" customFormat="1" x14ac:dyDescent="0.2">
      <c r="A335" s="3">
        <v>52</v>
      </c>
      <c r="B335" s="10" t="s">
        <v>577</v>
      </c>
      <c r="C335" s="11" t="s">
        <v>115</v>
      </c>
      <c r="D335" s="12" t="s">
        <v>15</v>
      </c>
      <c r="E335" s="12" t="s">
        <v>590</v>
      </c>
      <c r="F335" s="16">
        <v>52</v>
      </c>
      <c r="G335" s="38">
        <v>212</v>
      </c>
      <c r="H335" s="13">
        <v>2.5</v>
      </c>
      <c r="I335" s="9">
        <v>212</v>
      </c>
      <c r="J335" s="13">
        <v>90</v>
      </c>
      <c r="K335" s="22" t="s">
        <v>891</v>
      </c>
      <c r="L335" s="18"/>
      <c r="M335" s="18"/>
      <c r="N335" s="19"/>
      <c r="O335" s="9">
        <f t="shared" si="5"/>
        <v>1</v>
      </c>
      <c r="P335" s="3">
        <v>212</v>
      </c>
      <c r="AR335"/>
      <c r="AS335"/>
      <c r="AT335"/>
      <c r="AU335"/>
      <c r="AV335"/>
      <c r="AW335"/>
      <c r="AX335"/>
      <c r="AY335"/>
      <c r="AZ335"/>
      <c r="BA335"/>
      <c r="BB335"/>
      <c r="BC335"/>
      <c r="BD335"/>
    </row>
    <row r="336" spans="1:56" s="3" customFormat="1" x14ac:dyDescent="0.2">
      <c r="A336" s="3">
        <v>53</v>
      </c>
      <c r="B336" s="10" t="s">
        <v>577</v>
      </c>
      <c r="C336" s="11" t="s">
        <v>115</v>
      </c>
      <c r="D336" s="12" t="s">
        <v>111</v>
      </c>
      <c r="E336" s="12" t="s">
        <v>590</v>
      </c>
      <c r="F336" s="16">
        <v>53</v>
      </c>
      <c r="G336" s="38">
        <v>213</v>
      </c>
      <c r="H336" s="13">
        <v>0.6</v>
      </c>
      <c r="I336" s="9" t="s">
        <v>116</v>
      </c>
      <c r="J336" s="13">
        <v>50</v>
      </c>
      <c r="K336" s="22" t="s">
        <v>889</v>
      </c>
      <c r="L336" s="18"/>
      <c r="M336" s="18"/>
      <c r="N336" s="19"/>
      <c r="O336" s="9">
        <f t="shared" si="5"/>
        <v>1</v>
      </c>
      <c r="P336" s="3">
        <v>213</v>
      </c>
      <c r="AR336"/>
      <c r="AS336"/>
      <c r="AT336"/>
      <c r="AU336"/>
      <c r="AV336"/>
      <c r="AW336"/>
      <c r="AX336"/>
      <c r="AY336"/>
      <c r="AZ336"/>
      <c r="BA336"/>
      <c r="BB336"/>
      <c r="BC336"/>
      <c r="BD336"/>
    </row>
    <row r="337" spans="1:56" s="3" customFormat="1" x14ac:dyDescent="0.2">
      <c r="A337" s="3">
        <v>54</v>
      </c>
      <c r="B337" s="10" t="s">
        <v>577</v>
      </c>
      <c r="C337" s="11" t="s">
        <v>115</v>
      </c>
      <c r="D337" s="12" t="s">
        <v>19</v>
      </c>
      <c r="E337" s="12" t="s">
        <v>590</v>
      </c>
      <c r="F337" s="16">
        <v>54</v>
      </c>
      <c r="G337" s="38">
        <v>214</v>
      </c>
      <c r="H337" s="13">
        <v>55</v>
      </c>
      <c r="I337" s="9" t="s">
        <v>117</v>
      </c>
      <c r="J337" s="13">
        <v>50</v>
      </c>
      <c r="K337" s="22" t="s">
        <v>999</v>
      </c>
      <c r="L337" s="18"/>
      <c r="M337" s="18"/>
      <c r="N337" s="19"/>
      <c r="O337" s="9">
        <f t="shared" si="5"/>
        <v>1</v>
      </c>
      <c r="P337" s="3">
        <v>214</v>
      </c>
      <c r="AR337"/>
      <c r="AS337"/>
      <c r="AT337"/>
      <c r="AU337"/>
      <c r="AV337"/>
      <c r="AW337"/>
      <c r="AX337"/>
      <c r="AY337"/>
      <c r="AZ337"/>
      <c r="BA337"/>
      <c r="BB337"/>
      <c r="BC337"/>
      <c r="BD337"/>
    </row>
    <row r="338" spans="1:56" s="3" customFormat="1" x14ac:dyDescent="0.2">
      <c r="A338" s="3">
        <v>55</v>
      </c>
      <c r="B338" s="10" t="s">
        <v>577</v>
      </c>
      <c r="C338" s="11" t="s">
        <v>115</v>
      </c>
      <c r="D338" s="12" t="s">
        <v>113</v>
      </c>
      <c r="E338" s="12" t="s">
        <v>590</v>
      </c>
      <c r="F338" s="16">
        <v>55</v>
      </c>
      <c r="G338" s="38">
        <v>215</v>
      </c>
      <c r="H338" s="13">
        <v>27.5</v>
      </c>
      <c r="I338" s="9" t="s">
        <v>118</v>
      </c>
      <c r="J338" s="13">
        <v>50</v>
      </c>
      <c r="K338" s="22" t="s">
        <v>890</v>
      </c>
      <c r="L338" s="18"/>
      <c r="M338" s="18"/>
      <c r="N338" s="19"/>
      <c r="O338" s="9">
        <f t="shared" si="5"/>
        <v>1</v>
      </c>
      <c r="P338" s="3">
        <v>215</v>
      </c>
      <c r="AR338"/>
      <c r="AS338"/>
      <c r="AT338"/>
      <c r="AU338"/>
      <c r="AV338"/>
      <c r="AW338"/>
      <c r="AX338"/>
      <c r="AY338"/>
      <c r="AZ338"/>
      <c r="BA338"/>
      <c r="BB338"/>
      <c r="BC338"/>
      <c r="BD338"/>
    </row>
    <row r="339" spans="1:56" s="3" customFormat="1" x14ac:dyDescent="0.2">
      <c r="A339" s="3">
        <v>56</v>
      </c>
      <c r="B339" s="10" t="s">
        <v>577</v>
      </c>
      <c r="C339" s="11" t="s">
        <v>115</v>
      </c>
      <c r="D339" s="12" t="s">
        <v>109</v>
      </c>
      <c r="E339" s="12" t="s">
        <v>590</v>
      </c>
      <c r="F339" s="16">
        <v>56</v>
      </c>
      <c r="G339" s="38">
        <v>216</v>
      </c>
      <c r="H339" s="13">
        <v>17.5</v>
      </c>
      <c r="I339" s="9" t="s">
        <v>119</v>
      </c>
      <c r="J339" s="13">
        <v>50</v>
      </c>
      <c r="K339" s="22" t="s">
        <v>888</v>
      </c>
      <c r="L339" s="18"/>
      <c r="M339" s="18"/>
      <c r="N339" s="19"/>
      <c r="O339" s="9">
        <f t="shared" si="5"/>
        <v>1</v>
      </c>
      <c r="P339" s="3">
        <v>216</v>
      </c>
      <c r="AR339"/>
      <c r="AS339"/>
      <c r="AT339"/>
      <c r="AU339"/>
      <c r="AV339"/>
      <c r="AW339"/>
      <c r="AX339"/>
      <c r="AY339"/>
      <c r="AZ339"/>
      <c r="BA339"/>
      <c r="BB339"/>
      <c r="BC339"/>
      <c r="BD339"/>
    </row>
    <row r="340" spans="1:56" s="3" customFormat="1" x14ac:dyDescent="0.2">
      <c r="A340" s="3">
        <v>57</v>
      </c>
      <c r="B340" s="10" t="s">
        <v>577</v>
      </c>
      <c r="C340" s="11" t="s">
        <v>115</v>
      </c>
      <c r="D340" s="12" t="s">
        <v>101</v>
      </c>
      <c r="E340" s="12" t="s">
        <v>590</v>
      </c>
      <c r="F340" s="16">
        <v>57</v>
      </c>
      <c r="G340" s="38">
        <v>217</v>
      </c>
      <c r="H340" s="13">
        <v>100</v>
      </c>
      <c r="I340" s="9" t="s">
        <v>120</v>
      </c>
      <c r="J340" s="13">
        <v>50</v>
      </c>
      <c r="K340" s="22" t="s">
        <v>1000</v>
      </c>
      <c r="L340" s="18"/>
      <c r="M340" s="18"/>
      <c r="N340" s="19"/>
      <c r="O340" s="9">
        <f t="shared" si="5"/>
        <v>1</v>
      </c>
      <c r="P340" s="3">
        <v>217</v>
      </c>
      <c r="AR340"/>
      <c r="AS340"/>
      <c r="AT340"/>
      <c r="AU340"/>
      <c r="AV340"/>
      <c r="AW340"/>
      <c r="AX340"/>
      <c r="AY340"/>
      <c r="AZ340"/>
      <c r="BA340"/>
      <c r="BB340"/>
      <c r="BC340"/>
      <c r="BD340"/>
    </row>
    <row r="341" spans="1:56" s="3" customFormat="1" x14ac:dyDescent="0.2">
      <c r="A341" s="3">
        <v>58</v>
      </c>
      <c r="B341" s="10" t="s">
        <v>577</v>
      </c>
      <c r="C341" s="11" t="s">
        <v>115</v>
      </c>
      <c r="D341" s="12" t="s">
        <v>103</v>
      </c>
      <c r="E341" s="12" t="s">
        <v>590</v>
      </c>
      <c r="F341" s="16">
        <v>58</v>
      </c>
      <c r="G341" s="38">
        <v>218</v>
      </c>
      <c r="H341" s="13">
        <v>250</v>
      </c>
      <c r="I341" s="9" t="s">
        <v>121</v>
      </c>
      <c r="J341" s="13">
        <v>50</v>
      </c>
      <c r="K341" s="22" t="s">
        <v>886</v>
      </c>
      <c r="L341" s="18"/>
      <c r="M341" s="18"/>
      <c r="N341" s="19"/>
      <c r="O341" s="9">
        <f t="shared" si="5"/>
        <v>1</v>
      </c>
      <c r="P341" s="3">
        <v>218</v>
      </c>
      <c r="AR341"/>
      <c r="AS341"/>
      <c r="AT341"/>
      <c r="AU341"/>
      <c r="AV341"/>
      <c r="AW341"/>
      <c r="AX341"/>
      <c r="AY341"/>
      <c r="AZ341"/>
      <c r="BA341"/>
      <c r="BB341"/>
      <c r="BC341"/>
      <c r="BD341"/>
    </row>
    <row r="342" spans="1:56" s="3" customFormat="1" x14ac:dyDescent="0.2">
      <c r="A342" s="3">
        <v>59</v>
      </c>
      <c r="B342" s="10" t="s">
        <v>578</v>
      </c>
      <c r="C342" s="11" t="s">
        <v>122</v>
      </c>
      <c r="D342" s="12" t="s">
        <v>15</v>
      </c>
      <c r="E342" s="12" t="s">
        <v>590</v>
      </c>
      <c r="F342" s="16">
        <v>59</v>
      </c>
      <c r="G342" s="38">
        <v>219</v>
      </c>
      <c r="H342" s="13">
        <v>0.75</v>
      </c>
      <c r="I342" s="9" t="s">
        <v>123</v>
      </c>
      <c r="J342" s="13">
        <v>40</v>
      </c>
      <c r="K342" s="22" t="s">
        <v>892</v>
      </c>
      <c r="L342" s="18"/>
      <c r="M342" s="18"/>
      <c r="N342" s="19"/>
      <c r="O342" s="9">
        <f t="shared" si="5"/>
        <v>1</v>
      </c>
      <c r="P342" s="3">
        <v>219</v>
      </c>
      <c r="AR342"/>
      <c r="AS342"/>
      <c r="AT342"/>
      <c r="AU342"/>
      <c r="AV342"/>
      <c r="AW342"/>
      <c r="AX342"/>
      <c r="AY342"/>
      <c r="AZ342"/>
      <c r="BA342"/>
      <c r="BB342"/>
      <c r="BC342"/>
      <c r="BD342"/>
    </row>
    <row r="343" spans="1:56" s="3" customFormat="1" x14ac:dyDescent="0.2">
      <c r="A343" s="3">
        <v>60</v>
      </c>
      <c r="B343" s="10" t="s">
        <v>578</v>
      </c>
      <c r="C343" s="11" t="s">
        <v>122</v>
      </c>
      <c r="D343" s="12" t="s">
        <v>111</v>
      </c>
      <c r="E343" s="12" t="s">
        <v>590</v>
      </c>
      <c r="F343" s="16">
        <v>60</v>
      </c>
      <c r="G343" s="38" t="s">
        <v>124</v>
      </c>
      <c r="H343" s="13">
        <v>5.5</v>
      </c>
      <c r="I343" s="9" t="s">
        <v>125</v>
      </c>
      <c r="J343" s="13">
        <v>200</v>
      </c>
      <c r="K343" s="22" t="s">
        <v>893</v>
      </c>
      <c r="L343" s="18"/>
      <c r="M343" s="18"/>
      <c r="N343" s="19"/>
      <c r="O343" s="9">
        <f t="shared" si="5"/>
        <v>1</v>
      </c>
      <c r="P343" s="3" t="s">
        <v>124</v>
      </c>
      <c r="AR343"/>
      <c r="AS343"/>
      <c r="AT343"/>
      <c r="AU343"/>
      <c r="AV343"/>
      <c r="AW343"/>
      <c r="AX343"/>
      <c r="AY343"/>
      <c r="AZ343"/>
      <c r="BA343"/>
      <c r="BB343"/>
      <c r="BC343"/>
      <c r="BD343"/>
    </row>
    <row r="344" spans="1:56" s="3" customFormat="1" x14ac:dyDescent="0.2">
      <c r="A344" s="3">
        <v>61</v>
      </c>
      <c r="B344" s="10" t="s">
        <v>578</v>
      </c>
      <c r="C344" s="11" t="s">
        <v>122</v>
      </c>
      <c r="D344" s="12" t="s">
        <v>111</v>
      </c>
      <c r="E344" s="12" t="s">
        <v>590</v>
      </c>
      <c r="F344" s="16">
        <v>61</v>
      </c>
      <c r="G344" s="38">
        <v>220</v>
      </c>
      <c r="H344" s="13">
        <v>5.5</v>
      </c>
      <c r="I344" s="9" t="s">
        <v>125</v>
      </c>
      <c r="J344" s="13">
        <v>200</v>
      </c>
      <c r="K344" s="22" t="s">
        <v>893</v>
      </c>
      <c r="L344" s="18"/>
      <c r="M344" s="18"/>
      <c r="N344" s="19"/>
      <c r="O344" s="9">
        <f t="shared" si="5"/>
        <v>1</v>
      </c>
      <c r="P344" s="3">
        <v>220</v>
      </c>
      <c r="AR344"/>
      <c r="AS344"/>
      <c r="AT344"/>
      <c r="AU344"/>
      <c r="AV344"/>
      <c r="AW344"/>
      <c r="AX344"/>
      <c r="AY344"/>
      <c r="AZ344"/>
      <c r="BA344"/>
      <c r="BB344"/>
      <c r="BC344"/>
      <c r="BD344"/>
    </row>
    <row r="345" spans="1:56" s="3" customFormat="1" x14ac:dyDescent="0.2">
      <c r="A345" s="3">
        <v>62</v>
      </c>
      <c r="B345" s="10" t="s">
        <v>578</v>
      </c>
      <c r="C345" s="11" t="s">
        <v>122</v>
      </c>
      <c r="D345" s="12" t="s">
        <v>126</v>
      </c>
      <c r="E345" s="12" t="s">
        <v>590</v>
      </c>
      <c r="F345" s="16">
        <v>62</v>
      </c>
      <c r="G345" s="38">
        <v>221</v>
      </c>
      <c r="H345" s="13">
        <v>9</v>
      </c>
      <c r="I345" s="9" t="s">
        <v>127</v>
      </c>
      <c r="J345" s="13">
        <v>25</v>
      </c>
      <c r="K345" s="22" t="s">
        <v>894</v>
      </c>
      <c r="L345" s="18"/>
      <c r="M345" s="18"/>
      <c r="N345" s="19"/>
      <c r="O345" s="9">
        <f t="shared" si="5"/>
        <v>1</v>
      </c>
      <c r="P345" s="3">
        <v>221</v>
      </c>
      <c r="AR345"/>
      <c r="AS345"/>
      <c r="AT345"/>
      <c r="AU345"/>
      <c r="AV345"/>
      <c r="AW345"/>
      <c r="AX345"/>
      <c r="AY345"/>
      <c r="AZ345"/>
      <c r="BA345"/>
      <c r="BB345"/>
      <c r="BC345"/>
      <c r="BD345"/>
    </row>
    <row r="346" spans="1:56" s="3" customFormat="1" x14ac:dyDescent="0.2">
      <c r="A346" s="3">
        <v>63</v>
      </c>
      <c r="B346" s="10" t="s">
        <v>578</v>
      </c>
      <c r="C346" s="11" t="s">
        <v>122</v>
      </c>
      <c r="D346" s="12" t="s">
        <v>128</v>
      </c>
      <c r="E346" s="12" t="s">
        <v>590</v>
      </c>
      <c r="F346" s="16">
        <v>63</v>
      </c>
      <c r="G346" s="38">
        <v>222</v>
      </c>
      <c r="H346" s="13">
        <v>4.75</v>
      </c>
      <c r="I346" s="9" t="s">
        <v>129</v>
      </c>
      <c r="J346" s="13">
        <v>25</v>
      </c>
      <c r="K346" s="22" t="s">
        <v>895</v>
      </c>
      <c r="L346" s="18"/>
      <c r="M346" s="18"/>
      <c r="N346" s="19"/>
      <c r="O346" s="9">
        <f t="shared" si="5"/>
        <v>1</v>
      </c>
      <c r="P346" s="3">
        <v>222</v>
      </c>
      <c r="AR346"/>
      <c r="AS346"/>
      <c r="AT346"/>
      <c r="AU346"/>
      <c r="AV346"/>
      <c r="AW346"/>
      <c r="AX346"/>
      <c r="AY346"/>
      <c r="AZ346"/>
      <c r="BA346"/>
      <c r="BB346"/>
      <c r="BC346"/>
      <c r="BD346"/>
    </row>
    <row r="347" spans="1:56" s="3" customFormat="1" x14ac:dyDescent="0.2">
      <c r="A347" s="3">
        <v>64</v>
      </c>
      <c r="B347" s="10" t="s">
        <v>578</v>
      </c>
      <c r="C347" s="11" t="s">
        <v>122</v>
      </c>
      <c r="D347" s="12" t="s">
        <v>130</v>
      </c>
      <c r="E347" s="12" t="s">
        <v>590</v>
      </c>
      <c r="F347" s="16">
        <v>64</v>
      </c>
      <c r="G347" s="38">
        <v>223</v>
      </c>
      <c r="H347" s="13">
        <v>4.75</v>
      </c>
      <c r="I347" s="9" t="s">
        <v>131</v>
      </c>
      <c r="J347" s="13">
        <v>25</v>
      </c>
      <c r="K347" s="22" t="s">
        <v>896</v>
      </c>
      <c r="L347" s="18"/>
      <c r="M347" s="18"/>
      <c r="N347" s="19"/>
      <c r="O347" s="9">
        <f t="shared" si="5"/>
        <v>1</v>
      </c>
      <c r="P347" s="3">
        <v>223</v>
      </c>
      <c r="AR347"/>
      <c r="AS347"/>
      <c r="AT347"/>
      <c r="AU347"/>
      <c r="AV347"/>
      <c r="AW347"/>
      <c r="AX347"/>
      <c r="AY347"/>
      <c r="AZ347"/>
      <c r="BA347"/>
      <c r="BB347"/>
      <c r="BC347"/>
      <c r="BD347"/>
    </row>
    <row r="348" spans="1:56" s="3" customFormat="1" x14ac:dyDescent="0.2">
      <c r="A348" s="3">
        <v>65</v>
      </c>
      <c r="B348" s="10" t="s">
        <v>578</v>
      </c>
      <c r="C348" s="11" t="s">
        <v>122</v>
      </c>
      <c r="D348" s="12" t="s">
        <v>132</v>
      </c>
      <c r="E348" s="12" t="s">
        <v>590</v>
      </c>
      <c r="F348" s="16">
        <v>65</v>
      </c>
      <c r="G348" s="38">
        <v>224</v>
      </c>
      <c r="H348" s="13">
        <v>25</v>
      </c>
      <c r="I348" s="9" t="s">
        <v>133</v>
      </c>
      <c r="J348" s="13">
        <v>110</v>
      </c>
      <c r="K348" s="22" t="s">
        <v>897</v>
      </c>
      <c r="L348" s="18"/>
      <c r="M348" s="18"/>
      <c r="N348" s="19"/>
      <c r="O348" s="9">
        <f t="shared" si="5"/>
        <v>1</v>
      </c>
      <c r="P348" s="3">
        <v>224</v>
      </c>
      <c r="AR348"/>
      <c r="AS348"/>
      <c r="AT348"/>
      <c r="AU348"/>
      <c r="AV348"/>
      <c r="AW348"/>
      <c r="AX348"/>
      <c r="AY348"/>
      <c r="AZ348"/>
      <c r="BA348"/>
      <c r="BB348"/>
      <c r="BC348"/>
      <c r="BD348"/>
    </row>
    <row r="349" spans="1:56" s="3" customFormat="1" x14ac:dyDescent="0.2">
      <c r="A349" s="3">
        <v>66</v>
      </c>
      <c r="B349" s="10" t="s">
        <v>578</v>
      </c>
      <c r="C349" s="11" t="s">
        <v>122</v>
      </c>
      <c r="D349" s="12" t="s">
        <v>134</v>
      </c>
      <c r="E349" s="12" t="s">
        <v>590</v>
      </c>
      <c r="F349" s="16">
        <v>66</v>
      </c>
      <c r="G349" s="38">
        <v>225</v>
      </c>
      <c r="H349" s="13">
        <v>17</v>
      </c>
      <c r="I349" s="9" t="s">
        <v>135</v>
      </c>
      <c r="J349" s="13">
        <v>40</v>
      </c>
      <c r="K349" s="22" t="s">
        <v>898</v>
      </c>
      <c r="L349" s="18"/>
      <c r="M349" s="18"/>
      <c r="N349" s="19"/>
      <c r="O349" s="9">
        <f t="shared" si="5"/>
        <v>1</v>
      </c>
      <c r="P349" s="3">
        <v>225</v>
      </c>
      <c r="AR349"/>
      <c r="AS349"/>
      <c r="AT349"/>
      <c r="AU349"/>
      <c r="AV349"/>
      <c r="AW349"/>
      <c r="AX349"/>
      <c r="AY349"/>
      <c r="AZ349"/>
      <c r="BA349"/>
      <c r="BB349"/>
      <c r="BC349"/>
      <c r="BD349"/>
    </row>
    <row r="350" spans="1:56" s="3" customFormat="1" x14ac:dyDescent="0.2">
      <c r="A350" s="3">
        <v>67</v>
      </c>
      <c r="B350" s="10" t="s">
        <v>578</v>
      </c>
      <c r="C350" s="11" t="s">
        <v>122</v>
      </c>
      <c r="D350" s="12" t="s">
        <v>136</v>
      </c>
      <c r="E350" s="12" t="s">
        <v>590</v>
      </c>
      <c r="F350" s="16">
        <v>67</v>
      </c>
      <c r="G350" s="38">
        <v>226</v>
      </c>
      <c r="H350" s="13">
        <v>5</v>
      </c>
      <c r="I350" s="9" t="s">
        <v>137</v>
      </c>
      <c r="J350" s="13">
        <v>40</v>
      </c>
      <c r="K350" s="22" t="s">
        <v>899</v>
      </c>
      <c r="L350" s="18"/>
      <c r="M350" s="18"/>
      <c r="N350" s="19"/>
      <c r="O350" s="9">
        <f t="shared" si="5"/>
        <v>1</v>
      </c>
      <c r="P350" s="3">
        <v>226</v>
      </c>
      <c r="AR350"/>
      <c r="AS350"/>
      <c r="AT350"/>
      <c r="AU350"/>
      <c r="AV350"/>
      <c r="AW350"/>
      <c r="AX350"/>
      <c r="AY350"/>
      <c r="AZ350"/>
      <c r="BA350"/>
      <c r="BB350"/>
      <c r="BC350"/>
      <c r="BD350"/>
    </row>
    <row r="351" spans="1:56" s="3" customFormat="1" x14ac:dyDescent="0.2">
      <c r="A351" s="3">
        <v>68</v>
      </c>
      <c r="B351" s="10" t="s">
        <v>578</v>
      </c>
      <c r="C351" s="11" t="s">
        <v>122</v>
      </c>
      <c r="D351" s="12" t="s">
        <v>138</v>
      </c>
      <c r="E351" s="12" t="s">
        <v>590</v>
      </c>
      <c r="F351" s="16">
        <v>68</v>
      </c>
      <c r="G351" s="38">
        <v>227</v>
      </c>
      <c r="H351" s="13">
        <v>27.5</v>
      </c>
      <c r="I351" s="9" t="s">
        <v>139</v>
      </c>
      <c r="J351" s="13">
        <v>40</v>
      </c>
      <c r="K351" s="22" t="s">
        <v>900</v>
      </c>
      <c r="L351" s="18"/>
      <c r="M351" s="18"/>
      <c r="N351" s="19"/>
      <c r="O351" s="9">
        <f t="shared" si="5"/>
        <v>1</v>
      </c>
      <c r="P351" s="3">
        <v>227</v>
      </c>
      <c r="AR351"/>
      <c r="AS351"/>
      <c r="AT351"/>
      <c r="AU351"/>
      <c r="AV351"/>
      <c r="AW351"/>
      <c r="AX351"/>
      <c r="AY351"/>
      <c r="AZ351"/>
      <c r="BA351"/>
      <c r="BB351"/>
      <c r="BC351"/>
      <c r="BD351"/>
    </row>
    <row r="352" spans="1:56" s="3" customFormat="1" x14ac:dyDescent="0.2">
      <c r="A352" s="3">
        <v>69</v>
      </c>
      <c r="B352" s="10" t="s">
        <v>578</v>
      </c>
      <c r="C352" s="11" t="s">
        <v>122</v>
      </c>
      <c r="D352" s="12" t="s">
        <v>140</v>
      </c>
      <c r="E352" s="12" t="s">
        <v>590</v>
      </c>
      <c r="F352" s="16">
        <v>69</v>
      </c>
      <c r="G352" s="38">
        <v>228</v>
      </c>
      <c r="H352" s="13">
        <v>35</v>
      </c>
      <c r="I352" s="9" t="s">
        <v>141</v>
      </c>
      <c r="J352" s="13">
        <v>45</v>
      </c>
      <c r="K352" s="22" t="s">
        <v>901</v>
      </c>
      <c r="L352" s="18"/>
      <c r="M352" s="18"/>
      <c r="N352" s="19"/>
      <c r="O352" s="9">
        <f t="shared" si="5"/>
        <v>1</v>
      </c>
      <c r="P352" s="3">
        <v>228</v>
      </c>
      <c r="AR352"/>
      <c r="AS352"/>
      <c r="AT352"/>
      <c r="AU352"/>
      <c r="AV352"/>
      <c r="AW352"/>
      <c r="AX352"/>
      <c r="AY352"/>
      <c r="AZ352"/>
      <c r="BA352"/>
      <c r="BB352"/>
      <c r="BC352"/>
      <c r="BD352"/>
    </row>
    <row r="353" spans="1:56" s="3" customFormat="1" x14ac:dyDescent="0.2">
      <c r="A353" s="3">
        <v>70</v>
      </c>
      <c r="B353" s="10" t="s">
        <v>578</v>
      </c>
      <c r="C353" s="11" t="s">
        <v>122</v>
      </c>
      <c r="D353" s="12" t="s">
        <v>103</v>
      </c>
      <c r="E353" s="12" t="s">
        <v>590</v>
      </c>
      <c r="F353" s="16">
        <v>70</v>
      </c>
      <c r="G353" s="38">
        <v>229</v>
      </c>
      <c r="H353" s="13">
        <v>150</v>
      </c>
      <c r="I353" s="9" t="s">
        <v>142</v>
      </c>
      <c r="J353" s="13">
        <v>50</v>
      </c>
      <c r="K353" s="22" t="s">
        <v>902</v>
      </c>
      <c r="L353" s="18"/>
      <c r="M353" s="18"/>
      <c r="N353" s="19"/>
      <c r="O353" s="9">
        <f t="shared" si="5"/>
        <v>1</v>
      </c>
      <c r="P353" s="3">
        <v>229</v>
      </c>
      <c r="AR353"/>
      <c r="AS353"/>
      <c r="AT353"/>
      <c r="AU353"/>
      <c r="AV353"/>
      <c r="AW353"/>
      <c r="AX353"/>
      <c r="AY353"/>
      <c r="AZ353"/>
      <c r="BA353"/>
      <c r="BB353"/>
      <c r="BC353"/>
      <c r="BD353"/>
    </row>
    <row r="354" spans="1:56" s="3" customFormat="1" x14ac:dyDescent="0.2">
      <c r="A354" s="3">
        <v>87</v>
      </c>
      <c r="B354" s="10" t="s">
        <v>579</v>
      </c>
      <c r="C354" s="11" t="s">
        <v>176</v>
      </c>
      <c r="D354" s="12" t="s">
        <v>15</v>
      </c>
      <c r="E354" s="12" t="s">
        <v>590</v>
      </c>
      <c r="F354" s="16">
        <v>71</v>
      </c>
      <c r="G354" s="38">
        <v>246</v>
      </c>
      <c r="H354" s="13">
        <v>7</v>
      </c>
      <c r="I354" s="9">
        <v>246</v>
      </c>
      <c r="J354" s="13">
        <v>65</v>
      </c>
      <c r="K354" s="22" t="s">
        <v>903</v>
      </c>
      <c r="L354" s="18"/>
      <c r="M354" s="18"/>
      <c r="N354" s="19"/>
      <c r="O354" s="9">
        <f t="shared" si="5"/>
        <v>3</v>
      </c>
      <c r="P354" s="3">
        <v>246</v>
      </c>
      <c r="Q354" s="3">
        <v>247</v>
      </c>
      <c r="R354" s="3">
        <v>264</v>
      </c>
      <c r="AR354"/>
      <c r="AS354"/>
      <c r="AT354"/>
      <c r="AU354"/>
      <c r="AV354"/>
      <c r="AW354"/>
      <c r="AX354"/>
      <c r="AY354"/>
      <c r="AZ354"/>
      <c r="BA354"/>
      <c r="BB354"/>
      <c r="BC354"/>
      <c r="BD354"/>
    </row>
    <row r="355" spans="1:56" s="3" customFormat="1" x14ac:dyDescent="0.2">
      <c r="A355" s="3">
        <v>88</v>
      </c>
      <c r="B355" s="10" t="s">
        <v>579</v>
      </c>
      <c r="C355" s="11" t="s">
        <v>176</v>
      </c>
      <c r="D355" s="12" t="s">
        <v>111</v>
      </c>
      <c r="E355" s="12" t="s">
        <v>590</v>
      </c>
      <c r="F355" s="16">
        <v>72</v>
      </c>
      <c r="G355" s="38">
        <v>248</v>
      </c>
      <c r="H355" s="13">
        <v>9</v>
      </c>
      <c r="I355" s="9">
        <v>248</v>
      </c>
      <c r="J355" s="13">
        <v>30</v>
      </c>
      <c r="K355" s="22" t="s">
        <v>904</v>
      </c>
      <c r="L355" s="18"/>
      <c r="M355" s="18"/>
      <c r="N355" s="19"/>
      <c r="O355" s="9">
        <f t="shared" si="5"/>
        <v>8</v>
      </c>
      <c r="P355" s="3">
        <v>248</v>
      </c>
      <c r="Q355" s="3">
        <v>249</v>
      </c>
      <c r="R355" s="3">
        <v>250</v>
      </c>
      <c r="S355" s="3">
        <v>251</v>
      </c>
      <c r="T355" s="3">
        <v>252</v>
      </c>
      <c r="U355" s="3">
        <v>265</v>
      </c>
      <c r="V355" s="3">
        <v>266</v>
      </c>
      <c r="W355" s="3">
        <v>267</v>
      </c>
      <c r="AR355"/>
      <c r="AS355"/>
      <c r="AT355"/>
      <c r="AU355"/>
      <c r="AV355"/>
      <c r="AW355"/>
      <c r="AX355"/>
      <c r="AY355"/>
      <c r="AZ355"/>
      <c r="BA355"/>
      <c r="BB355"/>
      <c r="BC355"/>
      <c r="BD355"/>
    </row>
    <row r="356" spans="1:56" s="3" customFormat="1" x14ac:dyDescent="0.2">
      <c r="A356" s="3">
        <v>89</v>
      </c>
      <c r="B356" s="10" t="s">
        <v>579</v>
      </c>
      <c r="C356" s="11" t="s">
        <v>176</v>
      </c>
      <c r="D356" s="12" t="s">
        <v>126</v>
      </c>
      <c r="E356" s="12" t="s">
        <v>590</v>
      </c>
      <c r="F356" s="16">
        <v>73</v>
      </c>
      <c r="G356" s="38">
        <v>268</v>
      </c>
      <c r="H356" s="13">
        <v>2.25</v>
      </c>
      <c r="I356" s="9">
        <v>268</v>
      </c>
      <c r="J356" s="13">
        <v>110</v>
      </c>
      <c r="K356" s="22" t="s">
        <v>905</v>
      </c>
      <c r="L356" s="18"/>
      <c r="M356" s="18"/>
      <c r="N356" s="19"/>
      <c r="O356" s="9">
        <f t="shared" si="5"/>
        <v>2</v>
      </c>
      <c r="P356" s="3">
        <v>253</v>
      </c>
      <c r="W356" s="3">
        <v>268</v>
      </c>
      <c r="AR356"/>
      <c r="AS356"/>
      <c r="AT356"/>
      <c r="AU356"/>
      <c r="AV356"/>
      <c r="AW356"/>
      <c r="AX356"/>
      <c r="AY356"/>
      <c r="AZ356"/>
      <c r="BA356"/>
      <c r="BB356"/>
      <c r="BC356"/>
      <c r="BD356"/>
    </row>
    <row r="357" spans="1:56" s="3" customFormat="1" x14ac:dyDescent="0.2">
      <c r="A357" s="3">
        <v>90</v>
      </c>
      <c r="B357" s="10" t="s">
        <v>579</v>
      </c>
      <c r="C357" s="11" t="s">
        <v>176</v>
      </c>
      <c r="D357" s="12" t="s">
        <v>128</v>
      </c>
      <c r="E357" s="12" t="s">
        <v>590</v>
      </c>
      <c r="F357" s="16">
        <v>74</v>
      </c>
      <c r="G357" s="38">
        <v>269</v>
      </c>
      <c r="H357" s="13">
        <v>3.5</v>
      </c>
      <c r="I357" s="9">
        <v>269</v>
      </c>
      <c r="J357" s="13">
        <v>190</v>
      </c>
      <c r="K357" s="22" t="s">
        <v>906</v>
      </c>
      <c r="L357" s="18"/>
      <c r="M357" s="18"/>
      <c r="N357" s="19"/>
      <c r="O357" s="9">
        <f t="shared" si="5"/>
        <v>2</v>
      </c>
      <c r="P357" s="3">
        <v>254</v>
      </c>
      <c r="W357" s="3">
        <v>269</v>
      </c>
      <c r="AR357"/>
      <c r="AS357"/>
      <c r="AT357"/>
      <c r="AU357"/>
      <c r="AV357"/>
      <c r="AW357"/>
      <c r="AX357"/>
      <c r="AY357"/>
      <c r="AZ357"/>
      <c r="BA357"/>
      <c r="BB357"/>
      <c r="BC357"/>
      <c r="BD357"/>
    </row>
    <row r="358" spans="1:56" s="3" customFormat="1" x14ac:dyDescent="0.2">
      <c r="A358" s="3">
        <v>91</v>
      </c>
      <c r="B358" s="10" t="s">
        <v>579</v>
      </c>
      <c r="C358" s="11" t="s">
        <v>176</v>
      </c>
      <c r="D358" s="12" t="s">
        <v>130</v>
      </c>
      <c r="E358" s="12" t="s">
        <v>590</v>
      </c>
      <c r="F358" s="16">
        <v>75</v>
      </c>
      <c r="G358" s="38">
        <v>270</v>
      </c>
      <c r="H358" s="13">
        <v>3.5</v>
      </c>
      <c r="I358" s="9">
        <v>270</v>
      </c>
      <c r="J358" s="13">
        <v>110</v>
      </c>
      <c r="K358" s="22" t="s">
        <v>907</v>
      </c>
      <c r="L358" s="18"/>
      <c r="M358" s="18"/>
      <c r="N358" s="19"/>
      <c r="O358" s="9">
        <f t="shared" si="5"/>
        <v>2</v>
      </c>
      <c r="P358" s="3">
        <v>255</v>
      </c>
      <c r="W358" s="3">
        <v>270</v>
      </c>
      <c r="AR358"/>
      <c r="AS358"/>
      <c r="AT358"/>
      <c r="AU358"/>
      <c r="AV358"/>
      <c r="AW358"/>
      <c r="AX358"/>
      <c r="AY358"/>
      <c r="AZ358"/>
      <c r="BA358"/>
      <c r="BB358"/>
      <c r="BC358"/>
      <c r="BD358"/>
    </row>
    <row r="359" spans="1:56" s="3" customFormat="1" x14ac:dyDescent="0.2">
      <c r="A359" s="3">
        <v>92</v>
      </c>
      <c r="B359" s="10" t="s">
        <v>579</v>
      </c>
      <c r="C359" s="11" t="s">
        <v>176</v>
      </c>
      <c r="D359" s="12" t="s">
        <v>132</v>
      </c>
      <c r="E359" s="12" t="s">
        <v>590</v>
      </c>
      <c r="F359" s="16">
        <v>76</v>
      </c>
      <c r="G359" s="38">
        <v>271</v>
      </c>
      <c r="H359" s="13">
        <v>8.5</v>
      </c>
      <c r="I359" s="9">
        <v>271</v>
      </c>
      <c r="J359" s="13">
        <v>160</v>
      </c>
      <c r="K359" s="22" t="s">
        <v>908</v>
      </c>
      <c r="L359" s="18"/>
      <c r="M359" s="18"/>
      <c r="N359" s="19"/>
      <c r="O359" s="9">
        <f t="shared" si="5"/>
        <v>2</v>
      </c>
      <c r="P359" s="3">
        <v>256</v>
      </c>
      <c r="W359" s="3">
        <v>271</v>
      </c>
      <c r="AR359"/>
      <c r="AS359"/>
      <c r="AT359"/>
      <c r="AU359"/>
      <c r="AV359"/>
      <c r="AW359"/>
      <c r="AX359"/>
      <c r="AY359"/>
      <c r="AZ359"/>
      <c r="BA359"/>
      <c r="BB359"/>
      <c r="BC359"/>
      <c r="BD359"/>
    </row>
    <row r="360" spans="1:56" s="3" customFormat="1" x14ac:dyDescent="0.2">
      <c r="A360" s="3">
        <v>93</v>
      </c>
      <c r="B360" s="10" t="s">
        <v>579</v>
      </c>
      <c r="C360" s="11" t="s">
        <v>176</v>
      </c>
      <c r="D360" s="12" t="s">
        <v>134</v>
      </c>
      <c r="E360" s="12" t="s">
        <v>590</v>
      </c>
      <c r="F360" s="16">
        <v>77</v>
      </c>
      <c r="G360" s="38">
        <v>272</v>
      </c>
      <c r="H360" s="13">
        <v>2.75</v>
      </c>
      <c r="I360" s="9">
        <v>272</v>
      </c>
      <c r="J360" s="13">
        <v>160</v>
      </c>
      <c r="K360" s="22" t="s">
        <v>909</v>
      </c>
      <c r="L360" s="18"/>
      <c r="M360" s="18"/>
      <c r="N360" s="19"/>
      <c r="O360" s="9">
        <f t="shared" si="5"/>
        <v>2</v>
      </c>
      <c r="P360" s="3">
        <v>257</v>
      </c>
      <c r="W360" s="3">
        <v>272</v>
      </c>
      <c r="AR360"/>
      <c r="AS360"/>
      <c r="AT360"/>
      <c r="AU360"/>
      <c r="AV360"/>
      <c r="AW360"/>
      <c r="AX360"/>
      <c r="AY360"/>
      <c r="AZ360"/>
      <c r="BA360"/>
      <c r="BB360"/>
      <c r="BC360"/>
      <c r="BD360"/>
    </row>
    <row r="361" spans="1:56" s="3" customFormat="1" x14ac:dyDescent="0.2">
      <c r="A361" s="3">
        <v>94</v>
      </c>
      <c r="B361" s="10" t="s">
        <v>579</v>
      </c>
      <c r="C361" s="11" t="s">
        <v>176</v>
      </c>
      <c r="D361" s="12" t="s">
        <v>136</v>
      </c>
      <c r="E361" s="12" t="s">
        <v>590</v>
      </c>
      <c r="F361" s="16">
        <v>78</v>
      </c>
      <c r="G361" s="38">
        <v>273</v>
      </c>
      <c r="H361" s="13">
        <v>22.5</v>
      </c>
      <c r="I361" s="9">
        <v>273</v>
      </c>
      <c r="J361" s="13">
        <v>275</v>
      </c>
      <c r="K361" s="22" t="s">
        <v>910</v>
      </c>
      <c r="L361" s="18"/>
      <c r="M361" s="18"/>
      <c r="N361" s="19"/>
      <c r="O361" s="9">
        <f t="shared" si="5"/>
        <v>2</v>
      </c>
      <c r="P361" s="3">
        <v>258</v>
      </c>
      <c r="W361" s="3">
        <v>273</v>
      </c>
      <c r="AR361"/>
      <c r="AS361"/>
      <c r="AT361"/>
      <c r="AU361"/>
      <c r="AV361"/>
      <c r="AW361"/>
      <c r="AX361"/>
      <c r="AY361"/>
      <c r="AZ361"/>
      <c r="BA361"/>
      <c r="BB361"/>
      <c r="BC361"/>
      <c r="BD361"/>
    </row>
    <row r="362" spans="1:56" s="3" customFormat="1" x14ac:dyDescent="0.2">
      <c r="A362" s="3">
        <v>95</v>
      </c>
      <c r="B362" s="10" t="s">
        <v>579</v>
      </c>
      <c r="C362" s="11" t="s">
        <v>176</v>
      </c>
      <c r="D362" s="12" t="s">
        <v>138</v>
      </c>
      <c r="E362" s="12" t="s">
        <v>590</v>
      </c>
      <c r="F362" s="16">
        <v>79</v>
      </c>
      <c r="G362" s="38">
        <v>274</v>
      </c>
      <c r="H362" s="13">
        <v>17.5</v>
      </c>
      <c r="I362" s="9">
        <v>274</v>
      </c>
      <c r="J362" s="13">
        <v>275</v>
      </c>
      <c r="K362" s="22" t="s">
        <v>911</v>
      </c>
      <c r="L362" s="18"/>
      <c r="M362" s="18"/>
      <c r="N362" s="19"/>
      <c r="O362" s="9">
        <f t="shared" si="5"/>
        <v>2</v>
      </c>
      <c r="P362" s="3">
        <v>259</v>
      </c>
      <c r="W362" s="3">
        <v>274</v>
      </c>
      <c r="AR362"/>
      <c r="AS362"/>
      <c r="AT362"/>
      <c r="AU362"/>
      <c r="AV362"/>
      <c r="AW362"/>
      <c r="AX362"/>
      <c r="AY362"/>
      <c r="AZ362"/>
      <c r="BA362"/>
      <c r="BB362"/>
      <c r="BC362"/>
      <c r="BD362"/>
    </row>
    <row r="363" spans="1:56" s="3" customFormat="1" x14ac:dyDescent="0.2">
      <c r="A363" s="3">
        <v>96</v>
      </c>
      <c r="B363" s="10" t="s">
        <v>579</v>
      </c>
      <c r="C363" s="11" t="s">
        <v>176</v>
      </c>
      <c r="D363" s="12" t="s">
        <v>177</v>
      </c>
      <c r="E363" s="12" t="s">
        <v>590</v>
      </c>
      <c r="F363" s="16">
        <v>80</v>
      </c>
      <c r="G363" s="38">
        <v>275</v>
      </c>
      <c r="H363" s="13">
        <v>40</v>
      </c>
      <c r="I363" s="9">
        <v>275</v>
      </c>
      <c r="J363" s="13">
        <v>500</v>
      </c>
      <c r="K363" s="22" t="s">
        <v>912</v>
      </c>
      <c r="L363" s="18"/>
      <c r="M363" s="18"/>
      <c r="N363" s="19"/>
      <c r="O363" s="9">
        <f t="shared" si="5"/>
        <v>2</v>
      </c>
      <c r="P363" s="3">
        <v>260</v>
      </c>
      <c r="W363" s="3">
        <v>275</v>
      </c>
      <c r="AR363"/>
      <c r="AS363"/>
      <c r="AT363"/>
      <c r="AU363"/>
      <c r="AV363"/>
      <c r="AW363"/>
      <c r="AX363"/>
      <c r="AY363"/>
      <c r="AZ363"/>
      <c r="BA363"/>
      <c r="BB363"/>
      <c r="BC363"/>
      <c r="BD363"/>
    </row>
    <row r="364" spans="1:56" s="3" customFormat="1" x14ac:dyDescent="0.2">
      <c r="A364" s="3">
        <v>97</v>
      </c>
      <c r="B364" s="10" t="s">
        <v>579</v>
      </c>
      <c r="C364" s="11" t="s">
        <v>176</v>
      </c>
      <c r="D364" s="12" t="s">
        <v>178</v>
      </c>
      <c r="E364" s="12" t="s">
        <v>590</v>
      </c>
      <c r="F364" s="16">
        <v>81</v>
      </c>
      <c r="G364" s="38">
        <v>276</v>
      </c>
      <c r="H364" s="13">
        <v>100</v>
      </c>
      <c r="I364" s="9">
        <v>276</v>
      </c>
      <c r="J364" s="13">
        <v>1000</v>
      </c>
      <c r="K364" s="22" t="s">
        <v>913</v>
      </c>
      <c r="L364" s="18"/>
      <c r="M364" s="18"/>
      <c r="N364" s="19"/>
      <c r="O364" s="9">
        <f t="shared" si="5"/>
        <v>4</v>
      </c>
      <c r="P364" s="3">
        <v>261</v>
      </c>
      <c r="Q364" s="3" t="s">
        <v>179</v>
      </c>
      <c r="W364" s="3">
        <v>276</v>
      </c>
      <c r="X364" s="3" t="s">
        <v>180</v>
      </c>
      <c r="AR364"/>
      <c r="AS364"/>
      <c r="AT364"/>
      <c r="AU364"/>
      <c r="AV364"/>
      <c r="AW364"/>
      <c r="AX364"/>
      <c r="AY364"/>
      <c r="AZ364"/>
      <c r="BA364"/>
      <c r="BB364"/>
      <c r="BC364"/>
      <c r="BD364"/>
    </row>
    <row r="365" spans="1:56" s="3" customFormat="1" x14ac:dyDescent="0.2">
      <c r="A365" s="3">
        <v>98</v>
      </c>
      <c r="B365" s="10" t="s">
        <v>579</v>
      </c>
      <c r="C365" s="11" t="s">
        <v>176</v>
      </c>
      <c r="D365" s="12" t="s">
        <v>181</v>
      </c>
      <c r="E365" s="12" t="s">
        <v>590</v>
      </c>
      <c r="F365" s="16">
        <v>82</v>
      </c>
      <c r="G365" s="38">
        <v>277</v>
      </c>
      <c r="H365" s="13">
        <v>425</v>
      </c>
      <c r="I365" s="9">
        <v>277</v>
      </c>
      <c r="J365" s="13">
        <v>2750</v>
      </c>
      <c r="K365" s="22" t="s">
        <v>914</v>
      </c>
      <c r="L365" s="18"/>
      <c r="M365" s="18"/>
      <c r="N365" s="19"/>
      <c r="O365" s="9">
        <f t="shared" si="5"/>
        <v>2</v>
      </c>
      <c r="P365" s="3">
        <v>262</v>
      </c>
      <c r="W365" s="3">
        <v>277</v>
      </c>
      <c r="AR365"/>
      <c r="AS365"/>
      <c r="AT365"/>
      <c r="AU365"/>
      <c r="AV365"/>
      <c r="AW365"/>
      <c r="AX365"/>
      <c r="AY365"/>
      <c r="AZ365"/>
      <c r="BA365"/>
      <c r="BB365"/>
      <c r="BC365"/>
      <c r="BD365"/>
    </row>
    <row r="366" spans="1:56" s="3" customFormat="1" x14ac:dyDescent="0.2">
      <c r="A366" s="3">
        <v>99</v>
      </c>
      <c r="B366" s="10" t="s">
        <v>579</v>
      </c>
      <c r="C366" s="11" t="s">
        <v>176</v>
      </c>
      <c r="D366" s="12" t="s">
        <v>182</v>
      </c>
      <c r="E366" s="12" t="s">
        <v>590</v>
      </c>
      <c r="F366" s="16">
        <v>83</v>
      </c>
      <c r="G366" s="38">
        <v>278</v>
      </c>
      <c r="H366" s="13">
        <v>625</v>
      </c>
      <c r="I366" s="9">
        <v>278</v>
      </c>
      <c r="J366" s="13">
        <v>4500</v>
      </c>
      <c r="K366" s="22" t="s">
        <v>915</v>
      </c>
      <c r="L366" s="18"/>
      <c r="M366" s="18"/>
      <c r="N366" s="19"/>
      <c r="O366" s="9">
        <f t="shared" si="5"/>
        <v>2</v>
      </c>
      <c r="P366" s="3">
        <v>263</v>
      </c>
      <c r="W366" s="3">
        <v>278</v>
      </c>
      <c r="AR366"/>
      <c r="AS366"/>
      <c r="AT366"/>
      <c r="AU366"/>
      <c r="AV366"/>
      <c r="AW366"/>
      <c r="AX366"/>
      <c r="AY366"/>
      <c r="AZ366"/>
      <c r="BA366"/>
      <c r="BB366"/>
      <c r="BC366"/>
      <c r="BD366"/>
    </row>
    <row r="367" spans="1:56" s="3" customFormat="1" x14ac:dyDescent="0.2">
      <c r="A367" s="3">
        <v>100</v>
      </c>
      <c r="B367" s="10" t="s">
        <v>579</v>
      </c>
      <c r="C367" s="11" t="s">
        <v>183</v>
      </c>
      <c r="D367" s="12" t="s">
        <v>15</v>
      </c>
      <c r="E367" s="12" t="s">
        <v>590</v>
      </c>
      <c r="F367" s="16">
        <v>84</v>
      </c>
      <c r="G367" s="38">
        <v>279</v>
      </c>
      <c r="H367" s="13">
        <v>0.5</v>
      </c>
      <c r="I367" s="9">
        <v>279</v>
      </c>
      <c r="J367" s="13">
        <v>9</v>
      </c>
      <c r="K367" s="22" t="s">
        <v>903</v>
      </c>
      <c r="L367" s="18"/>
      <c r="M367" s="18"/>
      <c r="N367" s="19"/>
      <c r="O367" s="9">
        <f t="shared" si="5"/>
        <v>1</v>
      </c>
      <c r="P367" s="3">
        <v>279</v>
      </c>
      <c r="AR367"/>
      <c r="AS367"/>
      <c r="AT367"/>
      <c r="AU367"/>
      <c r="AV367"/>
      <c r="AW367"/>
      <c r="AX367"/>
      <c r="AY367"/>
      <c r="AZ367"/>
      <c r="BA367"/>
      <c r="BB367"/>
      <c r="BC367"/>
      <c r="BD367"/>
    </row>
    <row r="368" spans="1:56" s="3" customFormat="1" x14ac:dyDescent="0.2">
      <c r="A368" s="3">
        <v>101</v>
      </c>
      <c r="B368" s="10" t="s">
        <v>579</v>
      </c>
      <c r="C368" s="11" t="s">
        <v>183</v>
      </c>
      <c r="D368" s="12" t="s">
        <v>111</v>
      </c>
      <c r="E368" s="12" t="s">
        <v>590</v>
      </c>
      <c r="F368" s="16">
        <v>85</v>
      </c>
      <c r="G368" s="38" t="s">
        <v>1600</v>
      </c>
      <c r="H368" s="13">
        <v>0.4</v>
      </c>
      <c r="I368" s="9" t="s">
        <v>184</v>
      </c>
      <c r="J368" s="13">
        <v>9</v>
      </c>
      <c r="K368" s="22" t="s">
        <v>904</v>
      </c>
      <c r="L368" s="18"/>
      <c r="M368" s="18"/>
      <c r="N368" s="19"/>
      <c r="O368" s="9">
        <f t="shared" si="5"/>
        <v>1</v>
      </c>
      <c r="P368" s="3" t="s">
        <v>1600</v>
      </c>
      <c r="AR368"/>
      <c r="AS368"/>
      <c r="AT368"/>
      <c r="AU368"/>
      <c r="AV368"/>
      <c r="AW368"/>
      <c r="AX368"/>
      <c r="AY368"/>
      <c r="AZ368"/>
      <c r="BA368"/>
      <c r="BB368"/>
      <c r="BC368"/>
      <c r="BD368"/>
    </row>
    <row r="369" spans="1:56" s="3" customFormat="1" x14ac:dyDescent="0.2">
      <c r="A369" s="3">
        <v>102</v>
      </c>
      <c r="B369" s="10" t="s">
        <v>579</v>
      </c>
      <c r="C369" s="11" t="s">
        <v>183</v>
      </c>
      <c r="D369" s="12" t="s">
        <v>128</v>
      </c>
      <c r="E369" s="12" t="s">
        <v>590</v>
      </c>
      <c r="F369" s="16">
        <v>86</v>
      </c>
      <c r="G369" s="38">
        <v>280</v>
      </c>
      <c r="H369" s="13">
        <v>3.25</v>
      </c>
      <c r="I369" s="9">
        <v>280</v>
      </c>
      <c r="J369" s="13">
        <v>25</v>
      </c>
      <c r="K369" s="22" t="s">
        <v>906</v>
      </c>
      <c r="L369" s="18"/>
      <c r="M369" s="18"/>
      <c r="N369" s="19"/>
      <c r="O369" s="9">
        <f t="shared" si="5"/>
        <v>1</v>
      </c>
      <c r="P369" s="3">
        <v>280</v>
      </c>
      <c r="AR369"/>
      <c r="AS369"/>
      <c r="AT369"/>
      <c r="AU369"/>
      <c r="AV369"/>
      <c r="AW369"/>
      <c r="AX369"/>
      <c r="AY369"/>
      <c r="AZ369"/>
      <c r="BA369"/>
      <c r="BB369"/>
      <c r="BC369"/>
      <c r="BD369"/>
    </row>
    <row r="370" spans="1:56" s="3" customFormat="1" x14ac:dyDescent="0.2">
      <c r="A370" s="3">
        <v>103</v>
      </c>
      <c r="B370" s="10" t="s">
        <v>579</v>
      </c>
      <c r="C370" s="11" t="s">
        <v>183</v>
      </c>
      <c r="D370" s="12" t="s">
        <v>130</v>
      </c>
      <c r="E370" s="12" t="s">
        <v>590</v>
      </c>
      <c r="F370" s="16">
        <v>87</v>
      </c>
      <c r="G370" s="38">
        <v>281</v>
      </c>
      <c r="H370" s="13">
        <v>2.25</v>
      </c>
      <c r="I370" s="9">
        <v>281</v>
      </c>
      <c r="J370" s="13">
        <v>32.5</v>
      </c>
      <c r="K370" s="22" t="s">
        <v>907</v>
      </c>
      <c r="L370" s="18"/>
      <c r="M370" s="18"/>
      <c r="N370" s="19"/>
      <c r="O370" s="9">
        <f t="shared" si="5"/>
        <v>1</v>
      </c>
      <c r="P370" s="3">
        <v>281</v>
      </c>
      <c r="AR370"/>
      <c r="AS370"/>
      <c r="AT370"/>
      <c r="AU370"/>
      <c r="AV370"/>
      <c r="AW370"/>
      <c r="AX370"/>
      <c r="AY370"/>
      <c r="AZ370"/>
      <c r="BA370"/>
      <c r="BB370"/>
      <c r="BC370"/>
      <c r="BD370"/>
    </row>
    <row r="371" spans="1:56" s="3" customFormat="1" x14ac:dyDescent="0.2">
      <c r="A371" s="3">
        <v>104</v>
      </c>
      <c r="B371" s="10" t="s">
        <v>579</v>
      </c>
      <c r="C371" s="11" t="s">
        <v>183</v>
      </c>
      <c r="D371" s="12" t="s">
        <v>132</v>
      </c>
      <c r="E371" s="12" t="s">
        <v>590</v>
      </c>
      <c r="F371" s="16">
        <v>88</v>
      </c>
      <c r="G371" s="38">
        <v>282</v>
      </c>
      <c r="H371" s="13">
        <v>6.5</v>
      </c>
      <c r="I371" s="9">
        <v>282</v>
      </c>
      <c r="J371" s="13">
        <v>45</v>
      </c>
      <c r="K371" s="22" t="s">
        <v>908</v>
      </c>
      <c r="L371" s="18"/>
      <c r="M371" s="18"/>
      <c r="N371" s="19"/>
      <c r="O371" s="9">
        <f t="shared" si="5"/>
        <v>1</v>
      </c>
      <c r="P371" s="3">
        <v>282</v>
      </c>
      <c r="AR371"/>
      <c r="AS371"/>
      <c r="AT371"/>
      <c r="AU371"/>
      <c r="AV371"/>
      <c r="AW371"/>
      <c r="AX371"/>
      <c r="AY371"/>
      <c r="AZ371"/>
      <c r="BA371"/>
      <c r="BB371"/>
      <c r="BC371"/>
      <c r="BD371"/>
    </row>
    <row r="372" spans="1:56" s="3" customFormat="1" x14ac:dyDescent="0.2">
      <c r="A372" s="3">
        <v>105</v>
      </c>
      <c r="B372" s="10" t="s">
        <v>579</v>
      </c>
      <c r="C372" s="11" t="s">
        <v>183</v>
      </c>
      <c r="D372" s="12" t="s">
        <v>136</v>
      </c>
      <c r="E372" s="12" t="s">
        <v>590</v>
      </c>
      <c r="F372" s="16">
        <v>89</v>
      </c>
      <c r="G372" s="38" t="s">
        <v>185</v>
      </c>
      <c r="H372" s="13">
        <v>6.5</v>
      </c>
      <c r="I372" s="9" t="s">
        <v>185</v>
      </c>
      <c r="J372" s="13">
        <v>150</v>
      </c>
      <c r="K372" s="22" t="s">
        <v>910</v>
      </c>
      <c r="L372" s="18"/>
      <c r="M372" s="18"/>
      <c r="N372" s="19"/>
      <c r="O372" s="9">
        <f t="shared" si="5"/>
        <v>2</v>
      </c>
      <c r="P372" s="3" t="s">
        <v>185</v>
      </c>
      <c r="Q372" s="3">
        <v>283</v>
      </c>
      <c r="AR372"/>
      <c r="AS372"/>
      <c r="AT372"/>
      <c r="AU372"/>
      <c r="AV372"/>
      <c r="AW372"/>
      <c r="AX372"/>
      <c r="AY372"/>
      <c r="AZ372"/>
      <c r="BA372"/>
      <c r="BB372"/>
      <c r="BC372"/>
      <c r="BD372"/>
    </row>
    <row r="373" spans="1:56" s="3" customFormat="1" x14ac:dyDescent="0.2">
      <c r="A373" s="3">
        <v>106</v>
      </c>
      <c r="B373" s="10" t="s">
        <v>579</v>
      </c>
      <c r="C373" s="11" t="s">
        <v>183</v>
      </c>
      <c r="D373" s="12" t="s">
        <v>138</v>
      </c>
      <c r="E373" s="12" t="s">
        <v>590</v>
      </c>
      <c r="F373" s="16">
        <v>90</v>
      </c>
      <c r="G373" s="38">
        <v>284</v>
      </c>
      <c r="H373" s="13">
        <v>13</v>
      </c>
      <c r="I373" s="9">
        <v>284</v>
      </c>
      <c r="J373" s="13">
        <v>150</v>
      </c>
      <c r="K373" s="22" t="s">
        <v>911</v>
      </c>
      <c r="L373" s="18"/>
      <c r="M373" s="18"/>
      <c r="N373" s="19"/>
      <c r="O373" s="9">
        <f t="shared" si="5"/>
        <v>1</v>
      </c>
      <c r="P373" s="3">
        <v>284</v>
      </c>
      <c r="AR373"/>
      <c r="AS373"/>
      <c r="AT373"/>
      <c r="AU373"/>
      <c r="AV373"/>
      <c r="AW373"/>
      <c r="AX373"/>
      <c r="AY373"/>
      <c r="AZ373"/>
      <c r="BA373"/>
      <c r="BB373"/>
      <c r="BC373"/>
      <c r="BD373"/>
    </row>
    <row r="374" spans="1:56" s="3" customFormat="1" x14ac:dyDescent="0.2">
      <c r="A374" s="3">
        <v>122</v>
      </c>
      <c r="B374" s="10" t="s">
        <v>580</v>
      </c>
      <c r="C374" s="11" t="s">
        <v>203</v>
      </c>
      <c r="D374" s="12" t="s">
        <v>15</v>
      </c>
      <c r="E374" s="12" t="s">
        <v>590</v>
      </c>
      <c r="F374" s="16">
        <v>91</v>
      </c>
      <c r="G374" s="38">
        <v>300</v>
      </c>
      <c r="H374" s="13">
        <v>0.25</v>
      </c>
      <c r="I374" s="9">
        <v>300</v>
      </c>
      <c r="J374" s="13">
        <v>11</v>
      </c>
      <c r="K374" s="22" t="s">
        <v>916</v>
      </c>
      <c r="L374" s="18"/>
      <c r="M374" s="18"/>
      <c r="N374" s="19"/>
      <c r="O374" s="9">
        <f t="shared" si="5"/>
        <v>4</v>
      </c>
      <c r="P374" s="3">
        <v>300</v>
      </c>
      <c r="R374" s="3">
        <v>314</v>
      </c>
      <c r="S374" s="3">
        <v>316</v>
      </c>
      <c r="T374" s="3">
        <v>318</v>
      </c>
      <c r="AR374"/>
      <c r="AS374"/>
      <c r="AT374"/>
      <c r="AU374"/>
      <c r="AV374"/>
      <c r="AW374"/>
      <c r="AX374"/>
      <c r="AY374"/>
      <c r="AZ374"/>
      <c r="BA374"/>
      <c r="BB374"/>
      <c r="BC374"/>
      <c r="BD374"/>
    </row>
    <row r="375" spans="1:56" s="3" customFormat="1" x14ac:dyDescent="0.2">
      <c r="A375" s="3">
        <v>123</v>
      </c>
      <c r="B375" s="10" t="s">
        <v>580</v>
      </c>
      <c r="C375" s="11" t="s">
        <v>203</v>
      </c>
      <c r="D375" s="12" t="s">
        <v>111</v>
      </c>
      <c r="E375" s="12" t="s">
        <v>590</v>
      </c>
      <c r="F375" s="16">
        <v>92</v>
      </c>
      <c r="G375" s="38">
        <v>301</v>
      </c>
      <c r="H375" s="13">
        <v>0.5</v>
      </c>
      <c r="I375" s="9">
        <v>301</v>
      </c>
      <c r="J375" s="13">
        <v>15</v>
      </c>
      <c r="K375" s="22" t="s">
        <v>917</v>
      </c>
      <c r="L375" s="18"/>
      <c r="M375" s="18"/>
      <c r="N375" s="19"/>
      <c r="O375" s="9">
        <f t="shared" si="5"/>
        <v>1</v>
      </c>
      <c r="P375" s="3">
        <v>301</v>
      </c>
      <c r="AR375"/>
      <c r="AS375"/>
      <c r="AT375"/>
      <c r="AU375"/>
      <c r="AV375"/>
      <c r="AW375"/>
      <c r="AX375"/>
      <c r="AY375"/>
      <c r="AZ375"/>
      <c r="BA375"/>
      <c r="BB375"/>
      <c r="BC375"/>
      <c r="BD375"/>
    </row>
    <row r="376" spans="1:56" s="3" customFormat="1" x14ac:dyDescent="0.2">
      <c r="A376" s="3">
        <v>124</v>
      </c>
      <c r="B376" s="10" t="s">
        <v>580</v>
      </c>
      <c r="C376" s="11" t="s">
        <v>203</v>
      </c>
      <c r="D376" s="12" t="s">
        <v>126</v>
      </c>
      <c r="E376" s="12" t="s">
        <v>590</v>
      </c>
      <c r="F376" s="16">
        <v>93</v>
      </c>
      <c r="G376" s="38">
        <v>302</v>
      </c>
      <c r="H376" s="13">
        <v>4</v>
      </c>
      <c r="I376" s="9">
        <v>302</v>
      </c>
      <c r="J376" s="13">
        <v>50</v>
      </c>
      <c r="K376" s="22" t="s">
        <v>918</v>
      </c>
      <c r="L376" s="18"/>
      <c r="M376" s="18"/>
      <c r="N376" s="19"/>
      <c r="O376" s="9">
        <f t="shared" si="5"/>
        <v>1</v>
      </c>
      <c r="P376" s="3">
        <v>302</v>
      </c>
      <c r="AR376"/>
      <c r="AS376"/>
      <c r="AT376"/>
      <c r="AU376"/>
      <c r="AV376"/>
      <c r="AW376"/>
      <c r="AX376"/>
      <c r="AY376"/>
      <c r="AZ376"/>
      <c r="BA376"/>
      <c r="BB376"/>
      <c r="BC376"/>
      <c r="BD376"/>
    </row>
    <row r="377" spans="1:56" s="3" customFormat="1" x14ac:dyDescent="0.2">
      <c r="A377" s="3">
        <v>125</v>
      </c>
      <c r="B377" s="10" t="s">
        <v>580</v>
      </c>
      <c r="C377" s="11" t="s">
        <v>203</v>
      </c>
      <c r="D377" s="12" t="s">
        <v>204</v>
      </c>
      <c r="E377" s="12" t="s">
        <v>590</v>
      </c>
      <c r="F377" s="16">
        <v>94</v>
      </c>
      <c r="G377" s="38">
        <v>303</v>
      </c>
      <c r="H377" s="13">
        <v>2.5</v>
      </c>
      <c r="I377" s="9">
        <v>303</v>
      </c>
      <c r="J377" s="13">
        <v>55</v>
      </c>
      <c r="K377" s="22" t="s">
        <v>919</v>
      </c>
      <c r="L377" s="18"/>
      <c r="M377" s="18"/>
      <c r="N377" s="19"/>
      <c r="O377" s="9">
        <f t="shared" si="5"/>
        <v>2</v>
      </c>
      <c r="P377" s="3">
        <v>303</v>
      </c>
      <c r="R377" s="3" t="s">
        <v>205</v>
      </c>
      <c r="AR377"/>
      <c r="AS377"/>
      <c r="AT377"/>
      <c r="AU377"/>
      <c r="AV377"/>
      <c r="AW377"/>
      <c r="AX377"/>
      <c r="AY377"/>
      <c r="AZ377"/>
      <c r="BA377"/>
      <c r="BB377"/>
      <c r="BC377"/>
      <c r="BD377"/>
    </row>
    <row r="378" spans="1:56" s="3" customFormat="1" x14ac:dyDescent="0.2">
      <c r="A378" s="3">
        <v>126</v>
      </c>
      <c r="B378" s="10" t="s">
        <v>580</v>
      </c>
      <c r="C378" s="11" t="s">
        <v>203</v>
      </c>
      <c r="D378" s="12" t="s">
        <v>206</v>
      </c>
      <c r="E378" s="12" t="s">
        <v>590</v>
      </c>
      <c r="F378" s="16">
        <v>95</v>
      </c>
      <c r="G378" s="38">
        <v>304</v>
      </c>
      <c r="H378" s="13">
        <v>2.25</v>
      </c>
      <c r="I378" s="9">
        <v>304</v>
      </c>
      <c r="J378" s="13">
        <v>60</v>
      </c>
      <c r="K378" s="22" t="s">
        <v>920</v>
      </c>
      <c r="L378" s="18"/>
      <c r="M378" s="18"/>
      <c r="N378" s="19"/>
      <c r="O378" s="9">
        <f t="shared" si="5"/>
        <v>3</v>
      </c>
      <c r="P378" s="3">
        <v>304</v>
      </c>
      <c r="R378" s="3">
        <v>315</v>
      </c>
      <c r="S378" s="3">
        <v>317</v>
      </c>
      <c r="AR378"/>
      <c r="AS378"/>
      <c r="AT378"/>
      <c r="AU378"/>
      <c r="AV378"/>
      <c r="AW378"/>
      <c r="AX378"/>
      <c r="AY378"/>
      <c r="AZ378"/>
      <c r="BA378"/>
      <c r="BB378"/>
      <c r="BC378"/>
      <c r="BD378"/>
    </row>
    <row r="379" spans="1:56" s="3" customFormat="1" x14ac:dyDescent="0.2">
      <c r="A379" s="3">
        <v>127</v>
      </c>
      <c r="B379" s="10" t="s">
        <v>580</v>
      </c>
      <c r="C379" s="11" t="s">
        <v>203</v>
      </c>
      <c r="D379" s="12" t="s">
        <v>132</v>
      </c>
      <c r="E379" s="12" t="s">
        <v>590</v>
      </c>
      <c r="F379" s="16">
        <v>96</v>
      </c>
      <c r="G379" s="38">
        <v>305</v>
      </c>
      <c r="H379" s="13">
        <v>5.75</v>
      </c>
      <c r="I379" s="9">
        <v>305</v>
      </c>
      <c r="J379" s="13">
        <v>60</v>
      </c>
      <c r="K379" s="22" t="s">
        <v>921</v>
      </c>
      <c r="L379" s="18"/>
      <c r="M379" s="18"/>
      <c r="N379" s="19"/>
      <c r="O379" s="9">
        <f t="shared" si="5"/>
        <v>1</v>
      </c>
      <c r="P379" s="3">
        <v>305</v>
      </c>
      <c r="AR379"/>
      <c r="AS379"/>
      <c r="AT379"/>
      <c r="AU379"/>
      <c r="AV379"/>
      <c r="AW379"/>
      <c r="AX379"/>
      <c r="AY379"/>
      <c r="AZ379"/>
      <c r="BA379"/>
      <c r="BB379"/>
      <c r="BC379"/>
      <c r="BD379"/>
    </row>
    <row r="380" spans="1:56" s="3" customFormat="1" x14ac:dyDescent="0.2">
      <c r="A380" s="3">
        <v>128</v>
      </c>
      <c r="B380" s="10" t="s">
        <v>580</v>
      </c>
      <c r="C380" s="11" t="s">
        <v>203</v>
      </c>
      <c r="D380" s="12" t="s">
        <v>207</v>
      </c>
      <c r="E380" s="12" t="s">
        <v>590</v>
      </c>
      <c r="F380" s="16">
        <v>97</v>
      </c>
      <c r="G380" s="38">
        <v>306</v>
      </c>
      <c r="H380" s="13">
        <v>3.5</v>
      </c>
      <c r="I380" s="9">
        <v>306</v>
      </c>
      <c r="J380" s="13">
        <v>40</v>
      </c>
      <c r="K380" s="22" t="s">
        <v>922</v>
      </c>
      <c r="L380" s="18"/>
      <c r="M380" s="18"/>
      <c r="N380" s="19"/>
      <c r="O380" s="9">
        <f t="shared" si="5"/>
        <v>1</v>
      </c>
      <c r="P380" s="3">
        <v>306</v>
      </c>
      <c r="AR380"/>
      <c r="AS380"/>
      <c r="AT380"/>
      <c r="AU380"/>
      <c r="AV380"/>
      <c r="AW380"/>
      <c r="AX380"/>
      <c r="AY380"/>
      <c r="AZ380"/>
      <c r="BA380"/>
      <c r="BB380"/>
      <c r="BC380"/>
      <c r="BD380"/>
    </row>
    <row r="381" spans="1:56" s="3" customFormat="1" x14ac:dyDescent="0.2">
      <c r="A381" s="3">
        <v>129</v>
      </c>
      <c r="B381" s="10" t="s">
        <v>580</v>
      </c>
      <c r="C381" s="11" t="s">
        <v>203</v>
      </c>
      <c r="D381" s="12" t="s">
        <v>136</v>
      </c>
      <c r="E381" s="12" t="s">
        <v>590</v>
      </c>
      <c r="F381" s="16">
        <v>98</v>
      </c>
      <c r="G381" s="38">
        <v>307</v>
      </c>
      <c r="H381" s="13">
        <v>3.25</v>
      </c>
      <c r="I381" s="9">
        <v>307</v>
      </c>
      <c r="J381" s="13">
        <v>60</v>
      </c>
      <c r="K381" s="22" t="s">
        <v>923</v>
      </c>
      <c r="L381" s="18"/>
      <c r="M381" s="18"/>
      <c r="N381" s="19"/>
      <c r="O381" s="9">
        <f t="shared" si="5"/>
        <v>1</v>
      </c>
      <c r="P381" s="3">
        <v>307</v>
      </c>
      <c r="AR381"/>
      <c r="AS381"/>
      <c r="AT381"/>
      <c r="AU381"/>
      <c r="AV381"/>
      <c r="AW381"/>
      <c r="AX381"/>
      <c r="AY381"/>
      <c r="AZ381"/>
      <c r="BA381"/>
      <c r="BB381"/>
      <c r="BC381"/>
      <c r="BD381"/>
    </row>
    <row r="382" spans="1:56" s="3" customFormat="1" x14ac:dyDescent="0.2">
      <c r="A382" s="3">
        <v>130</v>
      </c>
      <c r="B382" s="10" t="s">
        <v>580</v>
      </c>
      <c r="C382" s="11" t="s">
        <v>203</v>
      </c>
      <c r="D382" s="12" t="s">
        <v>208</v>
      </c>
      <c r="E382" s="12" t="s">
        <v>590</v>
      </c>
      <c r="F382" s="16">
        <v>99</v>
      </c>
      <c r="G382" s="38">
        <v>308</v>
      </c>
      <c r="H382" s="13">
        <v>11</v>
      </c>
      <c r="I382" s="9">
        <v>308</v>
      </c>
      <c r="J382" s="13">
        <v>40</v>
      </c>
      <c r="K382" s="22" t="s">
        <v>924</v>
      </c>
      <c r="L382" s="18"/>
      <c r="M382" s="18"/>
      <c r="N382" s="19"/>
      <c r="O382" s="9">
        <f t="shared" si="5"/>
        <v>1</v>
      </c>
      <c r="P382" s="3">
        <v>308</v>
      </c>
      <c r="AR382"/>
      <c r="AS382"/>
      <c r="AT382"/>
      <c r="AU382"/>
      <c r="AV382"/>
      <c r="AW382"/>
      <c r="AX382"/>
      <c r="AY382"/>
      <c r="AZ382"/>
      <c r="BA382"/>
      <c r="BB382"/>
      <c r="BC382"/>
      <c r="BD382"/>
    </row>
    <row r="383" spans="1:56" s="3" customFormat="1" x14ac:dyDescent="0.2">
      <c r="A383" s="3">
        <v>131</v>
      </c>
      <c r="B383" s="10" t="s">
        <v>580</v>
      </c>
      <c r="C383" s="11" t="s">
        <v>203</v>
      </c>
      <c r="D383" s="12" t="s">
        <v>138</v>
      </c>
      <c r="E383" s="12" t="s">
        <v>590</v>
      </c>
      <c r="F383" s="16">
        <v>100</v>
      </c>
      <c r="G383" s="38">
        <v>309</v>
      </c>
      <c r="H383" s="13">
        <v>14</v>
      </c>
      <c r="I383" s="9">
        <v>309</v>
      </c>
      <c r="J383" s="13">
        <v>180</v>
      </c>
      <c r="K383" s="22" t="s">
        <v>925</v>
      </c>
      <c r="L383" s="18"/>
      <c r="M383" s="18"/>
      <c r="N383" s="19"/>
      <c r="O383" s="9">
        <f t="shared" si="5"/>
        <v>1</v>
      </c>
      <c r="P383" s="3">
        <v>309</v>
      </c>
      <c r="AR383"/>
      <c r="AS383"/>
      <c r="AT383"/>
      <c r="AU383"/>
      <c r="AV383"/>
      <c r="AW383"/>
      <c r="AX383"/>
      <c r="AY383"/>
      <c r="AZ383"/>
      <c r="BA383"/>
      <c r="BB383"/>
      <c r="BC383"/>
      <c r="BD383"/>
    </row>
    <row r="384" spans="1:56" s="3" customFormat="1" x14ac:dyDescent="0.2">
      <c r="A384" s="3">
        <v>132</v>
      </c>
      <c r="B384" s="10" t="s">
        <v>580</v>
      </c>
      <c r="C384" s="11" t="s">
        <v>203</v>
      </c>
      <c r="D384" s="12" t="s">
        <v>177</v>
      </c>
      <c r="E384" s="12" t="s">
        <v>590</v>
      </c>
      <c r="F384" s="16">
        <v>101</v>
      </c>
      <c r="G384" s="38">
        <v>310</v>
      </c>
      <c r="H384" s="13">
        <v>37.5</v>
      </c>
      <c r="I384" s="9">
        <v>310</v>
      </c>
      <c r="J384" s="13">
        <v>375</v>
      </c>
      <c r="K384" s="22" t="s">
        <v>926</v>
      </c>
      <c r="L384" s="18"/>
      <c r="M384" s="18"/>
      <c r="N384" s="19"/>
      <c r="O384" s="9">
        <f t="shared" si="5"/>
        <v>1</v>
      </c>
      <c r="P384" s="3">
        <v>310</v>
      </c>
      <c r="AR384"/>
      <c r="AS384"/>
      <c r="AT384"/>
      <c r="AU384"/>
      <c r="AV384"/>
      <c r="AW384"/>
      <c r="AX384"/>
      <c r="AY384"/>
      <c r="AZ384"/>
      <c r="BA384"/>
      <c r="BB384"/>
      <c r="BC384"/>
      <c r="BD384"/>
    </row>
    <row r="385" spans="1:56" s="3" customFormat="1" x14ac:dyDescent="0.2">
      <c r="A385" s="3">
        <v>133</v>
      </c>
      <c r="B385" s="10" t="s">
        <v>580</v>
      </c>
      <c r="C385" s="11" t="s">
        <v>203</v>
      </c>
      <c r="D385" s="12" t="s">
        <v>209</v>
      </c>
      <c r="E385" s="12" t="s">
        <v>590</v>
      </c>
      <c r="F385" s="16">
        <v>102</v>
      </c>
      <c r="G385" s="38">
        <v>311</v>
      </c>
      <c r="H385" s="13">
        <v>95</v>
      </c>
      <c r="I385" s="9">
        <v>311</v>
      </c>
      <c r="J385" s="13">
        <v>600</v>
      </c>
      <c r="K385" s="22" t="s">
        <v>927</v>
      </c>
      <c r="L385" s="18"/>
      <c r="M385" s="18"/>
      <c r="N385" s="19"/>
      <c r="O385" s="9">
        <f t="shared" si="5"/>
        <v>1</v>
      </c>
      <c r="P385" s="3">
        <v>311</v>
      </c>
      <c r="AR385"/>
      <c r="AS385"/>
      <c r="AT385"/>
      <c r="AU385"/>
      <c r="AV385"/>
      <c r="AW385"/>
      <c r="AX385"/>
      <c r="AY385"/>
      <c r="AZ385"/>
      <c r="BA385"/>
      <c r="BB385"/>
      <c r="BC385"/>
      <c r="BD385"/>
    </row>
    <row r="386" spans="1:56" s="3" customFormat="1" x14ac:dyDescent="0.2">
      <c r="A386" s="3">
        <v>134</v>
      </c>
      <c r="B386" s="10" t="s">
        <v>580</v>
      </c>
      <c r="C386" s="11" t="s">
        <v>203</v>
      </c>
      <c r="D386" s="12" t="s">
        <v>181</v>
      </c>
      <c r="E386" s="12" t="s">
        <v>590</v>
      </c>
      <c r="F386" s="16">
        <v>103</v>
      </c>
      <c r="G386" s="38">
        <v>479</v>
      </c>
      <c r="H386" s="13">
        <v>40</v>
      </c>
      <c r="I386" s="9">
        <v>479</v>
      </c>
      <c r="J386" s="13">
        <v>210</v>
      </c>
      <c r="K386" s="22" t="s">
        <v>928</v>
      </c>
      <c r="L386" s="18"/>
      <c r="M386" s="18"/>
      <c r="N386" s="19"/>
      <c r="O386" s="9">
        <f t="shared" ref="O386:O449" si="6">COUNTA(P386:BD386)</f>
        <v>2</v>
      </c>
      <c r="P386" s="3">
        <v>312</v>
      </c>
      <c r="R386" s="3">
        <v>479</v>
      </c>
      <c r="AR386"/>
      <c r="AS386"/>
      <c r="AT386"/>
      <c r="AU386"/>
      <c r="AV386"/>
      <c r="AW386"/>
      <c r="AX386"/>
      <c r="AY386"/>
      <c r="AZ386"/>
      <c r="BA386"/>
      <c r="BB386"/>
      <c r="BC386"/>
      <c r="BD386"/>
    </row>
    <row r="387" spans="1:56" s="3" customFormat="1" x14ac:dyDescent="0.2">
      <c r="A387" s="3">
        <v>135</v>
      </c>
      <c r="B387" s="10" t="s">
        <v>580</v>
      </c>
      <c r="C387" s="11" t="s">
        <v>203</v>
      </c>
      <c r="D387" s="12" t="s">
        <v>182</v>
      </c>
      <c r="E387" s="12" t="s">
        <v>590</v>
      </c>
      <c r="F387" s="16">
        <v>104</v>
      </c>
      <c r="G387" s="38">
        <v>480</v>
      </c>
      <c r="H387" s="13">
        <v>35</v>
      </c>
      <c r="I387" s="9">
        <v>480</v>
      </c>
      <c r="J387" s="13">
        <v>2100</v>
      </c>
      <c r="K387" s="22" t="s">
        <v>929</v>
      </c>
      <c r="L387" s="18"/>
      <c r="M387" s="18"/>
      <c r="N387" s="19"/>
      <c r="O387" s="9">
        <f t="shared" si="6"/>
        <v>2</v>
      </c>
      <c r="P387" s="3">
        <v>313</v>
      </c>
      <c r="R387" s="3">
        <v>480</v>
      </c>
      <c r="AR387"/>
      <c r="AS387"/>
      <c r="AT387"/>
      <c r="AU387"/>
      <c r="AV387"/>
      <c r="AW387"/>
      <c r="AX387"/>
      <c r="AY387"/>
      <c r="AZ387"/>
      <c r="BA387"/>
      <c r="BB387"/>
      <c r="BC387"/>
      <c r="BD387"/>
    </row>
    <row r="388" spans="1:56" s="3" customFormat="1" x14ac:dyDescent="0.2">
      <c r="A388" s="3">
        <v>136</v>
      </c>
      <c r="B388" s="10" t="s">
        <v>580</v>
      </c>
      <c r="C388" s="11" t="s">
        <v>203</v>
      </c>
      <c r="D388" s="12" t="s">
        <v>111</v>
      </c>
      <c r="E388" s="12" t="s">
        <v>590</v>
      </c>
      <c r="F388" s="16">
        <v>105</v>
      </c>
      <c r="G388" s="38">
        <v>319</v>
      </c>
      <c r="H388" s="13">
        <v>0.25</v>
      </c>
      <c r="I388" s="9">
        <v>319</v>
      </c>
      <c r="J388" s="13">
        <v>6</v>
      </c>
      <c r="K388" s="22" t="s">
        <v>930</v>
      </c>
      <c r="L388" s="18"/>
      <c r="M388" s="18"/>
      <c r="N388" s="19"/>
      <c r="O388" s="9">
        <f t="shared" si="6"/>
        <v>6</v>
      </c>
      <c r="P388" s="3">
        <v>319</v>
      </c>
      <c r="Q388" s="3">
        <v>320</v>
      </c>
      <c r="R388" s="3">
        <v>321</v>
      </c>
      <c r="S388" s="3">
        <v>322</v>
      </c>
      <c r="T388" s="3" t="s">
        <v>2139</v>
      </c>
      <c r="U388" s="3" t="s">
        <v>2140</v>
      </c>
      <c r="AR388"/>
      <c r="AS388"/>
      <c r="AT388"/>
      <c r="AU388"/>
      <c r="AV388"/>
      <c r="AW388"/>
      <c r="AX388"/>
      <c r="AY388"/>
      <c r="AZ388"/>
      <c r="BA388"/>
      <c r="BB388"/>
      <c r="BC388"/>
      <c r="BD388"/>
    </row>
    <row r="389" spans="1:56" s="3" customFormat="1" x14ac:dyDescent="0.2">
      <c r="A389" s="3">
        <v>145</v>
      </c>
      <c r="B389" s="10" t="s">
        <v>581</v>
      </c>
      <c r="C389" s="11" t="s">
        <v>220</v>
      </c>
      <c r="D389" s="12" t="s">
        <v>15</v>
      </c>
      <c r="E389" s="12" t="s">
        <v>590</v>
      </c>
      <c r="F389" s="16">
        <v>106</v>
      </c>
      <c r="G389" s="38">
        <v>385</v>
      </c>
      <c r="H389" s="13">
        <v>45</v>
      </c>
      <c r="I389" s="9">
        <v>385</v>
      </c>
      <c r="J389" s="13">
        <v>45</v>
      </c>
      <c r="K389" s="22" t="s">
        <v>931</v>
      </c>
      <c r="L389" s="18"/>
      <c r="M389" s="18"/>
      <c r="N389" s="19"/>
      <c r="O389" s="9">
        <f t="shared" si="6"/>
        <v>11</v>
      </c>
      <c r="P389" s="3">
        <v>331</v>
      </c>
      <c r="Q389" s="3">
        <v>343</v>
      </c>
      <c r="R389" s="3">
        <v>348</v>
      </c>
      <c r="S389" s="3">
        <v>352</v>
      </c>
      <c r="T389" s="3">
        <v>357</v>
      </c>
      <c r="U389" s="3">
        <v>374</v>
      </c>
      <c r="V389" s="3">
        <v>383</v>
      </c>
      <c r="W389" s="3">
        <v>385</v>
      </c>
      <c r="X389" s="3">
        <v>387</v>
      </c>
      <c r="Y389" s="3">
        <v>390</v>
      </c>
      <c r="Z389" s="3">
        <v>392</v>
      </c>
      <c r="AR389"/>
      <c r="AS389"/>
      <c r="AT389"/>
      <c r="AU389"/>
      <c r="AV389"/>
      <c r="AW389"/>
      <c r="AX389"/>
      <c r="AY389"/>
      <c r="AZ389"/>
      <c r="BA389"/>
      <c r="BB389"/>
      <c r="BC389"/>
      <c r="BD389"/>
    </row>
    <row r="390" spans="1:56" s="3" customFormat="1" x14ac:dyDescent="0.2">
      <c r="A390" s="3">
        <v>146</v>
      </c>
      <c r="B390" s="10" t="s">
        <v>581</v>
      </c>
      <c r="C390" s="11" t="s">
        <v>220</v>
      </c>
      <c r="D390" s="12" t="s">
        <v>111</v>
      </c>
      <c r="E390" s="12" t="s">
        <v>590</v>
      </c>
      <c r="F390" s="16">
        <v>107</v>
      </c>
      <c r="G390" s="38">
        <v>384</v>
      </c>
      <c r="H390" s="13">
        <v>2.75</v>
      </c>
      <c r="I390" s="9">
        <v>384</v>
      </c>
      <c r="J390" s="13">
        <v>3.25</v>
      </c>
      <c r="K390" s="22" t="s">
        <v>933</v>
      </c>
      <c r="L390" s="18"/>
      <c r="M390" s="18"/>
      <c r="N390" s="19"/>
      <c r="O390" s="9">
        <f t="shared" si="6"/>
        <v>12</v>
      </c>
      <c r="P390" s="3">
        <v>332</v>
      </c>
      <c r="Q390" s="3">
        <v>344</v>
      </c>
      <c r="R390" s="3">
        <v>349</v>
      </c>
      <c r="S390" s="3">
        <v>353</v>
      </c>
      <c r="T390" s="3">
        <v>358</v>
      </c>
      <c r="U390" s="3">
        <v>375</v>
      </c>
      <c r="V390" s="3">
        <v>384</v>
      </c>
      <c r="W390" s="3">
        <v>386</v>
      </c>
      <c r="X390" s="3">
        <v>388</v>
      </c>
      <c r="Y390" s="3">
        <v>391</v>
      </c>
      <c r="Z390" s="3">
        <v>393</v>
      </c>
      <c r="AO390" s="3">
        <v>519</v>
      </c>
      <c r="AR390"/>
      <c r="AS390"/>
      <c r="AT390"/>
      <c r="AU390"/>
      <c r="AV390"/>
      <c r="AW390"/>
      <c r="AX390"/>
      <c r="AY390"/>
      <c r="AZ390"/>
      <c r="BA390"/>
      <c r="BB390"/>
      <c r="BC390"/>
      <c r="BD390"/>
    </row>
    <row r="391" spans="1:56" s="3" customFormat="1" x14ac:dyDescent="0.2">
      <c r="A391" s="3">
        <v>147</v>
      </c>
      <c r="B391" s="10" t="s">
        <v>581</v>
      </c>
      <c r="C391" s="11" t="s">
        <v>220</v>
      </c>
      <c r="D391" s="12" t="s">
        <v>19</v>
      </c>
      <c r="E391" s="12" t="s">
        <v>590</v>
      </c>
      <c r="F391" s="16">
        <v>108</v>
      </c>
      <c r="G391" s="38">
        <v>426</v>
      </c>
      <c r="H391" s="13">
        <v>1.5</v>
      </c>
      <c r="I391" s="9">
        <v>426</v>
      </c>
      <c r="J391" s="13">
        <v>14</v>
      </c>
      <c r="K391" s="22" t="s">
        <v>932</v>
      </c>
      <c r="L391" s="18"/>
      <c r="M391" s="18"/>
      <c r="N391" s="19"/>
      <c r="O391" s="9">
        <f t="shared" si="6"/>
        <v>21</v>
      </c>
      <c r="P391" s="3">
        <v>333</v>
      </c>
      <c r="Q391" s="3">
        <v>345</v>
      </c>
      <c r="T391" s="3">
        <v>359</v>
      </c>
      <c r="U391" s="3">
        <v>376</v>
      </c>
      <c r="X391" s="3">
        <v>389</v>
      </c>
      <c r="Z391" s="3">
        <v>394</v>
      </c>
      <c r="AB391" s="3">
        <v>426</v>
      </c>
      <c r="AC391" s="3">
        <v>445</v>
      </c>
      <c r="AD391" s="3">
        <v>456</v>
      </c>
      <c r="AE391" s="3">
        <v>464</v>
      </c>
      <c r="AG391" s="3">
        <v>483</v>
      </c>
      <c r="AH391" s="3">
        <v>484</v>
      </c>
      <c r="AI391" s="3">
        <v>489</v>
      </c>
      <c r="AJ391" s="3">
        <v>493</v>
      </c>
      <c r="AK391" s="3">
        <v>494</v>
      </c>
      <c r="AL391" s="3">
        <v>501</v>
      </c>
      <c r="AM391" s="3">
        <v>502</v>
      </c>
      <c r="AP391" s="3">
        <v>529</v>
      </c>
      <c r="AQ391" s="3">
        <v>530</v>
      </c>
      <c r="AR391" s="3">
        <v>535</v>
      </c>
      <c r="AS391" s="3">
        <v>541</v>
      </c>
      <c r="AV391"/>
      <c r="AW391"/>
      <c r="AX391"/>
      <c r="AY391"/>
      <c r="AZ391"/>
      <c r="BA391"/>
      <c r="BB391"/>
      <c r="BC391"/>
      <c r="BD391"/>
    </row>
    <row r="392" spans="1:56" s="3" customFormat="1" x14ac:dyDescent="0.2">
      <c r="A392" s="3">
        <v>148</v>
      </c>
      <c r="B392" s="10" t="s">
        <v>581</v>
      </c>
      <c r="C392" s="11" t="s">
        <v>220</v>
      </c>
      <c r="D392" s="12" t="s">
        <v>221</v>
      </c>
      <c r="E392" s="12" t="s">
        <v>590</v>
      </c>
      <c r="F392" s="16">
        <v>109</v>
      </c>
      <c r="G392" s="38">
        <v>377</v>
      </c>
      <c r="H392" s="13">
        <v>1</v>
      </c>
      <c r="I392" s="9">
        <v>377</v>
      </c>
      <c r="J392" s="13">
        <v>30</v>
      </c>
      <c r="K392" s="22" t="s">
        <v>932</v>
      </c>
      <c r="L392" s="18"/>
      <c r="M392" s="18"/>
      <c r="N392" s="19"/>
      <c r="O392" s="9">
        <f t="shared" si="6"/>
        <v>13</v>
      </c>
      <c r="P392" s="3">
        <v>334</v>
      </c>
      <c r="Q392" s="3">
        <v>346</v>
      </c>
      <c r="R392" s="3">
        <v>350</v>
      </c>
      <c r="S392" s="3">
        <v>354</v>
      </c>
      <c r="T392" s="3">
        <v>360</v>
      </c>
      <c r="U392" s="3">
        <v>377</v>
      </c>
      <c r="Z392" s="3">
        <v>395</v>
      </c>
      <c r="AB392" s="3">
        <v>427</v>
      </c>
      <c r="AC392" s="3">
        <v>446</v>
      </c>
      <c r="AD392" s="3">
        <v>457</v>
      </c>
      <c r="AE392" s="3">
        <v>465</v>
      </c>
      <c r="AK392" s="3">
        <v>495</v>
      </c>
      <c r="AM392" s="3">
        <v>503</v>
      </c>
      <c r="AV392"/>
      <c r="AW392"/>
      <c r="AX392"/>
      <c r="AY392"/>
      <c r="AZ392"/>
      <c r="BA392"/>
      <c r="BB392"/>
      <c r="BC392"/>
      <c r="BD392"/>
    </row>
    <row r="393" spans="1:56" s="3" customFormat="1" x14ac:dyDescent="0.2">
      <c r="A393" s="3">
        <v>149</v>
      </c>
      <c r="B393" s="10" t="s">
        <v>581</v>
      </c>
      <c r="C393" s="11" t="s">
        <v>220</v>
      </c>
      <c r="D393" s="12" t="s">
        <v>222</v>
      </c>
      <c r="E393" s="12" t="s">
        <v>590</v>
      </c>
      <c r="F393" s="16">
        <v>110</v>
      </c>
      <c r="G393" s="38">
        <v>335</v>
      </c>
      <c r="H393" s="13">
        <v>2.5</v>
      </c>
      <c r="I393" s="9">
        <v>335</v>
      </c>
      <c r="J393" s="13">
        <v>50</v>
      </c>
      <c r="K393" s="22" t="s">
        <v>932</v>
      </c>
      <c r="L393" s="18"/>
      <c r="M393" s="18"/>
      <c r="N393" s="19"/>
      <c r="O393" s="9">
        <f t="shared" si="6"/>
        <v>17</v>
      </c>
      <c r="P393" s="3">
        <v>335</v>
      </c>
      <c r="Q393" s="3">
        <v>347</v>
      </c>
      <c r="R393" s="3">
        <v>351</v>
      </c>
      <c r="S393" s="3">
        <v>355</v>
      </c>
      <c r="T393" s="3">
        <v>361</v>
      </c>
      <c r="U393" s="3">
        <v>378</v>
      </c>
      <c r="Z393" s="3">
        <v>396</v>
      </c>
      <c r="AA393" s="3" t="s">
        <v>223</v>
      </c>
      <c r="AB393" s="3">
        <v>428</v>
      </c>
      <c r="AC393" s="3">
        <v>447</v>
      </c>
      <c r="AD393" s="3">
        <v>458</v>
      </c>
      <c r="AE393" s="3">
        <v>466</v>
      </c>
      <c r="AF393" s="3">
        <v>467</v>
      </c>
      <c r="AH393" s="3">
        <v>485</v>
      </c>
      <c r="AK393" s="3">
        <v>496</v>
      </c>
      <c r="AM393" s="3">
        <v>504</v>
      </c>
      <c r="AN393" s="3">
        <v>505</v>
      </c>
      <c r="AV393"/>
      <c r="AW393"/>
      <c r="AX393"/>
      <c r="AY393"/>
      <c r="AZ393"/>
      <c r="BA393"/>
      <c r="BB393"/>
      <c r="BC393"/>
      <c r="BD393"/>
    </row>
    <row r="394" spans="1:56" s="3" customFormat="1" x14ac:dyDescent="0.2">
      <c r="A394" s="3">
        <v>150</v>
      </c>
      <c r="B394" s="10" t="s">
        <v>581</v>
      </c>
      <c r="C394" s="11" t="s">
        <v>220</v>
      </c>
      <c r="D394" s="12" t="s">
        <v>72</v>
      </c>
      <c r="E394" s="12" t="s">
        <v>590</v>
      </c>
      <c r="F394" s="16">
        <v>111</v>
      </c>
      <c r="G394" s="38">
        <v>468</v>
      </c>
      <c r="H394" s="13">
        <v>9</v>
      </c>
      <c r="I394" s="9">
        <v>468</v>
      </c>
      <c r="J394" s="13">
        <v>85</v>
      </c>
      <c r="K394" s="22" t="s">
        <v>932</v>
      </c>
      <c r="L394" s="18"/>
      <c r="M394" s="18"/>
      <c r="N394" s="19"/>
      <c r="O394" s="9">
        <f t="shared" si="6"/>
        <v>6</v>
      </c>
      <c r="P394" s="3">
        <v>336</v>
      </c>
      <c r="T394" s="3">
        <v>362</v>
      </c>
      <c r="U394" s="3">
        <v>379</v>
      </c>
      <c r="AB394" s="3">
        <v>429</v>
      </c>
      <c r="AE394" s="3">
        <v>468</v>
      </c>
      <c r="AM394" s="3">
        <v>506</v>
      </c>
      <c r="AV394"/>
      <c r="AW394"/>
      <c r="AX394"/>
      <c r="AY394"/>
      <c r="AZ394"/>
      <c r="BA394"/>
      <c r="BB394"/>
      <c r="BC394"/>
      <c r="BD394"/>
    </row>
    <row r="395" spans="1:56" s="3" customFormat="1" x14ac:dyDescent="0.2">
      <c r="A395" s="3">
        <v>151</v>
      </c>
      <c r="B395" s="10" t="s">
        <v>581</v>
      </c>
      <c r="C395" s="11" t="s">
        <v>220</v>
      </c>
      <c r="D395" s="12" t="s">
        <v>224</v>
      </c>
      <c r="E395" s="12" t="s">
        <v>590</v>
      </c>
      <c r="F395" s="16">
        <v>112</v>
      </c>
      <c r="G395" s="38">
        <v>380</v>
      </c>
      <c r="H395" s="13">
        <v>15</v>
      </c>
      <c r="I395" s="9">
        <v>380</v>
      </c>
      <c r="J395" s="13">
        <v>100</v>
      </c>
      <c r="K395" s="22" t="s">
        <v>932</v>
      </c>
      <c r="L395" s="18"/>
      <c r="M395" s="18"/>
      <c r="N395" s="19"/>
      <c r="O395" s="9">
        <f t="shared" si="6"/>
        <v>3</v>
      </c>
      <c r="P395" s="3">
        <v>337</v>
      </c>
      <c r="T395" s="3">
        <v>363</v>
      </c>
      <c r="U395" s="3">
        <v>380</v>
      </c>
      <c r="AR395"/>
      <c r="AS395"/>
      <c r="AT395"/>
      <c r="AU395"/>
      <c r="AV395"/>
      <c r="AW395"/>
      <c r="AX395"/>
      <c r="AY395"/>
      <c r="AZ395"/>
      <c r="BA395"/>
      <c r="BB395"/>
      <c r="BC395"/>
      <c r="BD395"/>
    </row>
    <row r="396" spans="1:56" s="3" customFormat="1" x14ac:dyDescent="0.2">
      <c r="A396" s="3">
        <v>152</v>
      </c>
      <c r="B396" s="10" t="s">
        <v>581</v>
      </c>
      <c r="C396" s="11" t="s">
        <v>220</v>
      </c>
      <c r="D396" s="12" t="s">
        <v>12</v>
      </c>
      <c r="E396" s="12" t="s">
        <v>590</v>
      </c>
      <c r="F396" s="16">
        <v>113</v>
      </c>
      <c r="G396" s="38">
        <v>381</v>
      </c>
      <c r="H396" s="13">
        <v>6</v>
      </c>
      <c r="I396" s="9">
        <v>381</v>
      </c>
      <c r="J396" s="13">
        <v>95</v>
      </c>
      <c r="K396" s="22" t="s">
        <v>932</v>
      </c>
      <c r="L396" s="18"/>
      <c r="M396" s="18"/>
      <c r="N396" s="19"/>
      <c r="O396" s="9">
        <f t="shared" si="6"/>
        <v>4</v>
      </c>
      <c r="P396" s="3">
        <v>338</v>
      </c>
      <c r="S396" s="3">
        <v>356</v>
      </c>
      <c r="T396" s="3">
        <v>364</v>
      </c>
      <c r="U396" s="3">
        <v>381</v>
      </c>
      <c r="AR396"/>
      <c r="AS396"/>
      <c r="AT396"/>
      <c r="AU396"/>
      <c r="AV396"/>
      <c r="AW396"/>
      <c r="AX396"/>
      <c r="AY396"/>
      <c r="AZ396"/>
      <c r="BA396"/>
      <c r="BB396"/>
      <c r="BC396"/>
      <c r="BD396"/>
    </row>
    <row r="397" spans="1:56" s="3" customFormat="1" x14ac:dyDescent="0.2">
      <c r="A397" s="3">
        <v>153</v>
      </c>
      <c r="B397" s="10" t="s">
        <v>581</v>
      </c>
      <c r="C397" s="11" t="s">
        <v>220</v>
      </c>
      <c r="D397" s="12" t="s">
        <v>225</v>
      </c>
      <c r="E397" s="12" t="s">
        <v>590</v>
      </c>
      <c r="F397" s="16">
        <v>114</v>
      </c>
      <c r="G397" s="38">
        <v>339</v>
      </c>
      <c r="H397" s="13">
        <v>19</v>
      </c>
      <c r="I397" s="9">
        <v>339</v>
      </c>
      <c r="J397" s="13">
        <v>37.5</v>
      </c>
      <c r="K397" s="22" t="s">
        <v>932</v>
      </c>
      <c r="L397" s="18"/>
      <c r="M397" s="18"/>
      <c r="N397" s="19"/>
      <c r="O397" s="9">
        <f t="shared" si="6"/>
        <v>2</v>
      </c>
      <c r="P397" s="3">
        <v>339</v>
      </c>
      <c r="T397" s="3">
        <v>365</v>
      </c>
      <c r="AR397"/>
      <c r="AS397"/>
      <c r="AT397"/>
      <c r="AU397"/>
      <c r="AV397"/>
      <c r="AW397"/>
      <c r="AX397"/>
      <c r="AY397"/>
      <c r="AZ397"/>
      <c r="BA397"/>
      <c r="BB397"/>
      <c r="BC397"/>
      <c r="BD397"/>
    </row>
    <row r="398" spans="1:56" s="3" customFormat="1" x14ac:dyDescent="0.2">
      <c r="A398" s="3">
        <v>154</v>
      </c>
      <c r="B398" s="10" t="s">
        <v>581</v>
      </c>
      <c r="C398" s="11" t="s">
        <v>220</v>
      </c>
      <c r="D398" s="12" t="s">
        <v>226</v>
      </c>
      <c r="E398" s="12" t="s">
        <v>590</v>
      </c>
      <c r="F398" s="16">
        <v>115</v>
      </c>
      <c r="G398" s="38">
        <v>382</v>
      </c>
      <c r="H398" s="13">
        <v>22.5</v>
      </c>
      <c r="I398" s="9">
        <v>382</v>
      </c>
      <c r="J398" s="13">
        <v>240</v>
      </c>
      <c r="K398" s="22" t="s">
        <v>932</v>
      </c>
      <c r="L398" s="18"/>
      <c r="M398" s="18"/>
      <c r="N398" s="19"/>
      <c r="O398" s="9">
        <f t="shared" si="6"/>
        <v>3</v>
      </c>
      <c r="P398" s="3">
        <v>340</v>
      </c>
      <c r="T398" s="3">
        <v>366</v>
      </c>
      <c r="U398" s="3">
        <v>382</v>
      </c>
      <c r="AR398"/>
      <c r="AS398"/>
      <c r="AT398"/>
      <c r="AU398"/>
      <c r="AV398"/>
      <c r="AW398"/>
      <c r="AX398"/>
      <c r="AY398"/>
      <c r="AZ398"/>
      <c r="BA398"/>
      <c r="BB398"/>
      <c r="BC398"/>
      <c r="BD398"/>
    </row>
    <row r="399" spans="1:56" s="3" customFormat="1" x14ac:dyDescent="0.2">
      <c r="A399" s="3">
        <v>155</v>
      </c>
      <c r="B399" s="10" t="s">
        <v>581</v>
      </c>
      <c r="C399" s="11" t="s">
        <v>220</v>
      </c>
      <c r="D399" s="12" t="s">
        <v>227</v>
      </c>
      <c r="E399" s="12" t="s">
        <v>590</v>
      </c>
      <c r="F399" s="16">
        <v>116</v>
      </c>
      <c r="G399" s="38">
        <v>341</v>
      </c>
      <c r="H399" s="13">
        <v>22.5</v>
      </c>
      <c r="I399" s="9">
        <v>341</v>
      </c>
      <c r="J399" s="13">
        <v>300</v>
      </c>
      <c r="K399" s="22" t="s">
        <v>932</v>
      </c>
      <c r="L399" s="18"/>
      <c r="M399" s="18"/>
      <c r="N399" s="19"/>
      <c r="O399" s="9">
        <f t="shared" si="6"/>
        <v>1</v>
      </c>
      <c r="P399" s="3">
        <v>341</v>
      </c>
      <c r="AR399"/>
      <c r="AS399"/>
      <c r="AT399"/>
      <c r="AU399"/>
      <c r="AV399"/>
      <c r="AW399"/>
      <c r="AX399"/>
      <c r="AY399"/>
      <c r="AZ399"/>
      <c r="BA399"/>
      <c r="BB399"/>
      <c r="BC399"/>
      <c r="BD399"/>
    </row>
    <row r="400" spans="1:56" s="3" customFormat="1" x14ac:dyDescent="0.2">
      <c r="A400" s="3">
        <v>156</v>
      </c>
      <c r="B400" s="10" t="s">
        <v>581</v>
      </c>
      <c r="C400" s="11" t="s">
        <v>220</v>
      </c>
      <c r="D400" s="12" t="s">
        <v>228</v>
      </c>
      <c r="E400" s="12" t="s">
        <v>590</v>
      </c>
      <c r="F400" s="16">
        <v>117</v>
      </c>
      <c r="G400" s="38">
        <v>342</v>
      </c>
      <c r="H400" s="13">
        <v>100</v>
      </c>
      <c r="I400" s="9">
        <v>342</v>
      </c>
      <c r="J400" s="13">
        <v>475</v>
      </c>
      <c r="K400" s="22" t="s">
        <v>932</v>
      </c>
      <c r="L400" s="18"/>
      <c r="M400" s="18"/>
      <c r="N400" s="19"/>
      <c r="O400" s="9">
        <f t="shared" si="6"/>
        <v>1</v>
      </c>
      <c r="P400" s="3">
        <v>342</v>
      </c>
      <c r="AR400"/>
      <c r="AS400"/>
      <c r="AT400"/>
      <c r="AU400"/>
      <c r="AV400"/>
      <c r="AW400"/>
      <c r="AX400"/>
      <c r="AY400"/>
      <c r="AZ400"/>
      <c r="BA400"/>
      <c r="BB400"/>
      <c r="BC400"/>
      <c r="BD400"/>
    </row>
    <row r="401" spans="1:56" s="3" customFormat="1" x14ac:dyDescent="0.2">
      <c r="A401" s="3">
        <v>165</v>
      </c>
      <c r="B401" s="10" t="s">
        <v>582</v>
      </c>
      <c r="C401" s="11" t="s">
        <v>239</v>
      </c>
      <c r="D401" s="12" t="s">
        <v>240</v>
      </c>
      <c r="E401" s="12" t="s">
        <v>590</v>
      </c>
      <c r="F401" s="16">
        <v>118</v>
      </c>
      <c r="G401" s="38">
        <v>448</v>
      </c>
      <c r="H401" s="13">
        <v>17.5</v>
      </c>
      <c r="I401" s="9">
        <v>448</v>
      </c>
      <c r="J401" s="13">
        <v>7.5</v>
      </c>
      <c r="K401" s="22" t="s">
        <v>932</v>
      </c>
      <c r="L401" s="18"/>
      <c r="M401" s="18"/>
      <c r="N401" s="19"/>
      <c r="O401" s="9">
        <f t="shared" si="6"/>
        <v>24</v>
      </c>
      <c r="P401" s="3">
        <v>405</v>
      </c>
      <c r="Q401" s="3">
        <v>408</v>
      </c>
      <c r="R401" s="3">
        <v>410</v>
      </c>
      <c r="S401" s="3">
        <v>412</v>
      </c>
      <c r="T401" s="3" t="s">
        <v>241</v>
      </c>
      <c r="U401" s="3" t="s">
        <v>242</v>
      </c>
      <c r="V401" s="3">
        <v>424</v>
      </c>
      <c r="W401" s="3">
        <v>441</v>
      </c>
      <c r="X401" s="3">
        <v>443</v>
      </c>
      <c r="Y401" s="3">
        <v>448</v>
      </c>
      <c r="AA401" s="3">
        <v>452</v>
      </c>
      <c r="AF401" s="3">
        <v>462</v>
      </c>
      <c r="AG401" s="3">
        <v>481</v>
      </c>
      <c r="AI401" s="3">
        <v>486</v>
      </c>
      <c r="AK401" s="3">
        <v>490</v>
      </c>
      <c r="AM401" s="3">
        <v>498</v>
      </c>
      <c r="AO401" s="3">
        <v>525</v>
      </c>
      <c r="AR401"/>
      <c r="AS401"/>
      <c r="AT401" s="3">
        <v>531</v>
      </c>
      <c r="AU401"/>
      <c r="AV401"/>
      <c r="AW401"/>
      <c r="AX401" s="3">
        <v>536</v>
      </c>
      <c r="AY401" s="3">
        <v>538</v>
      </c>
      <c r="AZ401"/>
      <c r="BA401" s="3">
        <v>542</v>
      </c>
      <c r="BB401" s="3">
        <v>543</v>
      </c>
      <c r="BC401" s="3">
        <v>544</v>
      </c>
      <c r="BD401" s="3">
        <v>545</v>
      </c>
    </row>
    <row r="402" spans="1:56" s="3" customFormat="1" x14ac:dyDescent="0.2">
      <c r="A402" s="3">
        <v>166</v>
      </c>
      <c r="B402" s="10" t="s">
        <v>582</v>
      </c>
      <c r="C402" s="11" t="s">
        <v>239</v>
      </c>
      <c r="D402" s="12" t="s">
        <v>111</v>
      </c>
      <c r="E402" s="12" t="s">
        <v>590</v>
      </c>
      <c r="F402" s="16">
        <v>119</v>
      </c>
      <c r="G402" s="38">
        <v>444</v>
      </c>
      <c r="H402" s="13">
        <v>35</v>
      </c>
      <c r="I402" s="9">
        <v>444</v>
      </c>
      <c r="J402" s="13">
        <v>50</v>
      </c>
      <c r="K402" s="22" t="s">
        <v>932</v>
      </c>
      <c r="L402" s="18"/>
      <c r="M402" s="18"/>
      <c r="N402" s="19"/>
      <c r="O402" s="9">
        <f t="shared" si="6"/>
        <v>38</v>
      </c>
      <c r="P402" s="3">
        <v>406</v>
      </c>
      <c r="Q402" s="3">
        <v>409</v>
      </c>
      <c r="R402" s="3">
        <v>411</v>
      </c>
      <c r="S402" s="3">
        <v>413</v>
      </c>
      <c r="T402" s="3" t="s">
        <v>243</v>
      </c>
      <c r="U402" s="3" t="s">
        <v>244</v>
      </c>
      <c r="V402" s="3">
        <v>425</v>
      </c>
      <c r="W402" s="3">
        <v>442</v>
      </c>
      <c r="X402" s="3">
        <v>444</v>
      </c>
      <c r="Y402" s="3">
        <v>449</v>
      </c>
      <c r="Z402" s="3">
        <v>450</v>
      </c>
      <c r="AA402" s="3">
        <v>453</v>
      </c>
      <c r="AB402" s="3">
        <v>454</v>
      </c>
      <c r="AC402" s="3">
        <v>455</v>
      </c>
      <c r="AD402" s="3">
        <v>459</v>
      </c>
      <c r="AE402" s="3">
        <v>461</v>
      </c>
      <c r="AF402" s="3">
        <v>463</v>
      </c>
      <c r="AG402" s="3">
        <v>482</v>
      </c>
      <c r="AH402" s="3" t="s">
        <v>245</v>
      </c>
      <c r="AI402" s="3">
        <v>487</v>
      </c>
      <c r="AJ402" s="3">
        <v>488</v>
      </c>
      <c r="AK402" s="3">
        <v>491</v>
      </c>
      <c r="AL402" s="3">
        <v>492</v>
      </c>
      <c r="AM402" s="3">
        <v>499</v>
      </c>
      <c r="AN402" s="3">
        <v>500</v>
      </c>
      <c r="AO402" s="3">
        <v>526</v>
      </c>
      <c r="AP402" s="3">
        <v>527</v>
      </c>
      <c r="AQ402" s="3">
        <v>528</v>
      </c>
      <c r="AR402" t="s">
        <v>246</v>
      </c>
      <c r="AS402" t="s">
        <v>247</v>
      </c>
      <c r="AT402">
        <v>532</v>
      </c>
      <c r="AU402">
        <v>533</v>
      </c>
      <c r="AV402">
        <v>534</v>
      </c>
      <c r="AW402" t="s">
        <v>248</v>
      </c>
      <c r="AX402" t="s">
        <v>249</v>
      </c>
      <c r="AY402">
        <v>539</v>
      </c>
      <c r="AZ402">
        <v>540</v>
      </c>
      <c r="BA402"/>
      <c r="BB402"/>
      <c r="BC402"/>
      <c r="BD402">
        <v>546</v>
      </c>
    </row>
    <row r="403" spans="1:56" s="3" customFormat="1" x14ac:dyDescent="0.2">
      <c r="A403" s="3">
        <v>167</v>
      </c>
      <c r="B403" s="10" t="s">
        <v>582</v>
      </c>
      <c r="C403" s="11" t="s">
        <v>239</v>
      </c>
      <c r="D403" s="12" t="s">
        <v>250</v>
      </c>
      <c r="E403" s="12" t="s">
        <v>590</v>
      </c>
      <c r="F403" s="16">
        <v>120</v>
      </c>
      <c r="G403" s="38">
        <v>430</v>
      </c>
      <c r="H403" s="13">
        <v>5</v>
      </c>
      <c r="I403" s="9">
        <v>430</v>
      </c>
      <c r="J403" s="13">
        <v>90</v>
      </c>
      <c r="K403" s="22" t="s">
        <v>932</v>
      </c>
      <c r="L403" s="18"/>
      <c r="M403" s="18"/>
      <c r="N403" s="19"/>
      <c r="O403" s="9">
        <f t="shared" si="6"/>
        <v>4</v>
      </c>
      <c r="P403" s="3">
        <v>407</v>
      </c>
      <c r="Q403" s="3">
        <v>430</v>
      </c>
      <c r="AF403" s="3">
        <v>469</v>
      </c>
      <c r="AN403" s="3">
        <v>507</v>
      </c>
      <c r="AR403"/>
      <c r="AS403"/>
      <c r="AT403"/>
      <c r="AU403"/>
      <c r="AV403"/>
      <c r="AW403"/>
      <c r="AX403"/>
      <c r="AY403"/>
      <c r="AZ403"/>
      <c r="BA403"/>
      <c r="BB403"/>
      <c r="BC403"/>
      <c r="BD403"/>
    </row>
    <row r="404" spans="1:56" s="3" customFormat="1" x14ac:dyDescent="0.2">
      <c r="A404" s="3">
        <v>168</v>
      </c>
      <c r="B404" s="10" t="s">
        <v>582</v>
      </c>
      <c r="C404" s="11" t="s">
        <v>239</v>
      </c>
      <c r="D404" s="12" t="s">
        <v>251</v>
      </c>
      <c r="E404" s="12" t="s">
        <v>590</v>
      </c>
      <c r="F404" s="16">
        <v>121</v>
      </c>
      <c r="G404" s="38">
        <v>508</v>
      </c>
      <c r="H404" s="13">
        <v>0.65</v>
      </c>
      <c r="I404" s="9">
        <v>508</v>
      </c>
      <c r="J404" s="13">
        <v>12</v>
      </c>
      <c r="K404" s="22" t="s">
        <v>934</v>
      </c>
      <c r="L404" s="18"/>
      <c r="M404" s="18"/>
      <c r="N404" s="19"/>
      <c r="O404" s="9">
        <f t="shared" si="6"/>
        <v>4</v>
      </c>
      <c r="P404" s="3">
        <v>414</v>
      </c>
      <c r="Q404" s="3">
        <v>431</v>
      </c>
      <c r="AF404" s="3">
        <v>470</v>
      </c>
      <c r="AN404" s="3">
        <v>508</v>
      </c>
      <c r="AR404"/>
      <c r="AS404"/>
      <c r="AT404"/>
      <c r="AU404"/>
      <c r="AV404"/>
      <c r="AW404"/>
      <c r="AX404"/>
      <c r="AY404"/>
      <c r="AZ404"/>
      <c r="BA404"/>
      <c r="BB404"/>
      <c r="BC404"/>
      <c r="BD404"/>
    </row>
    <row r="405" spans="1:56" s="3" customFormat="1" x14ac:dyDescent="0.2">
      <c r="A405" s="3">
        <v>169</v>
      </c>
      <c r="B405" s="10" t="s">
        <v>582</v>
      </c>
      <c r="C405" s="11" t="s">
        <v>239</v>
      </c>
      <c r="D405" s="12" t="s">
        <v>252</v>
      </c>
      <c r="E405" s="12" t="s">
        <v>590</v>
      </c>
      <c r="F405" s="16">
        <v>122</v>
      </c>
      <c r="G405" s="38">
        <v>509</v>
      </c>
      <c r="H405" s="13">
        <v>1.75</v>
      </c>
      <c r="I405" s="9">
        <v>509</v>
      </c>
      <c r="J405" s="13">
        <v>12</v>
      </c>
      <c r="K405" s="22" t="s">
        <v>934</v>
      </c>
      <c r="L405" s="18"/>
      <c r="M405" s="18"/>
      <c r="N405" s="19"/>
      <c r="O405" s="9">
        <f t="shared" si="6"/>
        <v>4</v>
      </c>
      <c r="P405" s="3">
        <v>415</v>
      </c>
      <c r="Q405" s="3">
        <v>432</v>
      </c>
      <c r="AF405" s="3">
        <v>471</v>
      </c>
      <c r="AN405" s="3">
        <v>509</v>
      </c>
      <c r="AR405"/>
      <c r="AS405"/>
      <c r="AT405"/>
      <c r="AU405"/>
      <c r="AV405"/>
      <c r="AW405"/>
      <c r="AX405"/>
      <c r="AY405"/>
      <c r="AZ405"/>
      <c r="BA405"/>
      <c r="BB405"/>
      <c r="BC405"/>
      <c r="BD405"/>
    </row>
    <row r="406" spans="1:56" s="3" customFormat="1" x14ac:dyDescent="0.2">
      <c r="A406" s="3">
        <v>170</v>
      </c>
      <c r="B406" s="10" t="s">
        <v>582</v>
      </c>
      <c r="C406" s="11" t="s">
        <v>239</v>
      </c>
      <c r="D406" s="12" t="s">
        <v>253</v>
      </c>
      <c r="E406" s="12" t="s">
        <v>590</v>
      </c>
      <c r="F406" s="16">
        <v>123</v>
      </c>
      <c r="G406" s="38">
        <v>472</v>
      </c>
      <c r="H406" s="13">
        <v>2.5</v>
      </c>
      <c r="I406" s="9">
        <v>472</v>
      </c>
      <c r="J406" s="13">
        <v>100</v>
      </c>
      <c r="K406" s="22" t="s">
        <v>934</v>
      </c>
      <c r="L406" s="18"/>
      <c r="M406" s="18"/>
      <c r="N406" s="19"/>
      <c r="O406" s="9">
        <f t="shared" si="6"/>
        <v>5</v>
      </c>
      <c r="P406" s="3">
        <v>416</v>
      </c>
      <c r="Q406" s="3">
        <v>433</v>
      </c>
      <c r="AF406" s="3">
        <v>472</v>
      </c>
      <c r="AM406" s="3">
        <v>497</v>
      </c>
      <c r="AN406" s="3">
        <v>510</v>
      </c>
      <c r="AR406"/>
      <c r="AS406"/>
      <c r="AT406"/>
      <c r="AU406"/>
      <c r="AV406"/>
      <c r="AW406"/>
      <c r="AX406"/>
      <c r="AY406"/>
      <c r="AZ406"/>
      <c r="BA406"/>
      <c r="BB406"/>
      <c r="BC406"/>
      <c r="BD406"/>
    </row>
    <row r="407" spans="1:56" s="3" customFormat="1" x14ac:dyDescent="0.2">
      <c r="A407" s="3">
        <v>171</v>
      </c>
      <c r="B407" s="10" t="s">
        <v>582</v>
      </c>
      <c r="C407" s="11" t="s">
        <v>239</v>
      </c>
      <c r="D407" s="12" t="s">
        <v>254</v>
      </c>
      <c r="E407" s="12" t="s">
        <v>590</v>
      </c>
      <c r="F407" s="16">
        <v>124</v>
      </c>
      <c r="G407" s="38">
        <v>511</v>
      </c>
      <c r="H407" s="13">
        <v>2.5</v>
      </c>
      <c r="I407" s="9">
        <v>511</v>
      </c>
      <c r="J407" s="13">
        <v>8</v>
      </c>
      <c r="K407" s="22" t="s">
        <v>934</v>
      </c>
      <c r="L407" s="18"/>
      <c r="M407" s="18"/>
      <c r="N407" s="19"/>
      <c r="O407" s="9">
        <f t="shared" si="6"/>
        <v>3</v>
      </c>
      <c r="P407" s="3">
        <v>434</v>
      </c>
      <c r="AF407" s="3">
        <v>473</v>
      </c>
      <c r="AN407" s="3">
        <v>511</v>
      </c>
      <c r="AR407"/>
      <c r="AS407"/>
      <c r="AT407"/>
      <c r="AU407"/>
      <c r="AV407"/>
      <c r="AW407"/>
      <c r="AX407"/>
      <c r="AY407"/>
      <c r="AZ407"/>
      <c r="BA407"/>
      <c r="BB407"/>
      <c r="BC407"/>
      <c r="BD407"/>
    </row>
    <row r="408" spans="1:56" s="3" customFormat="1" x14ac:dyDescent="0.2">
      <c r="A408" s="3">
        <v>172</v>
      </c>
      <c r="B408" s="10" t="s">
        <v>582</v>
      </c>
      <c r="C408" s="11" t="s">
        <v>239</v>
      </c>
      <c r="D408" s="12" t="s">
        <v>255</v>
      </c>
      <c r="E408" s="12" t="s">
        <v>590</v>
      </c>
      <c r="F408" s="16">
        <v>125</v>
      </c>
      <c r="G408" s="38">
        <v>512</v>
      </c>
      <c r="H408" s="13">
        <v>0.4</v>
      </c>
      <c r="I408" s="9">
        <v>512</v>
      </c>
      <c r="J408" s="13">
        <v>8</v>
      </c>
      <c r="K408" s="22" t="s">
        <v>934</v>
      </c>
      <c r="L408" s="18"/>
      <c r="M408" s="18"/>
      <c r="N408" s="19"/>
      <c r="O408" s="9">
        <f t="shared" si="6"/>
        <v>4</v>
      </c>
      <c r="P408" s="3">
        <v>417</v>
      </c>
      <c r="Q408" s="3">
        <v>435</v>
      </c>
      <c r="AF408" s="3">
        <v>474</v>
      </c>
      <c r="AN408" s="3">
        <v>512</v>
      </c>
      <c r="AR408"/>
      <c r="AS408"/>
      <c r="AT408"/>
      <c r="AU408"/>
      <c r="AV408"/>
      <c r="AW408"/>
      <c r="AX408"/>
      <c r="AY408"/>
      <c r="AZ408"/>
      <c r="BA408"/>
      <c r="BB408"/>
      <c r="BC408"/>
      <c r="BD408"/>
    </row>
    <row r="409" spans="1:56" s="3" customFormat="1" x14ac:dyDescent="0.2">
      <c r="A409" s="3">
        <v>173</v>
      </c>
      <c r="B409" s="10" t="s">
        <v>582</v>
      </c>
      <c r="C409" s="11" t="s">
        <v>239</v>
      </c>
      <c r="D409" s="12" t="s">
        <v>256</v>
      </c>
      <c r="E409" s="12" t="s">
        <v>590</v>
      </c>
      <c r="F409" s="16">
        <v>126</v>
      </c>
      <c r="G409" s="38">
        <v>513</v>
      </c>
      <c r="H409" s="13">
        <v>6</v>
      </c>
      <c r="I409" s="9">
        <v>513</v>
      </c>
      <c r="J409" s="13">
        <v>10</v>
      </c>
      <c r="K409" s="22" t="s">
        <v>934</v>
      </c>
      <c r="L409" s="18"/>
      <c r="M409" s="18"/>
      <c r="N409" s="19"/>
      <c r="O409" s="9">
        <f t="shared" si="6"/>
        <v>1</v>
      </c>
      <c r="P409" s="3">
        <v>513</v>
      </c>
      <c r="AR409"/>
      <c r="AS409"/>
      <c r="AT409"/>
      <c r="AU409"/>
      <c r="AV409"/>
      <c r="AW409"/>
      <c r="AX409"/>
      <c r="AY409"/>
      <c r="AZ409"/>
      <c r="BA409"/>
      <c r="BB409"/>
      <c r="BC409"/>
      <c r="BD409"/>
    </row>
    <row r="410" spans="1:56" s="3" customFormat="1" x14ac:dyDescent="0.2">
      <c r="A410" s="3">
        <v>174</v>
      </c>
      <c r="B410" s="10" t="s">
        <v>582</v>
      </c>
      <c r="C410" s="11" t="s">
        <v>239</v>
      </c>
      <c r="D410" s="12" t="s">
        <v>257</v>
      </c>
      <c r="E410" s="12" t="s">
        <v>590</v>
      </c>
      <c r="F410" s="16">
        <v>127</v>
      </c>
      <c r="G410" s="38">
        <v>437</v>
      </c>
      <c r="H410" s="13">
        <v>7.25</v>
      </c>
      <c r="I410" s="9">
        <v>437</v>
      </c>
      <c r="J410" s="13">
        <v>125</v>
      </c>
      <c r="K410" s="22" t="s">
        <v>934</v>
      </c>
      <c r="L410" s="18"/>
      <c r="M410" s="18"/>
      <c r="N410" s="19"/>
      <c r="O410" s="9">
        <f t="shared" si="6"/>
        <v>4</v>
      </c>
      <c r="P410" s="3">
        <v>418</v>
      </c>
      <c r="Q410" s="3">
        <v>437</v>
      </c>
      <c r="AF410" s="3">
        <v>475</v>
      </c>
      <c r="AN410" s="3">
        <v>514</v>
      </c>
      <c r="AR410"/>
      <c r="AS410"/>
      <c r="AT410"/>
      <c r="AU410"/>
      <c r="AV410"/>
      <c r="AW410"/>
      <c r="AX410"/>
      <c r="AY410"/>
      <c r="AZ410"/>
      <c r="BA410"/>
      <c r="BB410"/>
      <c r="BC410"/>
      <c r="BD410"/>
    </row>
    <row r="411" spans="1:56" s="3" customFormat="1" x14ac:dyDescent="0.2">
      <c r="A411" s="3">
        <v>175</v>
      </c>
      <c r="B411" s="10" t="s">
        <v>582</v>
      </c>
      <c r="C411" s="11" t="s">
        <v>239</v>
      </c>
      <c r="D411" s="12" t="s">
        <v>258</v>
      </c>
      <c r="E411" s="12" t="s">
        <v>590</v>
      </c>
      <c r="F411" s="16">
        <v>128</v>
      </c>
      <c r="G411" s="38">
        <v>515</v>
      </c>
      <c r="H411" s="13">
        <v>0.45</v>
      </c>
      <c r="I411" s="9">
        <v>515</v>
      </c>
      <c r="J411" s="13">
        <v>42.5</v>
      </c>
      <c r="K411" s="22" t="s">
        <v>934</v>
      </c>
      <c r="L411" s="18"/>
      <c r="M411" s="18"/>
      <c r="N411" s="19"/>
      <c r="O411" s="9">
        <f t="shared" si="6"/>
        <v>4</v>
      </c>
      <c r="P411" s="3">
        <v>419</v>
      </c>
      <c r="Q411" s="3">
        <v>438</v>
      </c>
      <c r="AF411" s="3">
        <v>476</v>
      </c>
      <c r="AN411" s="3">
        <v>515</v>
      </c>
      <c r="AR411"/>
      <c r="AS411"/>
      <c r="AT411"/>
      <c r="AU411"/>
      <c r="AV411"/>
      <c r="AW411"/>
      <c r="AX411"/>
      <c r="AY411"/>
      <c r="AZ411"/>
      <c r="BA411"/>
      <c r="BB411"/>
      <c r="BC411"/>
      <c r="BD411"/>
    </row>
    <row r="412" spans="1:56" s="3" customFormat="1" x14ac:dyDescent="0.2">
      <c r="A412" s="3">
        <v>176</v>
      </c>
      <c r="B412" s="10" t="s">
        <v>582</v>
      </c>
      <c r="C412" s="11" t="s">
        <v>239</v>
      </c>
      <c r="D412" s="12" t="s">
        <v>43</v>
      </c>
      <c r="E412" s="12" t="s">
        <v>590</v>
      </c>
      <c r="F412" s="16">
        <v>129</v>
      </c>
      <c r="G412" s="38">
        <v>439</v>
      </c>
      <c r="H412" s="13">
        <v>20</v>
      </c>
      <c r="I412" s="9">
        <v>439</v>
      </c>
      <c r="J412" s="13">
        <v>220</v>
      </c>
      <c r="K412" s="22" t="s">
        <v>934</v>
      </c>
      <c r="L412" s="18"/>
      <c r="M412" s="18"/>
      <c r="N412" s="19"/>
      <c r="O412" s="9">
        <f t="shared" si="6"/>
        <v>4</v>
      </c>
      <c r="P412" s="3">
        <v>439</v>
      </c>
      <c r="Q412" s="3">
        <v>420</v>
      </c>
      <c r="AF412" s="3" t="s">
        <v>259</v>
      </c>
      <c r="AN412" s="3">
        <v>516</v>
      </c>
      <c r="AR412"/>
      <c r="AS412"/>
      <c r="AT412"/>
      <c r="AU412"/>
      <c r="AV412"/>
      <c r="AW412"/>
      <c r="AX412"/>
      <c r="AY412"/>
      <c r="AZ412"/>
      <c r="BA412"/>
      <c r="BB412"/>
      <c r="BC412"/>
      <c r="BD412"/>
    </row>
    <row r="413" spans="1:56" s="3" customFormat="1" x14ac:dyDescent="0.2">
      <c r="A413" s="3">
        <v>177</v>
      </c>
      <c r="B413" s="10" t="s">
        <v>582</v>
      </c>
      <c r="C413" s="11" t="s">
        <v>239</v>
      </c>
      <c r="D413" s="12" t="s">
        <v>260</v>
      </c>
      <c r="E413" s="12" t="s">
        <v>590</v>
      </c>
      <c r="F413" s="16">
        <v>130</v>
      </c>
      <c r="G413" s="38">
        <v>517</v>
      </c>
      <c r="H413" s="13">
        <v>0.75</v>
      </c>
      <c r="I413" s="9">
        <v>517</v>
      </c>
      <c r="J413" s="13">
        <v>47.5</v>
      </c>
      <c r="K413" s="22" t="s">
        <v>934</v>
      </c>
      <c r="L413" s="18"/>
      <c r="M413" s="18"/>
      <c r="N413" s="19"/>
      <c r="O413" s="9">
        <f t="shared" si="6"/>
        <v>5</v>
      </c>
      <c r="P413" s="3">
        <v>421</v>
      </c>
      <c r="Q413" s="3">
        <v>422</v>
      </c>
      <c r="V413" s="3">
        <v>440</v>
      </c>
      <c r="AF413" s="3">
        <v>477</v>
      </c>
      <c r="AN413" s="3">
        <v>517</v>
      </c>
      <c r="AR413"/>
      <c r="AS413"/>
      <c r="AT413"/>
      <c r="AU413"/>
      <c r="AV413"/>
      <c r="AW413"/>
      <c r="AX413"/>
      <c r="AY413"/>
      <c r="AZ413"/>
      <c r="BA413"/>
      <c r="BB413"/>
      <c r="BC413"/>
      <c r="BD413"/>
    </row>
    <row r="414" spans="1:56" s="3" customFormat="1" x14ac:dyDescent="0.2">
      <c r="A414" s="3">
        <v>178</v>
      </c>
      <c r="B414" s="10" t="s">
        <v>582</v>
      </c>
      <c r="C414" s="11" t="s">
        <v>239</v>
      </c>
      <c r="D414" s="12" t="s">
        <v>261</v>
      </c>
      <c r="E414" s="12" t="s">
        <v>590</v>
      </c>
      <c r="F414" s="16">
        <v>131</v>
      </c>
      <c r="G414" s="38">
        <v>518</v>
      </c>
      <c r="H414" s="13">
        <v>1.5</v>
      </c>
      <c r="I414" s="9">
        <v>518</v>
      </c>
      <c r="J414" s="13">
        <v>37.5</v>
      </c>
      <c r="K414" s="22" t="s">
        <v>935</v>
      </c>
      <c r="L414" s="18"/>
      <c r="M414" s="18"/>
      <c r="N414" s="19"/>
      <c r="O414" s="9">
        <f t="shared" si="6"/>
        <v>4</v>
      </c>
      <c r="P414" s="3">
        <v>423</v>
      </c>
      <c r="Q414" s="3">
        <v>460</v>
      </c>
      <c r="AF414" s="3">
        <v>478</v>
      </c>
      <c r="AN414" s="3">
        <v>518</v>
      </c>
      <c r="AR414"/>
      <c r="AS414"/>
      <c r="AT414"/>
      <c r="AU414"/>
      <c r="AV414"/>
      <c r="AW414"/>
      <c r="AX414"/>
      <c r="AY414"/>
      <c r="AZ414"/>
      <c r="BA414"/>
      <c r="BB414"/>
      <c r="BC414"/>
      <c r="BD414"/>
    </row>
    <row r="415" spans="1:56" s="3" customFormat="1" x14ac:dyDescent="0.2">
      <c r="A415" s="3">
        <v>179</v>
      </c>
      <c r="B415" s="10" t="s">
        <v>582</v>
      </c>
      <c r="C415" s="11" t="s">
        <v>239</v>
      </c>
      <c r="D415" s="12" t="s">
        <v>262</v>
      </c>
      <c r="E415" s="12" t="s">
        <v>590</v>
      </c>
      <c r="F415" s="16">
        <v>132</v>
      </c>
      <c r="G415" s="38">
        <v>547</v>
      </c>
      <c r="H415" s="13">
        <v>40</v>
      </c>
      <c r="I415" s="9">
        <v>547</v>
      </c>
      <c r="J415" s="13">
        <v>125</v>
      </c>
      <c r="K415" s="22" t="s">
        <v>935</v>
      </c>
      <c r="L415" s="18"/>
      <c r="M415" s="18"/>
      <c r="N415" s="19"/>
      <c r="O415" s="9">
        <f t="shared" si="6"/>
        <v>2</v>
      </c>
      <c r="P415" s="3">
        <v>523</v>
      </c>
      <c r="AR415"/>
      <c r="AS415"/>
      <c r="AT415"/>
      <c r="AU415"/>
      <c r="AV415"/>
      <c r="AW415"/>
      <c r="AX415"/>
      <c r="AY415"/>
      <c r="AZ415"/>
      <c r="BA415"/>
      <c r="BB415"/>
      <c r="BC415"/>
      <c r="BD415" s="3">
        <v>547</v>
      </c>
    </row>
    <row r="416" spans="1:56" s="3" customFormat="1" x14ac:dyDescent="0.2">
      <c r="A416" s="3">
        <v>180</v>
      </c>
      <c r="B416" s="10" t="s">
        <v>582</v>
      </c>
      <c r="C416" s="11" t="s">
        <v>239</v>
      </c>
      <c r="D416" s="12" t="s">
        <v>263</v>
      </c>
      <c r="E416" s="12" t="s">
        <v>590</v>
      </c>
      <c r="F416" s="16">
        <v>133</v>
      </c>
      <c r="G416" s="38">
        <v>524</v>
      </c>
      <c r="H416" s="13">
        <v>35</v>
      </c>
      <c r="I416" s="9">
        <v>524</v>
      </c>
      <c r="J416" s="13">
        <v>170</v>
      </c>
      <c r="K416" s="22" t="s">
        <v>935</v>
      </c>
      <c r="L416" s="18"/>
      <c r="M416" s="18"/>
      <c r="N416" s="19"/>
      <c r="O416" s="9">
        <f t="shared" si="6"/>
        <v>1</v>
      </c>
      <c r="P416" s="3">
        <v>524</v>
      </c>
      <c r="AR416"/>
      <c r="AS416"/>
      <c r="AT416"/>
      <c r="AU416"/>
      <c r="AV416"/>
      <c r="AW416"/>
      <c r="AX416"/>
      <c r="AY416"/>
      <c r="AZ416"/>
      <c r="BA416"/>
      <c r="BB416"/>
      <c r="BC416"/>
      <c r="BD416"/>
    </row>
    <row r="417" spans="1:56" s="3" customFormat="1" x14ac:dyDescent="0.2">
      <c r="A417" s="3">
        <v>185</v>
      </c>
      <c r="B417" s="10" t="s">
        <v>583</v>
      </c>
      <c r="C417" s="11" t="s">
        <v>270</v>
      </c>
      <c r="D417" s="12" t="s">
        <v>271</v>
      </c>
      <c r="E417" s="12" t="s">
        <v>590</v>
      </c>
      <c r="F417" s="16">
        <v>134</v>
      </c>
      <c r="G417" s="38">
        <v>551</v>
      </c>
      <c r="H417" s="13">
        <v>0.25</v>
      </c>
      <c r="I417" s="9">
        <v>551</v>
      </c>
      <c r="J417" s="13">
        <v>0.25</v>
      </c>
      <c r="K417" s="22" t="s">
        <v>936</v>
      </c>
      <c r="L417" s="18"/>
      <c r="M417" s="18"/>
      <c r="N417" s="19"/>
      <c r="O417" s="9">
        <f t="shared" si="6"/>
        <v>2</v>
      </c>
      <c r="P417" s="3">
        <v>551</v>
      </c>
      <c r="Q417" s="3">
        <v>653</v>
      </c>
      <c r="AR417"/>
      <c r="AS417"/>
      <c r="AT417"/>
      <c r="AU417"/>
      <c r="AV417"/>
      <c r="AW417"/>
      <c r="AX417"/>
      <c r="AY417"/>
      <c r="AZ417"/>
      <c r="BA417"/>
      <c r="BB417"/>
      <c r="BC417"/>
      <c r="BD417"/>
    </row>
    <row r="418" spans="1:56" s="3" customFormat="1" x14ac:dyDescent="0.2">
      <c r="A418" s="3">
        <v>186</v>
      </c>
      <c r="B418" s="10" t="s">
        <v>583</v>
      </c>
      <c r="C418" s="11" t="s">
        <v>270</v>
      </c>
      <c r="D418" s="12" t="s">
        <v>15</v>
      </c>
      <c r="E418" s="12" t="s">
        <v>590</v>
      </c>
      <c r="F418" s="16">
        <v>135</v>
      </c>
      <c r="G418" s="38">
        <v>581</v>
      </c>
      <c r="H418" s="13">
        <v>0.75</v>
      </c>
      <c r="I418" s="9">
        <v>581</v>
      </c>
      <c r="J418" s="13">
        <v>10</v>
      </c>
      <c r="K418" s="22" t="s">
        <v>937</v>
      </c>
      <c r="L418" s="18"/>
      <c r="M418" s="18"/>
      <c r="N418" s="19"/>
      <c r="O418" s="9">
        <f t="shared" si="6"/>
        <v>9</v>
      </c>
      <c r="P418" s="3">
        <v>552</v>
      </c>
      <c r="Q418" s="3">
        <v>575</v>
      </c>
      <c r="R418" s="3">
        <v>578</v>
      </c>
      <c r="S418" s="3">
        <v>581</v>
      </c>
      <c r="T418" s="3">
        <v>594</v>
      </c>
      <c r="U418" s="3">
        <v>596</v>
      </c>
      <c r="V418" s="3">
        <v>597</v>
      </c>
      <c r="W418" s="3">
        <v>604</v>
      </c>
      <c r="X418" s="3">
        <v>632</v>
      </c>
      <c r="AR418"/>
      <c r="AS418"/>
      <c r="AT418"/>
      <c r="AU418"/>
      <c r="AV418"/>
      <c r="AW418"/>
      <c r="AX418"/>
      <c r="AY418"/>
      <c r="AZ418"/>
      <c r="BA418"/>
      <c r="BB418"/>
      <c r="BC418"/>
      <c r="BD418"/>
    </row>
    <row r="419" spans="1:56" s="3" customFormat="1" x14ac:dyDescent="0.2">
      <c r="A419" s="3">
        <v>187</v>
      </c>
      <c r="B419" s="10" t="s">
        <v>583</v>
      </c>
      <c r="C419" s="11" t="s">
        <v>270</v>
      </c>
      <c r="D419" s="12" t="s">
        <v>272</v>
      </c>
      <c r="E419" s="12" t="s">
        <v>590</v>
      </c>
      <c r="F419" s="16">
        <v>136</v>
      </c>
      <c r="G419" s="38">
        <v>631</v>
      </c>
      <c r="H419" s="13">
        <v>1.7</v>
      </c>
      <c r="I419" s="9">
        <v>631</v>
      </c>
      <c r="J419" s="13">
        <v>2</v>
      </c>
      <c r="K419" s="22" t="s">
        <v>938</v>
      </c>
      <c r="L419" s="18"/>
      <c r="M419" s="18"/>
      <c r="N419" s="19"/>
      <c r="O419" s="9">
        <f t="shared" si="6"/>
        <v>7</v>
      </c>
      <c r="P419" s="3">
        <v>553</v>
      </c>
      <c r="Q419" s="3">
        <v>576</v>
      </c>
      <c r="R419" s="3">
        <v>582</v>
      </c>
      <c r="S419" s="3">
        <v>598</v>
      </c>
      <c r="W419" s="3">
        <v>605</v>
      </c>
      <c r="X419" s="3">
        <v>631</v>
      </c>
      <c r="Y419" s="3">
        <v>633</v>
      </c>
      <c r="AR419"/>
      <c r="AS419"/>
      <c r="AT419"/>
      <c r="AU419"/>
      <c r="AV419"/>
      <c r="AW419"/>
      <c r="AX419"/>
      <c r="AY419"/>
      <c r="AZ419"/>
      <c r="BA419"/>
      <c r="BB419"/>
      <c r="BC419"/>
      <c r="BD419"/>
    </row>
    <row r="420" spans="1:56" s="3" customFormat="1" x14ac:dyDescent="0.2">
      <c r="A420" s="3">
        <v>188</v>
      </c>
      <c r="B420" s="10" t="s">
        <v>583</v>
      </c>
      <c r="C420" s="11" t="s">
        <v>270</v>
      </c>
      <c r="D420" s="12" t="s">
        <v>272</v>
      </c>
      <c r="E420" s="12" t="s">
        <v>590</v>
      </c>
      <c r="F420" s="16">
        <v>137</v>
      </c>
      <c r="G420" s="38">
        <v>684</v>
      </c>
      <c r="H420" s="13">
        <v>0.25</v>
      </c>
      <c r="I420" s="9">
        <v>684</v>
      </c>
      <c r="J420" s="13">
        <v>0.4</v>
      </c>
      <c r="K420" s="22" t="s">
        <v>959</v>
      </c>
      <c r="L420" s="18"/>
      <c r="M420" s="18"/>
      <c r="N420" s="19"/>
      <c r="O420" s="9">
        <f t="shared" si="6"/>
        <v>2</v>
      </c>
      <c r="P420" s="3">
        <v>684</v>
      </c>
      <c r="Z420" s="3">
        <v>686</v>
      </c>
      <c r="AR420"/>
      <c r="AS420"/>
      <c r="AT420"/>
      <c r="AU420"/>
      <c r="AV420"/>
      <c r="AW420"/>
      <c r="AX420"/>
      <c r="AY420"/>
      <c r="AZ420"/>
      <c r="BA420"/>
      <c r="BB420"/>
      <c r="BC420"/>
      <c r="BD420"/>
    </row>
    <row r="421" spans="1:56" s="3" customFormat="1" x14ac:dyDescent="0.2">
      <c r="A421" s="3">
        <v>189</v>
      </c>
      <c r="B421" s="10" t="s">
        <v>583</v>
      </c>
      <c r="C421" s="11" t="s">
        <v>270</v>
      </c>
      <c r="D421" s="12" t="s">
        <v>111</v>
      </c>
      <c r="E421" s="12" t="s">
        <v>590</v>
      </c>
      <c r="F421" s="16">
        <v>138</v>
      </c>
      <c r="G421" s="38">
        <v>554</v>
      </c>
      <c r="H421" s="13">
        <v>0.25</v>
      </c>
      <c r="I421" s="9">
        <v>554</v>
      </c>
      <c r="J421" s="13">
        <v>1.3</v>
      </c>
      <c r="K421" s="22" t="s">
        <v>939</v>
      </c>
      <c r="L421" s="18"/>
      <c r="M421" s="18"/>
      <c r="N421" s="19"/>
      <c r="O421" s="9">
        <f t="shared" si="6"/>
        <v>10</v>
      </c>
      <c r="P421" s="3">
        <v>554</v>
      </c>
      <c r="Q421" s="3">
        <v>577</v>
      </c>
      <c r="R421" s="3">
        <v>579</v>
      </c>
      <c r="S421" s="3">
        <v>583</v>
      </c>
      <c r="T421" s="3">
        <v>595</v>
      </c>
      <c r="U421" s="3">
        <v>599</v>
      </c>
      <c r="V421" s="3" t="s">
        <v>273</v>
      </c>
      <c r="W421" s="3">
        <v>606</v>
      </c>
      <c r="X421" s="3">
        <v>634</v>
      </c>
      <c r="Y421" s="3" t="s">
        <v>274</v>
      </c>
      <c r="AR421"/>
      <c r="AS421"/>
      <c r="AT421"/>
      <c r="AU421"/>
      <c r="AV421"/>
      <c r="AW421"/>
      <c r="AX421"/>
      <c r="AY421"/>
      <c r="AZ421"/>
      <c r="BA421"/>
      <c r="BB421"/>
      <c r="BC421"/>
      <c r="BD421"/>
    </row>
    <row r="422" spans="1:56" s="3" customFormat="1" x14ac:dyDescent="0.2">
      <c r="A422" s="3">
        <v>190</v>
      </c>
      <c r="B422" s="10" t="s">
        <v>583</v>
      </c>
      <c r="C422" s="11" t="s">
        <v>270</v>
      </c>
      <c r="D422" s="12" t="s">
        <v>275</v>
      </c>
      <c r="E422" s="12" t="s">
        <v>590</v>
      </c>
      <c r="F422" s="16">
        <v>139</v>
      </c>
      <c r="G422" s="38">
        <v>584</v>
      </c>
      <c r="H422" s="13">
        <v>3</v>
      </c>
      <c r="I422" s="9">
        <v>584</v>
      </c>
      <c r="J422" s="13">
        <v>27.5</v>
      </c>
      <c r="K422" s="22" t="s">
        <v>940</v>
      </c>
      <c r="L422" s="18"/>
      <c r="M422" s="18"/>
      <c r="N422" s="19"/>
      <c r="O422" s="9">
        <f t="shared" si="6"/>
        <v>4</v>
      </c>
      <c r="P422" s="3">
        <v>555</v>
      </c>
      <c r="S422" s="3">
        <v>584</v>
      </c>
      <c r="T422" s="3">
        <v>600</v>
      </c>
      <c r="X422" s="3">
        <v>635</v>
      </c>
      <c r="AR422"/>
      <c r="AS422"/>
      <c r="AT422"/>
      <c r="AU422"/>
      <c r="AV422"/>
      <c r="AW422"/>
      <c r="AX422"/>
      <c r="AY422"/>
      <c r="AZ422"/>
      <c r="BA422"/>
      <c r="BB422"/>
      <c r="BC422"/>
      <c r="BD422"/>
    </row>
    <row r="423" spans="1:56" s="3" customFormat="1" x14ac:dyDescent="0.2">
      <c r="A423" s="3">
        <v>191</v>
      </c>
      <c r="B423" s="10" t="s">
        <v>583</v>
      </c>
      <c r="C423" s="11" t="s">
        <v>270</v>
      </c>
      <c r="D423" s="12" t="s">
        <v>276</v>
      </c>
      <c r="E423" s="12" t="s">
        <v>590</v>
      </c>
      <c r="F423" s="16">
        <v>140</v>
      </c>
      <c r="G423" s="38">
        <v>585</v>
      </c>
      <c r="H423" s="13">
        <v>0.65</v>
      </c>
      <c r="I423" s="9">
        <v>585</v>
      </c>
      <c r="J423" s="13">
        <v>17.5</v>
      </c>
      <c r="K423" s="22" t="s">
        <v>941</v>
      </c>
      <c r="L423" s="18"/>
      <c r="M423" s="18"/>
      <c r="N423" s="19"/>
      <c r="O423" s="9">
        <f t="shared" si="6"/>
        <v>4</v>
      </c>
      <c r="P423" s="3">
        <v>556</v>
      </c>
      <c r="S423" s="3">
        <v>585</v>
      </c>
      <c r="T423" s="3">
        <v>601</v>
      </c>
      <c r="X423" s="3">
        <v>636</v>
      </c>
      <c r="AR423"/>
      <c r="AS423"/>
      <c r="AT423"/>
      <c r="AU423"/>
      <c r="AV423"/>
      <c r="AW423"/>
      <c r="AX423"/>
      <c r="AY423"/>
      <c r="AZ423"/>
      <c r="BA423"/>
      <c r="BB423"/>
      <c r="BC423"/>
      <c r="BD423"/>
    </row>
    <row r="424" spans="1:56" s="3" customFormat="1" x14ac:dyDescent="0.2">
      <c r="A424" s="3">
        <v>192</v>
      </c>
      <c r="B424" s="10" t="s">
        <v>583</v>
      </c>
      <c r="C424" s="11" t="s">
        <v>270</v>
      </c>
      <c r="D424" s="12" t="s">
        <v>277</v>
      </c>
      <c r="E424" s="12" t="s">
        <v>590</v>
      </c>
      <c r="F424" s="16">
        <v>141</v>
      </c>
      <c r="G424" s="38">
        <v>687</v>
      </c>
      <c r="H424" s="13">
        <v>1</v>
      </c>
      <c r="I424" s="9">
        <v>687</v>
      </c>
      <c r="J424" s="13">
        <v>3</v>
      </c>
      <c r="K424" s="22" t="s">
        <v>960</v>
      </c>
      <c r="L424" s="18"/>
      <c r="M424" s="18"/>
      <c r="N424" s="19"/>
      <c r="O424" s="9">
        <f t="shared" si="6"/>
        <v>2</v>
      </c>
      <c r="P424" s="3">
        <v>685</v>
      </c>
      <c r="Z424" s="3">
        <v>687</v>
      </c>
      <c r="AR424"/>
      <c r="AS424"/>
      <c r="AT424"/>
      <c r="AU424"/>
      <c r="AV424"/>
      <c r="AW424"/>
      <c r="AX424"/>
      <c r="AY424"/>
      <c r="AZ424"/>
      <c r="BA424"/>
      <c r="BB424"/>
      <c r="BC424"/>
      <c r="BD424"/>
    </row>
    <row r="425" spans="1:56" s="3" customFormat="1" x14ac:dyDescent="0.2">
      <c r="A425" s="3">
        <v>193</v>
      </c>
      <c r="B425" s="10" t="s">
        <v>583</v>
      </c>
      <c r="C425" s="11" t="s">
        <v>270</v>
      </c>
      <c r="D425" s="12" t="s">
        <v>278</v>
      </c>
      <c r="E425" s="12" t="s">
        <v>590</v>
      </c>
      <c r="F425" s="16">
        <v>142</v>
      </c>
      <c r="G425" s="38">
        <v>586</v>
      </c>
      <c r="H425" s="13">
        <v>0.4</v>
      </c>
      <c r="I425" s="9">
        <v>586</v>
      </c>
      <c r="J425" s="13">
        <v>17.5</v>
      </c>
      <c r="K425" s="22" t="s">
        <v>942</v>
      </c>
      <c r="L425" s="18"/>
      <c r="M425" s="18"/>
      <c r="N425" s="19"/>
      <c r="O425" s="9">
        <f t="shared" si="6"/>
        <v>4</v>
      </c>
      <c r="P425" s="3">
        <v>557</v>
      </c>
      <c r="S425" s="3">
        <v>586</v>
      </c>
      <c r="T425" s="3">
        <v>602</v>
      </c>
      <c r="X425" s="3">
        <v>637</v>
      </c>
      <c r="AR425"/>
      <c r="AS425"/>
      <c r="AT425"/>
      <c r="AU425"/>
      <c r="AV425"/>
      <c r="AW425"/>
      <c r="AX425"/>
      <c r="AY425"/>
      <c r="AZ425"/>
      <c r="BA425"/>
      <c r="BB425"/>
      <c r="BC425"/>
      <c r="BD425"/>
    </row>
    <row r="426" spans="1:56" s="3" customFormat="1" x14ac:dyDescent="0.2">
      <c r="A426" s="3">
        <v>194</v>
      </c>
      <c r="B426" s="10" t="s">
        <v>583</v>
      </c>
      <c r="C426" s="11" t="s">
        <v>270</v>
      </c>
      <c r="D426" s="12" t="s">
        <v>132</v>
      </c>
      <c r="E426" s="12" t="s">
        <v>590</v>
      </c>
      <c r="F426" s="16">
        <v>143</v>
      </c>
      <c r="G426" s="38">
        <v>558</v>
      </c>
      <c r="H426" s="13">
        <v>1</v>
      </c>
      <c r="I426" s="9">
        <v>558</v>
      </c>
      <c r="J426" s="13">
        <v>32.5</v>
      </c>
      <c r="K426" s="22" t="s">
        <v>943</v>
      </c>
      <c r="L426" s="18"/>
      <c r="M426" s="18"/>
      <c r="N426" s="19"/>
      <c r="O426" s="9">
        <f t="shared" si="6"/>
        <v>4</v>
      </c>
      <c r="P426" s="3">
        <v>558</v>
      </c>
      <c r="S426" s="3">
        <v>587</v>
      </c>
      <c r="X426" s="3">
        <v>638</v>
      </c>
      <c r="AA426" s="3">
        <v>723</v>
      </c>
      <c r="AR426"/>
      <c r="AS426"/>
      <c r="AT426"/>
      <c r="AU426"/>
      <c r="AV426"/>
      <c r="AW426"/>
      <c r="AX426"/>
      <c r="AY426"/>
      <c r="AZ426"/>
      <c r="BA426"/>
      <c r="BB426"/>
      <c r="BC426"/>
      <c r="BD426"/>
    </row>
    <row r="427" spans="1:56" s="3" customFormat="1" x14ac:dyDescent="0.2">
      <c r="A427" s="3">
        <v>195</v>
      </c>
      <c r="B427" s="10" t="s">
        <v>583</v>
      </c>
      <c r="C427" s="11" t="s">
        <v>270</v>
      </c>
      <c r="D427" s="12" t="s">
        <v>279</v>
      </c>
      <c r="E427" s="12" t="s">
        <v>590</v>
      </c>
      <c r="F427" s="16">
        <v>144</v>
      </c>
      <c r="G427" s="38">
        <v>588</v>
      </c>
      <c r="H427" s="13">
        <v>6.25</v>
      </c>
      <c r="I427" s="9">
        <v>588</v>
      </c>
      <c r="J427" s="13">
        <v>12.5</v>
      </c>
      <c r="K427" s="22" t="s">
        <v>944</v>
      </c>
      <c r="L427" s="18"/>
      <c r="M427" s="18"/>
      <c r="N427" s="19"/>
      <c r="O427" s="9">
        <f t="shared" si="6"/>
        <v>3</v>
      </c>
      <c r="P427" s="3">
        <v>559</v>
      </c>
      <c r="S427" s="3">
        <v>588</v>
      </c>
      <c r="X427" s="3">
        <v>639</v>
      </c>
      <c r="AR427"/>
      <c r="AS427"/>
      <c r="AT427"/>
      <c r="AU427"/>
      <c r="AV427"/>
      <c r="AW427"/>
      <c r="AX427"/>
      <c r="AY427"/>
      <c r="AZ427"/>
      <c r="BA427"/>
      <c r="BB427"/>
      <c r="BC427"/>
      <c r="BD427"/>
    </row>
    <row r="428" spans="1:56" s="3" customFormat="1" x14ac:dyDescent="0.2">
      <c r="A428" s="3">
        <v>196</v>
      </c>
      <c r="B428" s="10" t="s">
        <v>583</v>
      </c>
      <c r="C428" s="11" t="s">
        <v>270</v>
      </c>
      <c r="D428" s="12" t="s">
        <v>280</v>
      </c>
      <c r="E428" s="12" t="s">
        <v>590</v>
      </c>
      <c r="F428" s="16">
        <v>145</v>
      </c>
      <c r="G428" s="38">
        <v>589</v>
      </c>
      <c r="H428" s="13">
        <v>4.5</v>
      </c>
      <c r="I428" s="9">
        <v>589</v>
      </c>
      <c r="J428" s="13">
        <v>27.5</v>
      </c>
      <c r="K428" s="22" t="s">
        <v>945</v>
      </c>
      <c r="L428" s="18"/>
      <c r="M428" s="18"/>
      <c r="N428" s="19"/>
      <c r="O428" s="9">
        <f t="shared" si="6"/>
        <v>3</v>
      </c>
      <c r="P428" s="3">
        <v>560</v>
      </c>
      <c r="S428" s="3">
        <v>589</v>
      </c>
      <c r="X428" s="3">
        <v>640</v>
      </c>
      <c r="AR428"/>
      <c r="AS428"/>
      <c r="AT428"/>
      <c r="AU428"/>
      <c r="AV428"/>
      <c r="AW428"/>
      <c r="AX428"/>
      <c r="AY428"/>
      <c r="AZ428"/>
      <c r="BA428"/>
      <c r="BB428"/>
      <c r="BC428"/>
      <c r="BD428"/>
    </row>
    <row r="429" spans="1:56" s="3" customFormat="1" x14ac:dyDescent="0.2">
      <c r="A429" s="3">
        <v>197</v>
      </c>
      <c r="B429" s="10" t="s">
        <v>583</v>
      </c>
      <c r="C429" s="11" t="s">
        <v>270</v>
      </c>
      <c r="D429" s="12" t="s">
        <v>281</v>
      </c>
      <c r="E429" s="12" t="s">
        <v>590</v>
      </c>
      <c r="F429" s="16">
        <v>146</v>
      </c>
      <c r="G429" s="38">
        <v>590</v>
      </c>
      <c r="H429" s="13">
        <v>2.5</v>
      </c>
      <c r="I429" s="9">
        <v>590</v>
      </c>
      <c r="J429" s="13">
        <v>6</v>
      </c>
      <c r="K429" s="22" t="s">
        <v>946</v>
      </c>
      <c r="L429" s="18"/>
      <c r="M429" s="18"/>
      <c r="N429" s="19"/>
      <c r="O429" s="9">
        <f t="shared" si="6"/>
        <v>3</v>
      </c>
      <c r="P429" s="3">
        <v>561</v>
      </c>
      <c r="S429" s="3">
        <v>590</v>
      </c>
      <c r="X429" s="3">
        <v>641</v>
      </c>
      <c r="AR429"/>
      <c r="AS429"/>
      <c r="AT429"/>
      <c r="AU429"/>
      <c r="AV429"/>
      <c r="AW429"/>
      <c r="AX429"/>
      <c r="AY429"/>
      <c r="AZ429"/>
      <c r="BA429"/>
      <c r="BB429"/>
      <c r="BC429"/>
      <c r="BD429"/>
    </row>
    <row r="430" spans="1:56" s="3" customFormat="1" x14ac:dyDescent="0.2">
      <c r="A430" s="3">
        <v>198</v>
      </c>
      <c r="B430" s="10" t="s">
        <v>583</v>
      </c>
      <c r="C430" s="11" t="s">
        <v>270</v>
      </c>
      <c r="D430" s="12" t="s">
        <v>282</v>
      </c>
      <c r="E430" s="12" t="s">
        <v>590</v>
      </c>
      <c r="F430" s="16">
        <v>147</v>
      </c>
      <c r="G430" s="38">
        <v>591</v>
      </c>
      <c r="H430" s="13">
        <v>0.5</v>
      </c>
      <c r="I430" s="9">
        <v>591</v>
      </c>
      <c r="J430" s="13">
        <v>45</v>
      </c>
      <c r="K430" s="22" t="s">
        <v>947</v>
      </c>
      <c r="L430" s="18"/>
      <c r="M430" s="18"/>
      <c r="N430" s="19"/>
      <c r="O430" s="9">
        <f t="shared" si="6"/>
        <v>4</v>
      </c>
      <c r="P430" s="3">
        <v>562</v>
      </c>
      <c r="S430" s="3">
        <v>591</v>
      </c>
      <c r="T430" s="3">
        <v>603</v>
      </c>
      <c r="X430" s="3">
        <v>642</v>
      </c>
      <c r="AR430"/>
      <c r="AS430"/>
      <c r="AT430"/>
      <c r="AU430"/>
      <c r="AV430"/>
      <c r="AW430"/>
      <c r="AX430"/>
      <c r="AY430"/>
      <c r="AZ430"/>
      <c r="BA430"/>
      <c r="BB430"/>
      <c r="BC430"/>
      <c r="BD430"/>
    </row>
    <row r="431" spans="1:56" s="3" customFormat="1" x14ac:dyDescent="0.2">
      <c r="A431" s="3">
        <v>199</v>
      </c>
      <c r="B431" s="10" t="s">
        <v>583</v>
      </c>
      <c r="C431" s="11" t="s">
        <v>270</v>
      </c>
      <c r="D431" s="12" t="s">
        <v>283</v>
      </c>
      <c r="E431" s="12" t="s">
        <v>590</v>
      </c>
      <c r="F431" s="16">
        <v>148</v>
      </c>
      <c r="G431" s="38">
        <v>563</v>
      </c>
      <c r="H431" s="13">
        <v>0.6</v>
      </c>
      <c r="I431" s="9">
        <v>563</v>
      </c>
      <c r="J431" s="13">
        <v>1.4</v>
      </c>
      <c r="K431" s="22" t="s">
        <v>948</v>
      </c>
      <c r="L431" s="18"/>
      <c r="M431" s="18"/>
      <c r="N431" s="19"/>
      <c r="O431" s="9">
        <f t="shared" si="6"/>
        <v>2</v>
      </c>
      <c r="P431" s="3">
        <v>563</v>
      </c>
      <c r="Z431" s="3">
        <v>692</v>
      </c>
      <c r="AR431"/>
      <c r="AS431"/>
      <c r="AT431"/>
      <c r="AU431"/>
      <c r="AV431"/>
      <c r="AW431"/>
      <c r="AX431"/>
      <c r="AY431"/>
      <c r="AZ431"/>
      <c r="BA431"/>
      <c r="BB431"/>
      <c r="BC431"/>
      <c r="BD431"/>
    </row>
    <row r="432" spans="1:56" s="3" customFormat="1" x14ac:dyDescent="0.2">
      <c r="A432" s="3">
        <v>200</v>
      </c>
      <c r="B432" s="10" t="s">
        <v>583</v>
      </c>
      <c r="C432" s="11" t="s">
        <v>270</v>
      </c>
      <c r="D432" s="12" t="s">
        <v>284</v>
      </c>
      <c r="E432" s="12" t="s">
        <v>590</v>
      </c>
      <c r="F432" s="16">
        <v>149</v>
      </c>
      <c r="G432" s="38">
        <v>564</v>
      </c>
      <c r="H432" s="13">
        <v>0.35</v>
      </c>
      <c r="I432" s="9">
        <v>564</v>
      </c>
      <c r="J432" s="13">
        <v>5.25</v>
      </c>
      <c r="K432" s="22" t="s">
        <v>949</v>
      </c>
      <c r="L432" s="18"/>
      <c r="M432" s="18"/>
      <c r="N432" s="19"/>
      <c r="O432" s="9">
        <f t="shared" si="6"/>
        <v>2</v>
      </c>
      <c r="P432" s="3">
        <v>564</v>
      </c>
      <c r="Z432" s="3">
        <v>693</v>
      </c>
      <c r="AR432"/>
      <c r="AS432"/>
      <c r="AT432"/>
      <c r="AU432"/>
      <c r="AV432"/>
      <c r="AW432"/>
      <c r="AX432"/>
      <c r="AY432"/>
      <c r="AZ432"/>
      <c r="BA432"/>
      <c r="BB432"/>
      <c r="BC432"/>
      <c r="BD432"/>
    </row>
    <row r="433" spans="1:56" s="3" customFormat="1" x14ac:dyDescent="0.2">
      <c r="A433" s="3">
        <v>201</v>
      </c>
      <c r="B433" s="10" t="s">
        <v>583</v>
      </c>
      <c r="C433" s="11" t="s">
        <v>270</v>
      </c>
      <c r="D433" s="12" t="s">
        <v>208</v>
      </c>
      <c r="E433" s="12" t="s">
        <v>590</v>
      </c>
      <c r="F433" s="16">
        <v>150</v>
      </c>
      <c r="G433" s="38">
        <v>622</v>
      </c>
      <c r="H433" s="13">
        <v>0.75</v>
      </c>
      <c r="I433" s="9">
        <v>622</v>
      </c>
      <c r="J433" s="13">
        <v>10</v>
      </c>
      <c r="K433" s="22" t="s">
        <v>961</v>
      </c>
      <c r="L433" s="18"/>
      <c r="M433" s="18"/>
      <c r="N433" s="19"/>
      <c r="O433" s="9">
        <f t="shared" si="6"/>
        <v>2</v>
      </c>
      <c r="P433" s="3">
        <v>622</v>
      </c>
      <c r="Z433" s="3">
        <v>694</v>
      </c>
      <c r="AR433"/>
      <c r="AS433"/>
      <c r="AT433"/>
      <c r="AU433"/>
      <c r="AV433"/>
      <c r="AW433"/>
      <c r="AX433"/>
      <c r="AY433"/>
      <c r="AZ433"/>
      <c r="BA433"/>
      <c r="BB433"/>
      <c r="BC433"/>
      <c r="BD433"/>
    </row>
    <row r="434" spans="1:56" s="3" customFormat="1" x14ac:dyDescent="0.2">
      <c r="A434" s="3">
        <v>202</v>
      </c>
      <c r="B434" s="10" t="s">
        <v>583</v>
      </c>
      <c r="C434" s="11" t="s">
        <v>270</v>
      </c>
      <c r="D434" s="12" t="s">
        <v>285</v>
      </c>
      <c r="E434" s="12" t="s">
        <v>590</v>
      </c>
      <c r="F434" s="16">
        <v>151</v>
      </c>
      <c r="G434" s="38">
        <v>565</v>
      </c>
      <c r="H434" s="13">
        <v>0.9</v>
      </c>
      <c r="I434" s="9">
        <v>565</v>
      </c>
      <c r="J434" s="13">
        <v>4.75</v>
      </c>
      <c r="K434" s="22" t="s">
        <v>950</v>
      </c>
      <c r="L434" s="18"/>
      <c r="M434" s="18"/>
      <c r="N434" s="19"/>
      <c r="O434" s="9">
        <f t="shared" si="6"/>
        <v>2</v>
      </c>
      <c r="P434" s="3">
        <v>565</v>
      </c>
      <c r="Z434" s="3">
        <v>695</v>
      </c>
      <c r="AR434"/>
      <c r="AS434"/>
      <c r="AT434"/>
      <c r="AU434"/>
      <c r="AV434"/>
      <c r="AW434"/>
      <c r="AX434"/>
      <c r="AY434"/>
      <c r="AZ434"/>
      <c r="BA434"/>
      <c r="BB434"/>
      <c r="BC434"/>
      <c r="BD434"/>
    </row>
    <row r="435" spans="1:56" s="3" customFormat="1" x14ac:dyDescent="0.2">
      <c r="A435" s="3">
        <v>203</v>
      </c>
      <c r="B435" s="10" t="s">
        <v>583</v>
      </c>
      <c r="C435" s="11" t="s">
        <v>270</v>
      </c>
      <c r="D435" s="12" t="s">
        <v>286</v>
      </c>
      <c r="E435" s="12" t="s">
        <v>590</v>
      </c>
      <c r="F435" s="16">
        <v>152</v>
      </c>
      <c r="G435" s="38">
        <v>566</v>
      </c>
      <c r="H435" s="13">
        <v>0.3</v>
      </c>
      <c r="I435" s="9">
        <v>566</v>
      </c>
      <c r="J435" s="13">
        <v>17.5</v>
      </c>
      <c r="K435" s="22" t="s">
        <v>951</v>
      </c>
      <c r="L435" s="18"/>
      <c r="M435" s="18"/>
      <c r="N435" s="19"/>
      <c r="O435" s="9">
        <f t="shared" si="6"/>
        <v>2</v>
      </c>
      <c r="P435" s="3">
        <v>566</v>
      </c>
      <c r="Z435" s="3">
        <v>696</v>
      </c>
      <c r="AR435"/>
      <c r="AS435"/>
      <c r="AT435"/>
      <c r="AU435"/>
      <c r="AV435"/>
      <c r="AW435"/>
      <c r="AX435"/>
      <c r="AY435"/>
      <c r="AZ435"/>
      <c r="BA435"/>
      <c r="BB435"/>
      <c r="BC435"/>
      <c r="BD435"/>
    </row>
    <row r="436" spans="1:56" s="3" customFormat="1" x14ac:dyDescent="0.2">
      <c r="A436" s="3">
        <v>204</v>
      </c>
      <c r="B436" s="10" t="s">
        <v>583</v>
      </c>
      <c r="C436" s="11" t="s">
        <v>270</v>
      </c>
      <c r="D436" s="12" t="s">
        <v>287</v>
      </c>
      <c r="E436" s="12" t="s">
        <v>590</v>
      </c>
      <c r="F436" s="16">
        <v>153</v>
      </c>
      <c r="G436" s="38">
        <v>623</v>
      </c>
      <c r="H436" s="13">
        <v>0.3</v>
      </c>
      <c r="I436" s="9">
        <v>623</v>
      </c>
      <c r="J436" s="13">
        <v>10</v>
      </c>
      <c r="K436" s="22" t="s">
        <v>962</v>
      </c>
      <c r="L436" s="18"/>
      <c r="M436" s="18"/>
      <c r="N436" s="19"/>
      <c r="O436" s="9">
        <f t="shared" si="6"/>
        <v>2</v>
      </c>
      <c r="P436" s="3">
        <v>623</v>
      </c>
      <c r="Z436" s="3">
        <v>697</v>
      </c>
      <c r="AR436"/>
      <c r="AS436"/>
      <c r="AT436"/>
      <c r="AU436"/>
      <c r="AV436"/>
      <c r="AW436"/>
      <c r="AX436"/>
      <c r="AY436"/>
      <c r="AZ436"/>
      <c r="BA436"/>
      <c r="BB436"/>
      <c r="BC436"/>
      <c r="BD436"/>
    </row>
    <row r="437" spans="1:56" s="3" customFormat="1" x14ac:dyDescent="0.2">
      <c r="A437" s="3">
        <v>205</v>
      </c>
      <c r="B437" s="10" t="s">
        <v>583</v>
      </c>
      <c r="C437" s="11" t="s">
        <v>270</v>
      </c>
      <c r="D437" s="12" t="s">
        <v>288</v>
      </c>
      <c r="E437" s="12" t="s">
        <v>590</v>
      </c>
      <c r="F437" s="16">
        <v>154</v>
      </c>
      <c r="G437" s="38">
        <v>567</v>
      </c>
      <c r="H437" s="13">
        <v>0.3</v>
      </c>
      <c r="I437" s="9">
        <v>567</v>
      </c>
      <c r="J437" s="13">
        <v>17.5</v>
      </c>
      <c r="K437" s="22" t="s">
        <v>952</v>
      </c>
      <c r="L437" s="18"/>
      <c r="M437" s="18"/>
      <c r="N437" s="19"/>
      <c r="O437" s="9">
        <f t="shared" si="6"/>
        <v>2</v>
      </c>
      <c r="P437" s="3">
        <v>567</v>
      </c>
      <c r="Z437" s="3">
        <v>698</v>
      </c>
      <c r="AR437"/>
      <c r="AS437"/>
      <c r="AT437"/>
      <c r="AU437"/>
      <c r="AV437"/>
      <c r="AW437"/>
      <c r="AX437"/>
      <c r="AY437"/>
      <c r="AZ437"/>
      <c r="BA437"/>
      <c r="BB437"/>
      <c r="BC437"/>
      <c r="BD437"/>
    </row>
    <row r="438" spans="1:56" s="3" customFormat="1" x14ac:dyDescent="0.2">
      <c r="A438" s="3">
        <v>206</v>
      </c>
      <c r="B438" s="10" t="s">
        <v>583</v>
      </c>
      <c r="C438" s="11" t="s">
        <v>270</v>
      </c>
      <c r="D438" s="12" t="s">
        <v>289</v>
      </c>
      <c r="E438" s="12" t="s">
        <v>590</v>
      </c>
      <c r="F438" s="16">
        <v>155</v>
      </c>
      <c r="G438" s="38">
        <v>568</v>
      </c>
      <c r="H438" s="13">
        <v>0.75</v>
      </c>
      <c r="I438" s="9">
        <v>568</v>
      </c>
      <c r="J438" s="13">
        <v>15</v>
      </c>
      <c r="K438" s="22" t="s">
        <v>953</v>
      </c>
      <c r="L438" s="18"/>
      <c r="M438" s="18"/>
      <c r="N438" s="19"/>
      <c r="O438" s="9">
        <f t="shared" si="6"/>
        <v>2</v>
      </c>
      <c r="P438" s="3">
        <v>568</v>
      </c>
      <c r="Z438" s="3">
        <v>699</v>
      </c>
      <c r="AR438"/>
      <c r="AS438"/>
      <c r="AT438"/>
      <c r="AU438"/>
      <c r="AV438"/>
      <c r="AW438"/>
      <c r="AX438"/>
      <c r="AY438"/>
      <c r="AZ438"/>
      <c r="BA438"/>
      <c r="BB438"/>
      <c r="BC438"/>
      <c r="BD438"/>
    </row>
    <row r="439" spans="1:56" s="3" customFormat="1" x14ac:dyDescent="0.2">
      <c r="A439" s="3">
        <v>207</v>
      </c>
      <c r="B439" s="10" t="s">
        <v>583</v>
      </c>
      <c r="C439" s="11" t="s">
        <v>270</v>
      </c>
      <c r="D439" s="12" t="s">
        <v>290</v>
      </c>
      <c r="E439" s="12" t="s">
        <v>590</v>
      </c>
      <c r="F439" s="16">
        <v>156</v>
      </c>
      <c r="G439" s="38">
        <v>569</v>
      </c>
      <c r="H439" s="13">
        <v>0.6</v>
      </c>
      <c r="I439" s="9">
        <v>569</v>
      </c>
      <c r="J439" s="13">
        <v>25</v>
      </c>
      <c r="K439" s="22" t="s">
        <v>954</v>
      </c>
      <c r="L439" s="18"/>
      <c r="M439" s="18"/>
      <c r="N439" s="19"/>
      <c r="O439" s="9">
        <f t="shared" si="6"/>
        <v>2</v>
      </c>
      <c r="P439" s="3">
        <v>569</v>
      </c>
      <c r="Z439" s="3">
        <v>700</v>
      </c>
      <c r="AR439"/>
      <c r="AS439"/>
      <c r="AT439"/>
      <c r="AU439"/>
      <c r="AV439"/>
      <c r="AW439"/>
      <c r="AX439"/>
      <c r="AY439"/>
      <c r="AZ439"/>
      <c r="BA439"/>
      <c r="BB439"/>
      <c r="BC439"/>
      <c r="BD439"/>
    </row>
    <row r="440" spans="1:56" s="3" customFormat="1" x14ac:dyDescent="0.2">
      <c r="A440" s="3">
        <v>208</v>
      </c>
      <c r="B440" s="10" t="s">
        <v>583</v>
      </c>
      <c r="C440" s="11" t="s">
        <v>270</v>
      </c>
      <c r="D440" s="12" t="s">
        <v>291</v>
      </c>
      <c r="E440" s="12" t="s">
        <v>590</v>
      </c>
      <c r="F440" s="16">
        <v>157</v>
      </c>
      <c r="G440" s="38">
        <v>570</v>
      </c>
      <c r="H440" s="13">
        <v>0.4</v>
      </c>
      <c r="I440" s="9">
        <v>570</v>
      </c>
      <c r="J440" s="13">
        <v>35</v>
      </c>
      <c r="K440" s="22" t="s">
        <v>955</v>
      </c>
      <c r="L440" s="18"/>
      <c r="M440" s="18"/>
      <c r="N440" s="19"/>
      <c r="O440" s="9">
        <f t="shared" si="6"/>
        <v>2</v>
      </c>
      <c r="P440" s="3">
        <v>570</v>
      </c>
      <c r="Z440" s="3">
        <v>701</v>
      </c>
      <c r="AR440"/>
      <c r="AS440"/>
      <c r="AT440"/>
      <c r="AU440"/>
      <c r="AV440"/>
      <c r="AW440"/>
      <c r="AX440"/>
      <c r="AY440"/>
      <c r="AZ440"/>
      <c r="BA440"/>
      <c r="BB440"/>
      <c r="BC440"/>
      <c r="BD440"/>
    </row>
    <row r="441" spans="1:56" s="3" customFormat="1" x14ac:dyDescent="0.2">
      <c r="A441" s="3">
        <v>209</v>
      </c>
      <c r="B441" s="10" t="s">
        <v>583</v>
      </c>
      <c r="C441" s="11" t="s">
        <v>270</v>
      </c>
      <c r="D441" s="12" t="s">
        <v>292</v>
      </c>
      <c r="E441" s="12" t="s">
        <v>590</v>
      </c>
      <c r="F441" s="16">
        <v>158</v>
      </c>
      <c r="G441" s="38">
        <v>571</v>
      </c>
      <c r="H441" s="13">
        <v>0.8</v>
      </c>
      <c r="I441" s="9">
        <v>571</v>
      </c>
      <c r="J441" s="13">
        <v>37.5</v>
      </c>
      <c r="K441" s="22" t="s">
        <v>956</v>
      </c>
      <c r="L441" s="18"/>
      <c r="M441" s="18"/>
      <c r="N441" s="19"/>
      <c r="O441" s="9">
        <f t="shared" si="6"/>
        <v>1</v>
      </c>
      <c r="P441" s="3">
        <v>571</v>
      </c>
      <c r="AR441"/>
      <c r="AS441"/>
      <c r="AT441"/>
      <c r="AU441"/>
      <c r="AV441"/>
      <c r="AW441"/>
      <c r="AX441"/>
      <c r="AY441"/>
      <c r="AZ441"/>
      <c r="BA441"/>
      <c r="BB441"/>
      <c r="BC441"/>
      <c r="BD441"/>
    </row>
    <row r="442" spans="1:56" s="3" customFormat="1" x14ac:dyDescent="0.2">
      <c r="A442" s="3">
        <v>210</v>
      </c>
      <c r="B442" s="10" t="s">
        <v>583</v>
      </c>
      <c r="C442" s="11" t="s">
        <v>270</v>
      </c>
      <c r="D442" s="12" t="s">
        <v>293</v>
      </c>
      <c r="E442" s="12" t="s">
        <v>590</v>
      </c>
      <c r="F442" s="16">
        <v>159</v>
      </c>
      <c r="G442" s="38">
        <v>572</v>
      </c>
      <c r="H442" s="13">
        <v>9</v>
      </c>
      <c r="I442" s="9">
        <v>572</v>
      </c>
      <c r="J442" s="13">
        <v>60</v>
      </c>
      <c r="K442" s="22" t="s">
        <v>957</v>
      </c>
      <c r="L442" s="18"/>
      <c r="M442" s="18"/>
      <c r="N442" s="19"/>
      <c r="O442" s="9">
        <f t="shared" si="6"/>
        <v>1</v>
      </c>
      <c r="P442" s="3">
        <v>572</v>
      </c>
      <c r="AR442"/>
      <c r="AS442"/>
      <c r="AT442"/>
      <c r="AU442"/>
      <c r="AV442"/>
      <c r="AW442"/>
      <c r="AX442"/>
      <c r="AY442"/>
      <c r="AZ442"/>
      <c r="BA442"/>
      <c r="BB442"/>
      <c r="BC442"/>
      <c r="BD442"/>
    </row>
    <row r="443" spans="1:56" s="3" customFormat="1" x14ac:dyDescent="0.2">
      <c r="A443" s="3">
        <v>211</v>
      </c>
      <c r="B443" s="10" t="s">
        <v>583</v>
      </c>
      <c r="C443" s="11" t="s">
        <v>270</v>
      </c>
      <c r="D443" s="12" t="s">
        <v>294</v>
      </c>
      <c r="E443" s="12" t="s">
        <v>590</v>
      </c>
      <c r="F443" s="16">
        <v>160</v>
      </c>
      <c r="G443" s="38">
        <v>573</v>
      </c>
      <c r="H443" s="13">
        <v>15</v>
      </c>
      <c r="I443" s="9">
        <v>573</v>
      </c>
      <c r="J443" s="13">
        <v>90</v>
      </c>
      <c r="K443" s="22" t="s">
        <v>958</v>
      </c>
      <c r="L443" s="18"/>
      <c r="M443" s="18"/>
      <c r="N443" s="19"/>
      <c r="O443" s="9">
        <f t="shared" si="6"/>
        <v>1</v>
      </c>
      <c r="P443" s="3">
        <v>573</v>
      </c>
      <c r="AR443"/>
      <c r="AS443"/>
      <c r="AT443"/>
      <c r="AU443"/>
      <c r="AV443"/>
      <c r="AW443"/>
      <c r="AX443"/>
      <c r="AY443"/>
      <c r="AZ443"/>
      <c r="BA443"/>
      <c r="BB443"/>
      <c r="BC443"/>
      <c r="BD443"/>
    </row>
    <row r="444" spans="1:56" s="3" customFormat="1" x14ac:dyDescent="0.2">
      <c r="A444" s="3">
        <v>235</v>
      </c>
      <c r="B444" s="10">
        <v>1929</v>
      </c>
      <c r="C444" s="11" t="s">
        <v>563</v>
      </c>
      <c r="D444" s="12" t="s">
        <v>15</v>
      </c>
      <c r="E444" s="12" t="s">
        <v>590</v>
      </c>
      <c r="F444" s="16">
        <v>161</v>
      </c>
      <c r="G444" s="38">
        <v>658</v>
      </c>
      <c r="H444" s="13">
        <v>2</v>
      </c>
      <c r="I444" s="9">
        <v>658</v>
      </c>
      <c r="J444" s="13">
        <v>2.5</v>
      </c>
      <c r="K444" s="22" t="s">
        <v>937</v>
      </c>
      <c r="L444" s="18"/>
      <c r="M444" s="18"/>
      <c r="N444" s="19"/>
      <c r="O444" s="9">
        <f t="shared" si="6"/>
        <v>1</v>
      </c>
      <c r="P444" s="3">
        <v>658</v>
      </c>
      <c r="AR444"/>
      <c r="AS444"/>
      <c r="AT444"/>
      <c r="AU444"/>
      <c r="AV444"/>
      <c r="AW444"/>
      <c r="AX444"/>
      <c r="AY444"/>
      <c r="AZ444"/>
      <c r="BA444"/>
      <c r="BB444"/>
      <c r="BC444"/>
      <c r="BD444"/>
    </row>
    <row r="445" spans="1:56" s="3" customFormat="1" x14ac:dyDescent="0.2">
      <c r="A445" s="3">
        <v>236</v>
      </c>
      <c r="B445" s="10">
        <v>1929</v>
      </c>
      <c r="C445" s="11" t="s">
        <v>563</v>
      </c>
      <c r="D445" s="12" t="s">
        <v>272</v>
      </c>
      <c r="E445" s="12" t="s">
        <v>590</v>
      </c>
      <c r="F445" s="16">
        <v>162</v>
      </c>
      <c r="G445" s="38">
        <v>659</v>
      </c>
      <c r="H445" s="13">
        <v>2.9</v>
      </c>
      <c r="I445" s="9">
        <v>659</v>
      </c>
      <c r="J445" s="13">
        <v>3.25</v>
      </c>
      <c r="K445" s="22" t="s">
        <v>938</v>
      </c>
      <c r="L445" s="18"/>
      <c r="M445" s="18"/>
      <c r="N445" s="19"/>
      <c r="O445" s="9">
        <f t="shared" si="6"/>
        <v>1</v>
      </c>
      <c r="P445" s="3">
        <v>659</v>
      </c>
      <c r="AR445"/>
      <c r="AS445"/>
      <c r="AT445"/>
      <c r="AU445"/>
      <c r="AV445"/>
      <c r="AW445"/>
      <c r="AX445"/>
      <c r="AY445"/>
      <c r="AZ445"/>
      <c r="BA445"/>
      <c r="BB445"/>
      <c r="BC445"/>
      <c r="BD445"/>
    </row>
    <row r="446" spans="1:56" s="3" customFormat="1" x14ac:dyDescent="0.2">
      <c r="A446" s="3">
        <v>237</v>
      </c>
      <c r="B446" s="10">
        <v>1929</v>
      </c>
      <c r="C446" s="11" t="s">
        <v>563</v>
      </c>
      <c r="D446" s="12" t="s">
        <v>111</v>
      </c>
      <c r="E446" s="12" t="s">
        <v>590</v>
      </c>
      <c r="F446" s="16">
        <v>163</v>
      </c>
      <c r="G446" s="38">
        <v>660</v>
      </c>
      <c r="H446" s="13">
        <v>1</v>
      </c>
      <c r="I446" s="9">
        <v>660</v>
      </c>
      <c r="J446" s="13">
        <v>4</v>
      </c>
      <c r="K446" s="22" t="s">
        <v>939</v>
      </c>
      <c r="L446" s="18"/>
      <c r="M446" s="18"/>
      <c r="N446" s="19"/>
      <c r="O446" s="9">
        <f t="shared" si="6"/>
        <v>1</v>
      </c>
      <c r="P446" s="3">
        <v>660</v>
      </c>
      <c r="AR446"/>
      <c r="AS446"/>
      <c r="AT446"/>
      <c r="AU446"/>
      <c r="AV446"/>
      <c r="AW446"/>
      <c r="AX446"/>
      <c r="AY446"/>
      <c r="AZ446"/>
      <c r="BA446"/>
      <c r="BB446"/>
      <c r="BC446"/>
      <c r="BD446"/>
    </row>
    <row r="447" spans="1:56" s="3" customFormat="1" x14ac:dyDescent="0.2">
      <c r="A447" s="3">
        <v>238</v>
      </c>
      <c r="B447" s="10">
        <v>1929</v>
      </c>
      <c r="C447" s="11" t="s">
        <v>563</v>
      </c>
      <c r="D447" s="12" t="s">
        <v>275</v>
      </c>
      <c r="E447" s="12" t="s">
        <v>590</v>
      </c>
      <c r="F447" s="16">
        <v>164</v>
      </c>
      <c r="G447" s="38">
        <v>661</v>
      </c>
      <c r="H447" s="13">
        <v>15</v>
      </c>
      <c r="I447" s="9">
        <v>661</v>
      </c>
      <c r="J447" s="13">
        <v>17.5</v>
      </c>
      <c r="K447" s="22" t="s">
        <v>940</v>
      </c>
      <c r="L447" s="18"/>
      <c r="M447" s="18"/>
      <c r="N447" s="19"/>
      <c r="O447" s="9">
        <f t="shared" si="6"/>
        <v>1</v>
      </c>
      <c r="P447" s="3">
        <v>661</v>
      </c>
      <c r="AR447"/>
      <c r="AS447"/>
      <c r="AT447"/>
      <c r="AU447"/>
      <c r="AV447"/>
      <c r="AW447"/>
      <c r="AX447"/>
      <c r="AY447"/>
      <c r="AZ447"/>
      <c r="BA447"/>
      <c r="BB447"/>
      <c r="BC447"/>
      <c r="BD447"/>
    </row>
    <row r="448" spans="1:56" s="3" customFormat="1" x14ac:dyDescent="0.2">
      <c r="A448" s="3">
        <v>239</v>
      </c>
      <c r="B448" s="10">
        <v>1929</v>
      </c>
      <c r="C448" s="11" t="s">
        <v>563</v>
      </c>
      <c r="D448" s="12" t="s">
        <v>276</v>
      </c>
      <c r="E448" s="12" t="s">
        <v>590</v>
      </c>
      <c r="F448" s="16">
        <v>165</v>
      </c>
      <c r="G448" s="38">
        <v>662</v>
      </c>
      <c r="H448" s="13">
        <v>9</v>
      </c>
      <c r="I448" s="9">
        <v>662</v>
      </c>
      <c r="J448" s="13">
        <v>17.5</v>
      </c>
      <c r="K448" s="22" t="s">
        <v>941</v>
      </c>
      <c r="L448" s="18"/>
      <c r="M448" s="18"/>
      <c r="N448" s="19"/>
      <c r="O448" s="9">
        <f t="shared" si="6"/>
        <v>1</v>
      </c>
      <c r="P448" s="3">
        <v>662</v>
      </c>
      <c r="AR448"/>
      <c r="AS448"/>
      <c r="AT448"/>
      <c r="AU448"/>
      <c r="AV448"/>
      <c r="AW448"/>
      <c r="AX448"/>
      <c r="AY448"/>
      <c r="AZ448"/>
      <c r="BA448"/>
      <c r="BB448"/>
      <c r="BC448"/>
      <c r="BD448"/>
    </row>
    <row r="449" spans="1:56" s="3" customFormat="1" x14ac:dyDescent="0.2">
      <c r="A449" s="3">
        <v>240</v>
      </c>
      <c r="B449" s="10">
        <v>1929</v>
      </c>
      <c r="C449" s="11" t="s">
        <v>563</v>
      </c>
      <c r="D449" s="12" t="s">
        <v>278</v>
      </c>
      <c r="E449" s="12" t="s">
        <v>590</v>
      </c>
      <c r="F449" s="16">
        <v>166</v>
      </c>
      <c r="G449" s="38">
        <v>663</v>
      </c>
      <c r="H449" s="13">
        <v>9.75</v>
      </c>
      <c r="I449" s="9">
        <v>663</v>
      </c>
      <c r="J449" s="13">
        <v>12.5</v>
      </c>
      <c r="K449" s="22" t="s">
        <v>942</v>
      </c>
      <c r="L449" s="18"/>
      <c r="M449" s="18"/>
      <c r="N449" s="19"/>
      <c r="O449" s="9">
        <f t="shared" si="6"/>
        <v>1</v>
      </c>
      <c r="P449" s="3">
        <v>663</v>
      </c>
      <c r="AR449"/>
      <c r="AS449"/>
      <c r="AT449"/>
      <c r="AU449"/>
      <c r="AV449"/>
      <c r="AW449"/>
      <c r="AX449"/>
      <c r="AY449"/>
      <c r="AZ449"/>
      <c r="BA449"/>
      <c r="BB449"/>
      <c r="BC449"/>
      <c r="BD449"/>
    </row>
    <row r="450" spans="1:56" s="3" customFormat="1" x14ac:dyDescent="0.2">
      <c r="A450" s="3">
        <v>241</v>
      </c>
      <c r="B450" s="10">
        <v>1929</v>
      </c>
      <c r="C450" s="11" t="s">
        <v>563</v>
      </c>
      <c r="D450" s="12" t="s">
        <v>132</v>
      </c>
      <c r="E450" s="12" t="s">
        <v>590</v>
      </c>
      <c r="F450" s="16">
        <v>167</v>
      </c>
      <c r="G450" s="38">
        <v>664</v>
      </c>
      <c r="H450" s="13">
        <v>18</v>
      </c>
      <c r="I450" s="9">
        <v>664</v>
      </c>
      <c r="J450" s="13">
        <v>25</v>
      </c>
      <c r="K450" s="22" t="s">
        <v>943</v>
      </c>
      <c r="L450" s="18"/>
      <c r="M450" s="18"/>
      <c r="N450" s="19"/>
      <c r="O450" s="9">
        <f t="shared" ref="O450:O511" si="7">COUNTA(P450:BD450)</f>
        <v>1</v>
      </c>
      <c r="P450" s="3">
        <v>664</v>
      </c>
      <c r="AR450"/>
      <c r="AS450"/>
      <c r="AT450"/>
      <c r="AU450"/>
      <c r="AV450"/>
      <c r="AW450"/>
      <c r="AX450"/>
      <c r="AY450"/>
      <c r="AZ450"/>
      <c r="BA450"/>
      <c r="BB450"/>
      <c r="BC450"/>
      <c r="BD450"/>
    </row>
    <row r="451" spans="1:56" s="3" customFormat="1" x14ac:dyDescent="0.2">
      <c r="A451" s="3">
        <v>242</v>
      </c>
      <c r="B451" s="10">
        <v>1929</v>
      </c>
      <c r="C451" s="11" t="s">
        <v>563</v>
      </c>
      <c r="D451" s="12" t="s">
        <v>279</v>
      </c>
      <c r="E451" s="12" t="s">
        <v>590</v>
      </c>
      <c r="F451" s="16">
        <v>168</v>
      </c>
      <c r="G451" s="38">
        <v>665</v>
      </c>
      <c r="H451" s="13">
        <v>27.5</v>
      </c>
      <c r="I451" s="9">
        <v>665</v>
      </c>
      <c r="J451" s="13">
        <v>25</v>
      </c>
      <c r="K451" s="22" t="s">
        <v>944</v>
      </c>
      <c r="L451" s="18"/>
      <c r="M451" s="18"/>
      <c r="N451" s="19"/>
      <c r="O451" s="9">
        <f t="shared" si="7"/>
        <v>1</v>
      </c>
      <c r="P451" s="3">
        <v>665</v>
      </c>
      <c r="AR451"/>
      <c r="AS451"/>
      <c r="AT451"/>
      <c r="AU451"/>
      <c r="AV451"/>
      <c r="AW451"/>
      <c r="AX451"/>
      <c r="AY451"/>
      <c r="AZ451"/>
      <c r="BA451"/>
      <c r="BB451"/>
      <c r="BC451"/>
      <c r="BD451"/>
    </row>
    <row r="452" spans="1:56" s="3" customFormat="1" x14ac:dyDescent="0.2">
      <c r="A452" s="3">
        <v>243</v>
      </c>
      <c r="B452" s="10">
        <v>1929</v>
      </c>
      <c r="C452" s="11" t="s">
        <v>563</v>
      </c>
      <c r="D452" s="12" t="s">
        <v>280</v>
      </c>
      <c r="E452" s="12" t="s">
        <v>590</v>
      </c>
      <c r="F452" s="16">
        <v>169</v>
      </c>
      <c r="G452" s="38">
        <v>666</v>
      </c>
      <c r="H452" s="13">
        <v>65</v>
      </c>
      <c r="I452" s="9">
        <v>666</v>
      </c>
      <c r="J452" s="13">
        <v>72.5</v>
      </c>
      <c r="K452" s="22" t="s">
        <v>945</v>
      </c>
      <c r="L452" s="18"/>
      <c r="M452" s="18"/>
      <c r="N452" s="19"/>
      <c r="O452" s="9">
        <f t="shared" si="7"/>
        <v>1</v>
      </c>
      <c r="P452" s="3">
        <v>666</v>
      </c>
      <c r="AR452"/>
      <c r="AS452"/>
      <c r="AT452"/>
      <c r="AU452"/>
      <c r="AV452"/>
      <c r="AW452"/>
      <c r="AX452"/>
      <c r="AY452"/>
      <c r="AZ452"/>
      <c r="BA452"/>
      <c r="BB452"/>
      <c r="BC452"/>
      <c r="BD452"/>
    </row>
    <row r="453" spans="1:56" s="3" customFormat="1" x14ac:dyDescent="0.2">
      <c r="A453" s="3">
        <v>244</v>
      </c>
      <c r="B453" s="10">
        <v>1929</v>
      </c>
      <c r="C453" s="11" t="s">
        <v>563</v>
      </c>
      <c r="D453" s="12" t="s">
        <v>281</v>
      </c>
      <c r="E453" s="12" t="s">
        <v>590</v>
      </c>
      <c r="F453" s="16">
        <v>170</v>
      </c>
      <c r="G453" s="38">
        <v>667</v>
      </c>
      <c r="H453" s="13">
        <v>11.5</v>
      </c>
      <c r="I453" s="9">
        <v>667</v>
      </c>
      <c r="J453" s="13">
        <v>14</v>
      </c>
      <c r="K453" s="22" t="s">
        <v>946</v>
      </c>
      <c r="L453" s="18"/>
      <c r="M453" s="18"/>
      <c r="N453" s="19"/>
      <c r="O453" s="9">
        <f t="shared" si="7"/>
        <v>1</v>
      </c>
      <c r="P453" s="3">
        <v>667</v>
      </c>
      <c r="AR453"/>
      <c r="AS453"/>
      <c r="AT453"/>
      <c r="AU453"/>
      <c r="AV453"/>
      <c r="AW453"/>
      <c r="AX453"/>
      <c r="AY453"/>
      <c r="AZ453"/>
      <c r="BA453"/>
      <c r="BB453"/>
      <c r="BC453"/>
      <c r="BD453"/>
    </row>
    <row r="454" spans="1:56" s="3" customFormat="1" x14ac:dyDescent="0.2">
      <c r="A454" s="3">
        <v>245</v>
      </c>
      <c r="B454" s="10">
        <v>1929</v>
      </c>
      <c r="C454" s="11" t="s">
        <v>563</v>
      </c>
      <c r="D454" s="12" t="s">
        <v>282</v>
      </c>
      <c r="E454" s="12" t="s">
        <v>590</v>
      </c>
      <c r="F454" s="16">
        <v>171</v>
      </c>
      <c r="G454" s="38">
        <v>668</v>
      </c>
      <c r="H454" s="13">
        <v>12.5</v>
      </c>
      <c r="I454" s="9">
        <v>668</v>
      </c>
      <c r="J454" s="13">
        <v>22.5</v>
      </c>
      <c r="K454" s="22" t="s">
        <v>947</v>
      </c>
      <c r="L454" s="18"/>
      <c r="M454" s="18"/>
      <c r="N454" s="19"/>
      <c r="O454" s="9">
        <f t="shared" si="7"/>
        <v>1</v>
      </c>
      <c r="P454" s="3">
        <v>668</v>
      </c>
      <c r="AR454"/>
      <c r="AS454"/>
      <c r="AT454"/>
      <c r="AU454"/>
      <c r="AV454"/>
      <c r="AW454"/>
      <c r="AX454"/>
      <c r="AY454"/>
      <c r="AZ454"/>
      <c r="BA454"/>
      <c r="BB454"/>
      <c r="BC454"/>
      <c r="BD454"/>
    </row>
    <row r="455" spans="1:56" s="3" customFormat="1" x14ac:dyDescent="0.2">
      <c r="A455" s="3">
        <v>246</v>
      </c>
      <c r="B455" s="10">
        <v>1929</v>
      </c>
      <c r="C455" s="11" t="s">
        <v>564</v>
      </c>
      <c r="D455" s="12" t="s">
        <v>15</v>
      </c>
      <c r="E455" s="12" t="s">
        <v>590</v>
      </c>
      <c r="F455" s="16">
        <v>172</v>
      </c>
      <c r="G455" s="38">
        <v>669</v>
      </c>
      <c r="H455" s="13">
        <v>2.25</v>
      </c>
      <c r="I455" s="9">
        <v>669</v>
      </c>
      <c r="J455" s="13">
        <v>3.25</v>
      </c>
      <c r="K455" s="22" t="s">
        <v>937</v>
      </c>
      <c r="L455" s="18"/>
      <c r="M455" s="18"/>
      <c r="N455" s="19"/>
      <c r="O455" s="9">
        <f t="shared" si="7"/>
        <v>1</v>
      </c>
      <c r="P455" s="3">
        <v>669</v>
      </c>
      <c r="AR455"/>
      <c r="AS455"/>
      <c r="AT455"/>
      <c r="AU455"/>
      <c r="AV455"/>
      <c r="AW455"/>
      <c r="AX455"/>
      <c r="AY455"/>
      <c r="AZ455"/>
      <c r="BA455"/>
      <c r="BB455"/>
      <c r="BC455"/>
      <c r="BD455"/>
    </row>
    <row r="456" spans="1:56" s="3" customFormat="1" x14ac:dyDescent="0.2">
      <c r="A456" s="3">
        <v>247</v>
      </c>
      <c r="B456" s="10">
        <v>1929</v>
      </c>
      <c r="C456" s="11" t="s">
        <v>564</v>
      </c>
      <c r="D456" s="12" t="s">
        <v>272</v>
      </c>
      <c r="E456" s="12" t="s">
        <v>590</v>
      </c>
      <c r="F456" s="16">
        <v>173</v>
      </c>
      <c r="G456" s="38">
        <v>670</v>
      </c>
      <c r="H456" s="13">
        <v>2.5</v>
      </c>
      <c r="I456" s="9">
        <v>670</v>
      </c>
      <c r="J456" s="13">
        <v>3</v>
      </c>
      <c r="K456" s="22" t="s">
        <v>938</v>
      </c>
      <c r="L456" s="18"/>
      <c r="M456" s="18"/>
      <c r="N456" s="19"/>
      <c r="O456" s="9">
        <f t="shared" si="7"/>
        <v>1</v>
      </c>
      <c r="P456" s="3">
        <v>670</v>
      </c>
      <c r="AR456"/>
      <c r="AS456"/>
      <c r="AT456"/>
      <c r="AU456"/>
      <c r="AV456"/>
      <c r="AW456"/>
      <c r="AX456"/>
      <c r="AY456"/>
      <c r="AZ456"/>
      <c r="BA456"/>
      <c r="BB456"/>
      <c r="BC456"/>
      <c r="BD456"/>
    </row>
    <row r="457" spans="1:56" s="3" customFormat="1" x14ac:dyDescent="0.2">
      <c r="A457" s="3">
        <v>248</v>
      </c>
      <c r="B457" s="10">
        <v>1929</v>
      </c>
      <c r="C457" s="11" t="s">
        <v>564</v>
      </c>
      <c r="D457" s="12" t="s">
        <v>111</v>
      </c>
      <c r="E457" s="12" t="s">
        <v>590</v>
      </c>
      <c r="F457" s="16">
        <v>174</v>
      </c>
      <c r="G457" s="38">
        <v>671</v>
      </c>
      <c r="H457" s="13">
        <v>1.3</v>
      </c>
      <c r="I457" s="9">
        <v>671</v>
      </c>
      <c r="J457" s="13">
        <v>3</v>
      </c>
      <c r="K457" s="22" t="s">
        <v>939</v>
      </c>
      <c r="L457" s="18"/>
      <c r="M457" s="18"/>
      <c r="N457" s="19"/>
      <c r="O457" s="9">
        <f t="shared" si="7"/>
        <v>1</v>
      </c>
      <c r="P457" s="3">
        <v>671</v>
      </c>
      <c r="AR457"/>
      <c r="AS457"/>
      <c r="AT457"/>
      <c r="AU457"/>
      <c r="AV457"/>
      <c r="AW457"/>
      <c r="AX457"/>
      <c r="AY457"/>
      <c r="AZ457"/>
      <c r="BA457"/>
      <c r="BB457"/>
      <c r="BC457"/>
      <c r="BD457"/>
    </row>
    <row r="458" spans="1:56" s="3" customFormat="1" x14ac:dyDescent="0.2">
      <c r="A458" s="3">
        <v>249</v>
      </c>
      <c r="B458" s="10">
        <v>1929</v>
      </c>
      <c r="C458" s="11" t="s">
        <v>564</v>
      </c>
      <c r="D458" s="12" t="s">
        <v>275</v>
      </c>
      <c r="E458" s="12" t="s">
        <v>590</v>
      </c>
      <c r="F458" s="16">
        <v>175</v>
      </c>
      <c r="G458" s="38">
        <v>672</v>
      </c>
      <c r="H458" s="13">
        <v>12</v>
      </c>
      <c r="I458" s="9">
        <v>672</v>
      </c>
      <c r="J458" s="13">
        <v>11</v>
      </c>
      <c r="K458" s="22" t="s">
        <v>940</v>
      </c>
      <c r="L458" s="18"/>
      <c r="M458" s="18"/>
      <c r="N458" s="19"/>
      <c r="O458" s="9">
        <f t="shared" si="7"/>
        <v>1</v>
      </c>
      <c r="P458" s="3">
        <v>672</v>
      </c>
      <c r="AR458"/>
      <c r="AS458"/>
      <c r="AT458"/>
      <c r="AU458"/>
      <c r="AV458"/>
      <c r="AW458"/>
      <c r="AX458"/>
      <c r="AY458"/>
      <c r="AZ458"/>
      <c r="BA458"/>
      <c r="BB458"/>
      <c r="BC458"/>
      <c r="BD458"/>
    </row>
    <row r="459" spans="1:56" s="3" customFormat="1" x14ac:dyDescent="0.2">
      <c r="A459" s="3">
        <v>250</v>
      </c>
      <c r="B459" s="10">
        <v>1929</v>
      </c>
      <c r="C459" s="11" t="s">
        <v>564</v>
      </c>
      <c r="D459" s="12" t="s">
        <v>276</v>
      </c>
      <c r="E459" s="12" t="s">
        <v>590</v>
      </c>
      <c r="F459" s="16">
        <v>176</v>
      </c>
      <c r="G459" s="38">
        <v>673</v>
      </c>
      <c r="H459" s="13">
        <v>15</v>
      </c>
      <c r="I459" s="9">
        <v>673</v>
      </c>
      <c r="J459" s="13">
        <v>17.5</v>
      </c>
      <c r="K459" s="22" t="s">
        <v>941</v>
      </c>
      <c r="L459" s="18"/>
      <c r="M459" s="18"/>
      <c r="N459" s="19"/>
      <c r="O459" s="9">
        <f t="shared" si="7"/>
        <v>1</v>
      </c>
      <c r="P459" s="3">
        <v>673</v>
      </c>
      <c r="AR459"/>
      <c r="AS459"/>
      <c r="AT459"/>
      <c r="AU459"/>
      <c r="AV459"/>
      <c r="AW459"/>
      <c r="AX459"/>
      <c r="AY459"/>
      <c r="AZ459"/>
      <c r="BA459"/>
      <c r="BB459"/>
      <c r="BC459"/>
      <c r="BD459"/>
    </row>
    <row r="460" spans="1:56" s="3" customFormat="1" x14ac:dyDescent="0.2">
      <c r="A460" s="3">
        <v>251</v>
      </c>
      <c r="B460" s="10">
        <v>1929</v>
      </c>
      <c r="C460" s="11" t="s">
        <v>564</v>
      </c>
      <c r="D460" s="12" t="s">
        <v>278</v>
      </c>
      <c r="E460" s="12" t="s">
        <v>590</v>
      </c>
      <c r="F460" s="16">
        <v>177</v>
      </c>
      <c r="G460" s="38">
        <v>674</v>
      </c>
      <c r="H460" s="13">
        <v>15</v>
      </c>
      <c r="I460" s="9">
        <v>674</v>
      </c>
      <c r="J460" s="13">
        <v>15</v>
      </c>
      <c r="K460" s="22" t="s">
        <v>942</v>
      </c>
      <c r="L460" s="18"/>
      <c r="M460" s="18"/>
      <c r="N460" s="19"/>
      <c r="O460" s="9">
        <f t="shared" si="7"/>
        <v>1</v>
      </c>
      <c r="P460" s="3">
        <v>674</v>
      </c>
      <c r="AR460"/>
      <c r="AS460"/>
      <c r="AT460"/>
      <c r="AU460"/>
      <c r="AV460"/>
      <c r="AW460"/>
      <c r="AX460"/>
      <c r="AY460"/>
      <c r="AZ460"/>
      <c r="BA460"/>
      <c r="BB460"/>
      <c r="BC460"/>
      <c r="BD460"/>
    </row>
    <row r="461" spans="1:56" s="3" customFormat="1" x14ac:dyDescent="0.2">
      <c r="A461" s="3">
        <v>252</v>
      </c>
      <c r="B461" s="10">
        <v>1929</v>
      </c>
      <c r="C461" s="11" t="s">
        <v>564</v>
      </c>
      <c r="D461" s="12" t="s">
        <v>132</v>
      </c>
      <c r="E461" s="12" t="s">
        <v>590</v>
      </c>
      <c r="F461" s="16">
        <v>178</v>
      </c>
      <c r="G461" s="38">
        <v>675</v>
      </c>
      <c r="H461" s="13">
        <v>24</v>
      </c>
      <c r="I461" s="9">
        <v>675</v>
      </c>
      <c r="J461" s="13">
        <v>35</v>
      </c>
      <c r="K461" s="22" t="s">
        <v>943</v>
      </c>
      <c r="L461" s="18"/>
      <c r="M461" s="18"/>
      <c r="N461" s="19"/>
      <c r="O461" s="9">
        <f t="shared" si="7"/>
        <v>1</v>
      </c>
      <c r="P461" s="3">
        <v>675</v>
      </c>
      <c r="AR461"/>
      <c r="AS461"/>
      <c r="AT461"/>
      <c r="AU461"/>
      <c r="AV461"/>
      <c r="AW461"/>
      <c r="AX461"/>
      <c r="AY461"/>
      <c r="AZ461"/>
      <c r="BA461"/>
      <c r="BB461"/>
      <c r="BC461"/>
      <c r="BD461"/>
    </row>
    <row r="462" spans="1:56" s="3" customFormat="1" x14ac:dyDescent="0.2">
      <c r="A462" s="3">
        <v>253</v>
      </c>
      <c r="B462" s="10">
        <v>1929</v>
      </c>
      <c r="C462" s="11" t="s">
        <v>564</v>
      </c>
      <c r="D462" s="12" t="s">
        <v>279</v>
      </c>
      <c r="E462" s="12" t="s">
        <v>590</v>
      </c>
      <c r="F462" s="16">
        <v>179</v>
      </c>
      <c r="G462" s="38">
        <v>676</v>
      </c>
      <c r="H462" s="13">
        <v>18</v>
      </c>
      <c r="I462" s="9">
        <v>676</v>
      </c>
      <c r="J462" s="13">
        <v>22.5</v>
      </c>
      <c r="K462" s="22" t="s">
        <v>944</v>
      </c>
      <c r="L462" s="18"/>
      <c r="M462" s="18"/>
      <c r="N462" s="19"/>
      <c r="O462" s="9">
        <f t="shared" si="7"/>
        <v>1</v>
      </c>
      <c r="P462" s="3">
        <v>676</v>
      </c>
      <c r="AR462"/>
      <c r="AS462"/>
      <c r="AT462"/>
      <c r="AU462"/>
      <c r="AV462"/>
      <c r="AW462"/>
      <c r="AX462"/>
      <c r="AY462"/>
      <c r="AZ462"/>
      <c r="BA462"/>
      <c r="BB462"/>
      <c r="BC462"/>
      <c r="BD462"/>
    </row>
    <row r="463" spans="1:56" s="3" customFormat="1" x14ac:dyDescent="0.2">
      <c r="A463" s="3">
        <v>254</v>
      </c>
      <c r="B463" s="10">
        <v>1929</v>
      </c>
      <c r="C463" s="11" t="s">
        <v>564</v>
      </c>
      <c r="D463" s="12" t="s">
        <v>280</v>
      </c>
      <c r="E463" s="12" t="s">
        <v>590</v>
      </c>
      <c r="F463" s="16">
        <v>180</v>
      </c>
      <c r="G463" s="38">
        <v>677</v>
      </c>
      <c r="H463" s="13">
        <v>25</v>
      </c>
      <c r="I463" s="9">
        <v>677</v>
      </c>
      <c r="J463" s="13">
        <v>30</v>
      </c>
      <c r="K463" s="22" t="s">
        <v>945</v>
      </c>
      <c r="L463" s="18"/>
      <c r="M463" s="18"/>
      <c r="N463" s="19"/>
      <c r="O463" s="9">
        <f t="shared" si="7"/>
        <v>1</v>
      </c>
      <c r="P463" s="3">
        <v>677</v>
      </c>
      <c r="AR463"/>
      <c r="AS463"/>
      <c r="AT463"/>
      <c r="AU463"/>
      <c r="AV463"/>
      <c r="AW463"/>
      <c r="AX463"/>
      <c r="AY463"/>
      <c r="AZ463"/>
      <c r="BA463"/>
      <c r="BB463"/>
      <c r="BC463"/>
      <c r="BD463"/>
    </row>
    <row r="464" spans="1:56" s="3" customFormat="1" x14ac:dyDescent="0.2">
      <c r="A464" s="3">
        <v>255</v>
      </c>
      <c r="B464" s="10">
        <v>1929</v>
      </c>
      <c r="C464" s="11" t="s">
        <v>564</v>
      </c>
      <c r="D464" s="12" t="s">
        <v>281</v>
      </c>
      <c r="E464" s="12" t="s">
        <v>590</v>
      </c>
      <c r="F464" s="16">
        <v>181</v>
      </c>
      <c r="G464" s="38">
        <v>678</v>
      </c>
      <c r="H464" s="13">
        <v>27.5</v>
      </c>
      <c r="I464" s="9">
        <v>678</v>
      </c>
      <c r="J464" s="13">
        <v>35</v>
      </c>
      <c r="K464" s="22" t="s">
        <v>946</v>
      </c>
      <c r="L464" s="18"/>
      <c r="M464" s="18"/>
      <c r="N464" s="19"/>
      <c r="O464" s="9">
        <f t="shared" si="7"/>
        <v>1</v>
      </c>
      <c r="P464" s="3">
        <v>678</v>
      </c>
      <c r="AR464"/>
      <c r="AS464"/>
      <c r="AT464"/>
      <c r="AU464"/>
      <c r="AV464"/>
      <c r="AW464"/>
      <c r="AX464"/>
      <c r="AY464"/>
      <c r="AZ464"/>
      <c r="BA464"/>
      <c r="BB464"/>
      <c r="BC464"/>
      <c r="BD464"/>
    </row>
    <row r="465" spans="1:56" s="3" customFormat="1" x14ac:dyDescent="0.2">
      <c r="A465" s="3">
        <v>256</v>
      </c>
      <c r="B465" s="10">
        <v>1929</v>
      </c>
      <c r="C465" s="11" t="s">
        <v>564</v>
      </c>
      <c r="D465" s="12" t="s">
        <v>282</v>
      </c>
      <c r="E465" s="12" t="s">
        <v>590</v>
      </c>
      <c r="F465" s="16">
        <v>182</v>
      </c>
      <c r="G465" s="38">
        <v>679</v>
      </c>
      <c r="H465" s="13">
        <v>22.5</v>
      </c>
      <c r="I465" s="9">
        <v>679</v>
      </c>
      <c r="J465" s="13">
        <v>90</v>
      </c>
      <c r="K465" s="22" t="s">
        <v>947</v>
      </c>
      <c r="L465" s="18"/>
      <c r="M465" s="18"/>
      <c r="N465" s="19"/>
      <c r="O465" s="9">
        <f t="shared" si="7"/>
        <v>1</v>
      </c>
      <c r="P465" s="3">
        <v>679</v>
      </c>
      <c r="AR465"/>
      <c r="AS465"/>
      <c r="AT465"/>
      <c r="AU465"/>
      <c r="AV465"/>
      <c r="AW465"/>
      <c r="AX465"/>
      <c r="AY465"/>
      <c r="AZ465"/>
      <c r="BA465"/>
      <c r="BB465"/>
      <c r="BC465"/>
      <c r="BD465"/>
    </row>
    <row r="466" spans="1:56" s="3" customFormat="1" x14ac:dyDescent="0.2">
      <c r="A466" s="3">
        <v>282</v>
      </c>
      <c r="B466" s="10">
        <v>1932</v>
      </c>
      <c r="C466" s="11" t="s">
        <v>333</v>
      </c>
      <c r="D466" s="12" t="s">
        <v>19</v>
      </c>
      <c r="E466" s="12" t="s">
        <v>590</v>
      </c>
      <c r="F466" s="16">
        <v>183</v>
      </c>
      <c r="G466" s="38">
        <v>721</v>
      </c>
      <c r="H466" s="13">
        <v>0.25</v>
      </c>
      <c r="I466" s="9">
        <v>721</v>
      </c>
      <c r="J466" s="13">
        <v>2.75</v>
      </c>
      <c r="K466" s="22" t="s">
        <v>963</v>
      </c>
      <c r="L466" s="18"/>
      <c r="M466" s="18"/>
      <c r="N466" s="19"/>
      <c r="O466" s="9">
        <f t="shared" si="7"/>
        <v>3</v>
      </c>
      <c r="P466" s="3">
        <v>720</v>
      </c>
      <c r="Q466" s="3">
        <v>721</v>
      </c>
      <c r="R466" s="3">
        <v>722</v>
      </c>
      <c r="AR466"/>
      <c r="AS466"/>
      <c r="AT466"/>
      <c r="AU466"/>
      <c r="AV466"/>
      <c r="AW466"/>
      <c r="AX466"/>
      <c r="AY466"/>
      <c r="AZ466"/>
      <c r="BA466"/>
      <c r="BB466"/>
      <c r="BC466"/>
      <c r="BD466"/>
    </row>
    <row r="467" spans="1:56" s="3" customFormat="1" x14ac:dyDescent="0.2">
      <c r="A467" s="3">
        <v>331</v>
      </c>
      <c r="B467" s="10" t="s">
        <v>391</v>
      </c>
      <c r="C467" s="11" t="s">
        <v>392</v>
      </c>
      <c r="D467" s="12" t="s">
        <v>393</v>
      </c>
      <c r="E467" s="12" t="s">
        <v>590</v>
      </c>
      <c r="F467" s="16">
        <v>184</v>
      </c>
      <c r="G467" s="38">
        <v>803</v>
      </c>
      <c r="H467" s="13">
        <v>0.25</v>
      </c>
      <c r="I467" s="9">
        <v>803</v>
      </c>
      <c r="J467" s="13">
        <v>0.25</v>
      </c>
      <c r="K467" t="s">
        <v>964</v>
      </c>
      <c r="L467" s="18"/>
      <c r="M467" s="18"/>
      <c r="N467" s="19"/>
      <c r="O467" s="9">
        <f t="shared" si="7"/>
        <v>1</v>
      </c>
      <c r="P467" s="3">
        <v>803</v>
      </c>
      <c r="AR467"/>
      <c r="AS467"/>
      <c r="AT467"/>
      <c r="AU467"/>
      <c r="AV467"/>
      <c r="AW467"/>
      <c r="AX467"/>
      <c r="AY467"/>
      <c r="AZ467"/>
      <c r="BA467"/>
      <c r="BB467"/>
      <c r="BC467"/>
      <c r="BD467"/>
    </row>
    <row r="468" spans="1:56" s="3" customFormat="1" x14ac:dyDescent="0.2">
      <c r="A468" s="3">
        <v>332</v>
      </c>
      <c r="B468" s="10" t="s">
        <v>391</v>
      </c>
      <c r="C468" s="11" t="s">
        <v>392</v>
      </c>
      <c r="D468" s="12" t="s">
        <v>394</v>
      </c>
      <c r="E468" s="12" t="s">
        <v>590</v>
      </c>
      <c r="F468" s="16">
        <v>185</v>
      </c>
      <c r="G468" s="38">
        <v>804</v>
      </c>
      <c r="H468" s="13">
        <v>0.25</v>
      </c>
      <c r="I468" s="9">
        <v>804</v>
      </c>
      <c r="J468" s="13">
        <v>0.25</v>
      </c>
      <c r="K468" t="s">
        <v>965</v>
      </c>
      <c r="L468" s="18"/>
      <c r="M468" s="18"/>
      <c r="N468" s="19"/>
      <c r="O468" s="9">
        <f t="shared" si="7"/>
        <v>3</v>
      </c>
      <c r="P468" s="3">
        <v>804</v>
      </c>
      <c r="Q468" s="3">
        <v>839</v>
      </c>
      <c r="R468" s="3">
        <v>848</v>
      </c>
      <c r="AR468"/>
      <c r="AS468"/>
      <c r="AT468"/>
      <c r="AU468"/>
      <c r="AV468"/>
      <c r="AW468"/>
      <c r="AX468"/>
      <c r="AY468"/>
      <c r="AZ468"/>
      <c r="BA468"/>
      <c r="BB468"/>
      <c r="BC468"/>
      <c r="BD468"/>
    </row>
    <row r="469" spans="1:56" s="3" customFormat="1" x14ac:dyDescent="0.2">
      <c r="A469" s="3">
        <v>333</v>
      </c>
      <c r="B469" s="10" t="s">
        <v>391</v>
      </c>
      <c r="C469" s="11" t="s">
        <v>392</v>
      </c>
      <c r="D469" s="12" t="s">
        <v>395</v>
      </c>
      <c r="E469" s="12" t="s">
        <v>590</v>
      </c>
      <c r="F469" s="16">
        <v>186</v>
      </c>
      <c r="G469" s="38">
        <v>805</v>
      </c>
      <c r="H469" s="13">
        <v>0.25</v>
      </c>
      <c r="I469" s="9">
        <v>805</v>
      </c>
      <c r="J469" s="13">
        <v>0.25</v>
      </c>
      <c r="K469" t="s">
        <v>966</v>
      </c>
      <c r="L469" s="18"/>
      <c r="M469" s="18"/>
      <c r="N469" s="19"/>
      <c r="O469" s="9">
        <f t="shared" si="7"/>
        <v>3</v>
      </c>
      <c r="P469" s="3">
        <v>805</v>
      </c>
      <c r="Q469" s="3">
        <v>840</v>
      </c>
      <c r="R469" s="3">
        <v>849</v>
      </c>
      <c r="AR469"/>
      <c r="AS469"/>
      <c r="AT469"/>
      <c r="AU469"/>
      <c r="AV469"/>
      <c r="AW469"/>
      <c r="AX469"/>
      <c r="AY469"/>
      <c r="AZ469"/>
      <c r="BA469"/>
      <c r="BB469"/>
      <c r="BC469"/>
      <c r="BD469"/>
    </row>
    <row r="470" spans="1:56" s="3" customFormat="1" x14ac:dyDescent="0.2">
      <c r="A470" s="3">
        <v>334</v>
      </c>
      <c r="B470" s="10" t="s">
        <v>391</v>
      </c>
      <c r="C470" s="11" t="s">
        <v>392</v>
      </c>
      <c r="D470" s="12" t="s">
        <v>396</v>
      </c>
      <c r="E470" s="12" t="s">
        <v>590</v>
      </c>
      <c r="F470" s="16">
        <v>187</v>
      </c>
      <c r="G470" s="38">
        <v>806</v>
      </c>
      <c r="H470" s="13">
        <v>0.25</v>
      </c>
      <c r="I470" s="9">
        <v>806</v>
      </c>
      <c r="J470" s="13">
        <v>0.25</v>
      </c>
      <c r="K470" t="s">
        <v>967</v>
      </c>
      <c r="L470" s="18"/>
      <c r="M470" s="18"/>
      <c r="N470" s="19"/>
      <c r="O470" s="9">
        <f t="shared" si="7"/>
        <v>3</v>
      </c>
      <c r="P470" s="3">
        <v>806</v>
      </c>
      <c r="Q470" s="3">
        <v>841</v>
      </c>
      <c r="R470" s="3">
        <v>850</v>
      </c>
      <c r="AR470"/>
      <c r="AS470"/>
      <c r="AT470"/>
      <c r="AU470"/>
      <c r="AV470"/>
      <c r="AW470"/>
      <c r="AX470"/>
      <c r="AY470"/>
      <c r="AZ470"/>
      <c r="BA470"/>
      <c r="BB470"/>
      <c r="BC470"/>
      <c r="BD470"/>
    </row>
    <row r="471" spans="1:56" s="3" customFormat="1" x14ac:dyDescent="0.2">
      <c r="A471" s="3">
        <v>335</v>
      </c>
      <c r="B471" s="10" t="s">
        <v>391</v>
      </c>
      <c r="C471" s="11" t="s">
        <v>392</v>
      </c>
      <c r="D471" s="12" t="s">
        <v>397</v>
      </c>
      <c r="E471" s="12" t="s">
        <v>590</v>
      </c>
      <c r="F471" s="16">
        <v>188</v>
      </c>
      <c r="G471" s="38">
        <v>807</v>
      </c>
      <c r="H471" s="13">
        <v>0.25</v>
      </c>
      <c r="I471" s="9">
        <v>807</v>
      </c>
      <c r="J471" s="13">
        <v>0.25</v>
      </c>
      <c r="K471" t="s">
        <v>968</v>
      </c>
      <c r="L471" s="18"/>
      <c r="M471" s="18"/>
      <c r="N471" s="19"/>
      <c r="O471" s="9">
        <f t="shared" si="7"/>
        <v>3</v>
      </c>
      <c r="P471" s="3">
        <v>807</v>
      </c>
      <c r="Q471" s="3">
        <v>842</v>
      </c>
      <c r="R471" s="3">
        <v>851</v>
      </c>
      <c r="AR471"/>
      <c r="AS471"/>
      <c r="AT471"/>
      <c r="AU471"/>
      <c r="AV471"/>
      <c r="AW471"/>
      <c r="AX471"/>
      <c r="AY471"/>
      <c r="AZ471"/>
      <c r="BA471"/>
      <c r="BB471"/>
      <c r="BC471"/>
      <c r="BD471"/>
    </row>
    <row r="472" spans="1:56" s="3" customFormat="1" x14ac:dyDescent="0.2">
      <c r="A472" s="3">
        <v>336</v>
      </c>
      <c r="B472" s="10" t="s">
        <v>391</v>
      </c>
      <c r="C472" s="11" t="s">
        <v>392</v>
      </c>
      <c r="D472" s="12" t="s">
        <v>398</v>
      </c>
      <c r="E472" s="12" t="s">
        <v>590</v>
      </c>
      <c r="F472" s="16">
        <v>189</v>
      </c>
      <c r="G472" s="38">
        <v>808</v>
      </c>
      <c r="H472" s="13">
        <v>0.25</v>
      </c>
      <c r="I472" s="9">
        <v>808</v>
      </c>
      <c r="J472" s="13">
        <v>0.75</v>
      </c>
      <c r="K472" t="s">
        <v>969</v>
      </c>
      <c r="L472" s="18"/>
      <c r="M472" s="18"/>
      <c r="N472" s="19"/>
      <c r="O472" s="9">
        <f t="shared" si="7"/>
        <v>2</v>
      </c>
      <c r="P472" s="3">
        <v>808</v>
      </c>
      <c r="Q472" s="3">
        <v>843</v>
      </c>
      <c r="AR472"/>
      <c r="AS472"/>
      <c r="AT472"/>
      <c r="AU472"/>
      <c r="AV472"/>
      <c r="AW472"/>
      <c r="AX472"/>
      <c r="AY472"/>
      <c r="AZ472"/>
      <c r="BA472"/>
      <c r="BB472"/>
      <c r="BC472"/>
      <c r="BD472"/>
    </row>
    <row r="473" spans="1:56" s="3" customFormat="1" x14ac:dyDescent="0.2">
      <c r="A473" s="3">
        <v>337</v>
      </c>
      <c r="B473" s="10" t="s">
        <v>391</v>
      </c>
      <c r="C473" s="11" t="s">
        <v>392</v>
      </c>
      <c r="D473" s="12" t="s">
        <v>399</v>
      </c>
      <c r="E473" s="12" t="s">
        <v>590</v>
      </c>
      <c r="F473" s="16">
        <v>190</v>
      </c>
      <c r="G473" s="38">
        <v>809</v>
      </c>
      <c r="H473" s="13">
        <v>0.25</v>
      </c>
      <c r="I473" s="9">
        <v>809</v>
      </c>
      <c r="J473" s="13">
        <v>0.4</v>
      </c>
      <c r="K473" t="s">
        <v>970</v>
      </c>
      <c r="L473" s="18"/>
      <c r="M473" s="18"/>
      <c r="N473" s="19"/>
      <c r="O473" s="9">
        <f t="shared" si="7"/>
        <v>2</v>
      </c>
      <c r="P473" s="3">
        <v>809</v>
      </c>
      <c r="Q473" s="3">
        <v>844</v>
      </c>
      <c r="AR473"/>
      <c r="AS473"/>
      <c r="AT473"/>
      <c r="AU473"/>
      <c r="AV473"/>
      <c r="AW473"/>
      <c r="AX473"/>
      <c r="AY473"/>
      <c r="AZ473"/>
      <c r="BA473"/>
      <c r="BB473"/>
      <c r="BC473"/>
      <c r="BD473"/>
    </row>
    <row r="474" spans="1:56" s="3" customFormat="1" x14ac:dyDescent="0.2">
      <c r="A474" s="3">
        <v>338</v>
      </c>
      <c r="B474" s="10" t="s">
        <v>391</v>
      </c>
      <c r="C474" s="11" t="s">
        <v>392</v>
      </c>
      <c r="D474" s="12" t="s">
        <v>400</v>
      </c>
      <c r="E474" s="12" t="s">
        <v>590</v>
      </c>
      <c r="F474" s="16">
        <v>191</v>
      </c>
      <c r="G474" s="38">
        <v>810</v>
      </c>
      <c r="H474" s="13">
        <v>0.25</v>
      </c>
      <c r="I474" s="9">
        <v>810</v>
      </c>
      <c r="J474" s="13">
        <v>0.35</v>
      </c>
      <c r="K474" t="s">
        <v>971</v>
      </c>
      <c r="L474" s="18"/>
      <c r="M474" s="18"/>
      <c r="N474" s="19"/>
      <c r="O474" s="9">
        <f t="shared" si="7"/>
        <v>2</v>
      </c>
      <c r="P474" s="3">
        <v>810</v>
      </c>
      <c r="Q474" s="3">
        <v>845</v>
      </c>
      <c r="AR474"/>
      <c r="AS474"/>
      <c r="AT474"/>
      <c r="AU474"/>
      <c r="AV474"/>
      <c r="AW474"/>
      <c r="AX474"/>
      <c r="AY474"/>
      <c r="AZ474"/>
      <c r="BA474"/>
      <c r="BB474"/>
      <c r="BC474"/>
      <c r="BD474"/>
    </row>
    <row r="475" spans="1:56" s="3" customFormat="1" x14ac:dyDescent="0.2">
      <c r="A475" s="3">
        <v>339</v>
      </c>
      <c r="B475" s="10" t="s">
        <v>391</v>
      </c>
      <c r="C475" s="11" t="s">
        <v>392</v>
      </c>
      <c r="D475" s="12" t="s">
        <v>401</v>
      </c>
      <c r="E475" s="12" t="s">
        <v>590</v>
      </c>
      <c r="F475" s="16">
        <v>192</v>
      </c>
      <c r="G475" s="38">
        <v>811</v>
      </c>
      <c r="H475" s="13">
        <v>0.25</v>
      </c>
      <c r="I475" s="9">
        <v>811</v>
      </c>
      <c r="J475" s="13">
        <v>0.4</v>
      </c>
      <c r="K475" t="s">
        <v>972</v>
      </c>
      <c r="L475" s="18"/>
      <c r="M475" s="18"/>
      <c r="N475" s="19"/>
      <c r="O475" s="9">
        <f t="shared" si="7"/>
        <v>2</v>
      </c>
      <c r="P475" s="3">
        <v>811</v>
      </c>
      <c r="Q475" s="3">
        <v>846</v>
      </c>
      <c r="AR475"/>
      <c r="AS475"/>
      <c r="AT475"/>
      <c r="AU475"/>
      <c r="AV475"/>
      <c r="AW475"/>
      <c r="AX475"/>
      <c r="AY475"/>
      <c r="AZ475"/>
      <c r="BA475"/>
      <c r="BB475"/>
      <c r="BC475"/>
      <c r="BD475"/>
    </row>
    <row r="476" spans="1:56" s="3" customFormat="1" x14ac:dyDescent="0.2">
      <c r="A476" s="3">
        <v>340</v>
      </c>
      <c r="B476" s="10" t="s">
        <v>391</v>
      </c>
      <c r="C476" s="11" t="s">
        <v>392</v>
      </c>
      <c r="D476" s="12" t="s">
        <v>402</v>
      </c>
      <c r="E476" s="12" t="s">
        <v>590</v>
      </c>
      <c r="F476" s="16">
        <v>193</v>
      </c>
      <c r="G476" s="38">
        <v>812</v>
      </c>
      <c r="H476" s="13">
        <v>0.25</v>
      </c>
      <c r="I476" s="9">
        <v>812</v>
      </c>
      <c r="J476" s="13">
        <v>0.4</v>
      </c>
      <c r="K476" t="s">
        <v>973</v>
      </c>
      <c r="L476" s="18"/>
      <c r="M476" s="18"/>
      <c r="N476" s="19"/>
      <c r="O476" s="9">
        <f t="shared" si="7"/>
        <v>1</v>
      </c>
      <c r="P476" s="3">
        <v>812</v>
      </c>
      <c r="AR476"/>
      <c r="AS476"/>
      <c r="AT476"/>
      <c r="AU476"/>
      <c r="AV476"/>
      <c r="AW476"/>
      <c r="AX476"/>
      <c r="AY476"/>
      <c r="AZ476"/>
      <c r="BA476"/>
      <c r="BB476"/>
      <c r="BC476"/>
      <c r="BD476"/>
    </row>
    <row r="477" spans="1:56" s="3" customFormat="1" x14ac:dyDescent="0.2">
      <c r="A477" s="3">
        <v>341</v>
      </c>
      <c r="B477" s="10" t="s">
        <v>391</v>
      </c>
      <c r="C477" s="11" t="s">
        <v>392</v>
      </c>
      <c r="D477" s="12" t="s">
        <v>403</v>
      </c>
      <c r="E477" s="12" t="s">
        <v>590</v>
      </c>
      <c r="F477" s="16">
        <v>194</v>
      </c>
      <c r="G477" s="38">
        <v>813</v>
      </c>
      <c r="H477" s="13">
        <v>0.25</v>
      </c>
      <c r="I477" s="9">
        <v>813</v>
      </c>
      <c r="J477" s="13">
        <v>0.4</v>
      </c>
      <c r="K477" t="s">
        <v>974</v>
      </c>
      <c r="L477" s="18"/>
      <c r="M477" s="18"/>
      <c r="N477" s="19"/>
      <c r="O477" s="9">
        <f t="shared" si="7"/>
        <v>1</v>
      </c>
      <c r="P477" s="3">
        <v>813</v>
      </c>
      <c r="AR477"/>
      <c r="AS477"/>
      <c r="AT477"/>
      <c r="AU477"/>
      <c r="AV477"/>
      <c r="AW477"/>
      <c r="AX477"/>
      <c r="AY477"/>
      <c r="AZ477"/>
      <c r="BA477"/>
      <c r="BB477"/>
      <c r="BC477"/>
      <c r="BD477"/>
    </row>
    <row r="478" spans="1:56" s="3" customFormat="1" x14ac:dyDescent="0.2">
      <c r="A478" s="3">
        <v>342</v>
      </c>
      <c r="B478" s="10" t="s">
        <v>391</v>
      </c>
      <c r="C478" s="11" t="s">
        <v>392</v>
      </c>
      <c r="D478" s="12" t="s">
        <v>404</v>
      </c>
      <c r="E478" s="12" t="s">
        <v>590</v>
      </c>
      <c r="F478" s="16">
        <v>195</v>
      </c>
      <c r="G478" s="38">
        <v>814</v>
      </c>
      <c r="H478" s="13">
        <v>0.25</v>
      </c>
      <c r="I478" s="9">
        <v>814</v>
      </c>
      <c r="J478" s="13">
        <v>0.45</v>
      </c>
      <c r="K478" t="s">
        <v>975</v>
      </c>
      <c r="L478" s="18"/>
      <c r="M478" s="18"/>
      <c r="N478" s="19"/>
      <c r="O478" s="9">
        <f t="shared" si="7"/>
        <v>1</v>
      </c>
      <c r="P478" s="3">
        <v>814</v>
      </c>
      <c r="AR478"/>
      <c r="AS478"/>
      <c r="AT478"/>
      <c r="AU478"/>
      <c r="AV478"/>
      <c r="AW478"/>
      <c r="AX478"/>
      <c r="AY478"/>
      <c r="AZ478"/>
      <c r="BA478"/>
      <c r="BB478"/>
      <c r="BC478"/>
      <c r="BD478"/>
    </row>
    <row r="479" spans="1:56" s="3" customFormat="1" x14ac:dyDescent="0.2">
      <c r="A479" s="3">
        <v>343</v>
      </c>
      <c r="B479" s="10" t="s">
        <v>391</v>
      </c>
      <c r="C479" s="11" t="s">
        <v>392</v>
      </c>
      <c r="D479" s="12" t="s">
        <v>405</v>
      </c>
      <c r="E479" s="12" t="s">
        <v>590</v>
      </c>
      <c r="F479" s="16">
        <v>196</v>
      </c>
      <c r="G479" s="38">
        <v>815</v>
      </c>
      <c r="H479" s="13">
        <v>0.25</v>
      </c>
      <c r="I479" s="9">
        <v>815</v>
      </c>
      <c r="J479" s="13">
        <v>0.45</v>
      </c>
      <c r="K479" t="s">
        <v>976</v>
      </c>
      <c r="L479" s="18"/>
      <c r="M479" s="18"/>
      <c r="N479" s="19"/>
      <c r="O479" s="9">
        <f t="shared" si="7"/>
        <v>2</v>
      </c>
      <c r="P479" s="3">
        <v>815</v>
      </c>
      <c r="Q479" s="3">
        <v>847</v>
      </c>
      <c r="AR479"/>
      <c r="AS479"/>
      <c r="AT479"/>
      <c r="AU479"/>
      <c r="AV479"/>
      <c r="AW479"/>
      <c r="AX479"/>
      <c r="AY479"/>
      <c r="AZ479"/>
      <c r="BA479"/>
      <c r="BB479"/>
      <c r="BC479"/>
      <c r="BD479"/>
    </row>
    <row r="480" spans="1:56" s="3" customFormat="1" x14ac:dyDescent="0.2">
      <c r="A480" s="3">
        <v>344</v>
      </c>
      <c r="B480" s="10" t="s">
        <v>391</v>
      </c>
      <c r="C480" s="11" t="s">
        <v>392</v>
      </c>
      <c r="D480" s="12" t="s">
        <v>406</v>
      </c>
      <c r="E480" s="12" t="s">
        <v>590</v>
      </c>
      <c r="F480" s="16">
        <v>197</v>
      </c>
      <c r="G480" s="38">
        <v>816</v>
      </c>
      <c r="H480" s="13">
        <v>0.25</v>
      </c>
      <c r="I480" s="9">
        <v>816</v>
      </c>
      <c r="J480" s="13">
        <v>0.75</v>
      </c>
      <c r="K480" t="s">
        <v>977</v>
      </c>
      <c r="L480" s="18"/>
      <c r="M480" s="18"/>
      <c r="N480" s="19"/>
      <c r="O480" s="9">
        <f t="shared" si="7"/>
        <v>1</v>
      </c>
      <c r="P480" s="3">
        <v>816</v>
      </c>
      <c r="AR480"/>
      <c r="AS480"/>
      <c r="AT480"/>
      <c r="AU480"/>
      <c r="AV480"/>
      <c r="AW480"/>
      <c r="AX480"/>
      <c r="AY480"/>
      <c r="AZ480"/>
      <c r="BA480"/>
      <c r="BB480"/>
      <c r="BC480"/>
      <c r="BD480"/>
    </row>
    <row r="481" spans="1:56" s="3" customFormat="1" x14ac:dyDescent="0.2">
      <c r="A481" s="3">
        <v>345</v>
      </c>
      <c r="B481" s="10" t="s">
        <v>391</v>
      </c>
      <c r="C481" s="11" t="s">
        <v>392</v>
      </c>
      <c r="D481" s="12" t="s">
        <v>407</v>
      </c>
      <c r="E481" s="12" t="s">
        <v>590</v>
      </c>
      <c r="F481" s="16">
        <v>198</v>
      </c>
      <c r="G481" s="38">
        <v>817</v>
      </c>
      <c r="H481" s="13">
        <v>0.25</v>
      </c>
      <c r="I481" s="9">
        <v>817</v>
      </c>
      <c r="J481" s="13">
        <v>1</v>
      </c>
      <c r="K481" t="s">
        <v>978</v>
      </c>
      <c r="L481" s="18"/>
      <c r="M481" s="18"/>
      <c r="N481" s="19"/>
      <c r="O481" s="9">
        <f t="shared" si="7"/>
        <v>1</v>
      </c>
      <c r="P481" s="3">
        <v>817</v>
      </c>
      <c r="AR481"/>
      <c r="AS481"/>
      <c r="AT481"/>
      <c r="AU481"/>
      <c r="AV481"/>
      <c r="AW481"/>
      <c r="AX481"/>
      <c r="AY481"/>
      <c r="AZ481"/>
      <c r="BA481"/>
      <c r="BB481"/>
      <c r="BC481"/>
      <c r="BD481"/>
    </row>
    <row r="482" spans="1:56" s="3" customFormat="1" x14ac:dyDescent="0.2">
      <c r="A482" s="3">
        <v>346</v>
      </c>
      <c r="B482" s="10" t="s">
        <v>391</v>
      </c>
      <c r="C482" s="11" t="s">
        <v>392</v>
      </c>
      <c r="D482" s="12" t="s">
        <v>408</v>
      </c>
      <c r="E482" s="12" t="s">
        <v>590</v>
      </c>
      <c r="F482" s="16">
        <v>199</v>
      </c>
      <c r="G482" s="38">
        <v>818</v>
      </c>
      <c r="H482" s="13">
        <v>0.25</v>
      </c>
      <c r="I482" s="9">
        <v>818</v>
      </c>
      <c r="J482" s="13">
        <v>1.3</v>
      </c>
      <c r="K482" t="s">
        <v>979</v>
      </c>
      <c r="L482" s="18"/>
      <c r="M482" s="18"/>
      <c r="N482" s="19"/>
      <c r="O482" s="9">
        <f t="shared" si="7"/>
        <v>1</v>
      </c>
      <c r="P482" s="3">
        <v>818</v>
      </c>
      <c r="AR482"/>
      <c r="AS482"/>
      <c r="AT482"/>
      <c r="AU482"/>
      <c r="AV482"/>
      <c r="AW482"/>
      <c r="AX482"/>
      <c r="AY482"/>
      <c r="AZ482"/>
      <c r="BA482"/>
      <c r="BB482"/>
      <c r="BC482"/>
      <c r="BD482"/>
    </row>
    <row r="483" spans="1:56" s="3" customFormat="1" x14ac:dyDescent="0.2">
      <c r="A483" s="3">
        <v>347</v>
      </c>
      <c r="B483" s="10" t="s">
        <v>391</v>
      </c>
      <c r="C483" s="11" t="s">
        <v>392</v>
      </c>
      <c r="D483" s="12" t="s">
        <v>409</v>
      </c>
      <c r="E483" s="12" t="s">
        <v>590</v>
      </c>
      <c r="F483" s="16">
        <v>200</v>
      </c>
      <c r="G483" s="38">
        <v>819</v>
      </c>
      <c r="H483" s="13">
        <v>0.25</v>
      </c>
      <c r="I483" s="9">
        <v>819</v>
      </c>
      <c r="J483" s="13">
        <v>1</v>
      </c>
      <c r="K483" t="s">
        <v>980</v>
      </c>
      <c r="L483" s="18"/>
      <c r="M483" s="18"/>
      <c r="N483" s="19"/>
      <c r="O483" s="9">
        <f t="shared" si="7"/>
        <v>1</v>
      </c>
      <c r="P483" s="3">
        <v>819</v>
      </c>
      <c r="AR483"/>
      <c r="AS483"/>
      <c r="AT483"/>
      <c r="AU483"/>
      <c r="AV483"/>
      <c r="AW483"/>
      <c r="AX483"/>
      <c r="AY483"/>
      <c r="AZ483"/>
      <c r="BA483"/>
      <c r="BB483"/>
      <c r="BC483"/>
      <c r="BD483"/>
    </row>
    <row r="484" spans="1:56" s="3" customFormat="1" x14ac:dyDescent="0.2">
      <c r="A484" s="3">
        <v>348</v>
      </c>
      <c r="B484" s="10" t="s">
        <v>391</v>
      </c>
      <c r="C484" s="11" t="s">
        <v>392</v>
      </c>
      <c r="D484" s="12" t="s">
        <v>410</v>
      </c>
      <c r="E484" s="12" t="s">
        <v>590</v>
      </c>
      <c r="F484" s="16">
        <v>201</v>
      </c>
      <c r="G484" s="38">
        <v>820</v>
      </c>
      <c r="H484" s="13">
        <v>0.25</v>
      </c>
      <c r="I484" s="9">
        <v>820</v>
      </c>
      <c r="J484" s="13">
        <v>0.9</v>
      </c>
      <c r="K484" t="s">
        <v>981</v>
      </c>
      <c r="L484" s="18"/>
      <c r="M484" s="18"/>
      <c r="N484" s="19"/>
      <c r="O484" s="9">
        <f t="shared" si="7"/>
        <v>1</v>
      </c>
      <c r="P484" s="3">
        <v>820</v>
      </c>
      <c r="AR484"/>
      <c r="AS484"/>
      <c r="AT484"/>
      <c r="AU484"/>
      <c r="AV484"/>
      <c r="AW484"/>
      <c r="AX484"/>
      <c r="AY484"/>
      <c r="AZ484"/>
      <c r="BA484"/>
      <c r="BB484"/>
      <c r="BC484"/>
      <c r="BD484"/>
    </row>
    <row r="485" spans="1:56" s="3" customFormat="1" x14ac:dyDescent="0.2">
      <c r="A485" s="3">
        <v>349</v>
      </c>
      <c r="B485" s="10" t="s">
        <v>391</v>
      </c>
      <c r="C485" s="11" t="s">
        <v>392</v>
      </c>
      <c r="D485" s="12" t="s">
        <v>411</v>
      </c>
      <c r="E485" s="12" t="s">
        <v>590</v>
      </c>
      <c r="F485" s="16">
        <v>202</v>
      </c>
      <c r="G485" s="38">
        <v>821</v>
      </c>
      <c r="H485" s="13">
        <v>0.25</v>
      </c>
      <c r="I485" s="9">
        <v>821</v>
      </c>
      <c r="J485" s="13">
        <v>1.5</v>
      </c>
      <c r="K485" t="s">
        <v>982</v>
      </c>
      <c r="L485" s="18"/>
      <c r="M485" s="18"/>
      <c r="N485" s="19"/>
      <c r="O485" s="9">
        <f t="shared" si="7"/>
        <v>1</v>
      </c>
      <c r="P485" s="3">
        <v>821</v>
      </c>
      <c r="AR485"/>
      <c r="AS485"/>
      <c r="AT485"/>
      <c r="AU485"/>
      <c r="AV485"/>
      <c r="AW485"/>
      <c r="AX485"/>
      <c r="AY485"/>
      <c r="AZ485"/>
      <c r="BA485"/>
      <c r="BB485"/>
      <c r="BC485"/>
      <c r="BD485"/>
    </row>
    <row r="486" spans="1:56" s="3" customFormat="1" x14ac:dyDescent="0.2">
      <c r="A486" s="3">
        <v>350</v>
      </c>
      <c r="B486" s="10" t="s">
        <v>391</v>
      </c>
      <c r="C486" s="11" t="s">
        <v>392</v>
      </c>
      <c r="D486" s="12" t="s">
        <v>412</v>
      </c>
      <c r="E486" s="12" t="s">
        <v>590</v>
      </c>
      <c r="F486" s="16">
        <v>203</v>
      </c>
      <c r="G486" s="38">
        <v>822</v>
      </c>
      <c r="H486" s="13">
        <v>0.25</v>
      </c>
      <c r="I486" s="9">
        <v>822</v>
      </c>
      <c r="J486" s="13">
        <v>1</v>
      </c>
      <c r="K486" t="s">
        <v>983</v>
      </c>
      <c r="L486" s="18"/>
      <c r="M486" s="18"/>
      <c r="N486" s="19"/>
      <c r="O486" s="9">
        <f t="shared" si="7"/>
        <v>1</v>
      </c>
      <c r="P486" s="3">
        <v>822</v>
      </c>
      <c r="AR486"/>
      <c r="AS486"/>
      <c r="AT486"/>
      <c r="AU486"/>
      <c r="AV486"/>
      <c r="AW486"/>
      <c r="AX486"/>
      <c r="AY486"/>
      <c r="AZ486"/>
      <c r="BA486"/>
      <c r="BB486"/>
      <c r="BC486"/>
      <c r="BD486"/>
    </row>
    <row r="487" spans="1:56" s="3" customFormat="1" x14ac:dyDescent="0.2">
      <c r="A487" s="3">
        <v>351</v>
      </c>
      <c r="B487" s="10" t="s">
        <v>391</v>
      </c>
      <c r="C487" s="11" t="s">
        <v>392</v>
      </c>
      <c r="D487" s="12" t="s">
        <v>413</v>
      </c>
      <c r="E487" s="12" t="s">
        <v>590</v>
      </c>
      <c r="F487" s="16">
        <v>204</v>
      </c>
      <c r="G487" s="38">
        <v>823</v>
      </c>
      <c r="H487" s="13">
        <v>0.25</v>
      </c>
      <c r="I487" s="9">
        <v>823</v>
      </c>
      <c r="J487" s="13">
        <v>2.25</v>
      </c>
      <c r="K487" t="s">
        <v>984</v>
      </c>
      <c r="L487" s="18"/>
      <c r="M487" s="18"/>
      <c r="N487" s="19"/>
      <c r="O487" s="9">
        <f t="shared" si="7"/>
        <v>1</v>
      </c>
      <c r="P487" s="3">
        <v>823</v>
      </c>
      <c r="AR487"/>
      <c r="AS487"/>
      <c r="AT487"/>
      <c r="AU487"/>
      <c r="AV487"/>
      <c r="AW487"/>
      <c r="AX487"/>
      <c r="AY487"/>
      <c r="AZ487"/>
      <c r="BA487"/>
      <c r="BB487"/>
      <c r="BC487"/>
      <c r="BD487"/>
    </row>
    <row r="488" spans="1:56" s="3" customFormat="1" x14ac:dyDescent="0.2">
      <c r="A488" s="3">
        <v>352</v>
      </c>
      <c r="B488" s="10" t="s">
        <v>391</v>
      </c>
      <c r="C488" s="11" t="s">
        <v>392</v>
      </c>
      <c r="D488" s="12" t="s">
        <v>414</v>
      </c>
      <c r="E488" s="12" t="s">
        <v>590</v>
      </c>
      <c r="F488" s="16">
        <v>205</v>
      </c>
      <c r="G488" s="38">
        <v>824</v>
      </c>
      <c r="H488" s="13">
        <v>0.35</v>
      </c>
      <c r="I488" s="9">
        <v>824</v>
      </c>
      <c r="J488" s="13">
        <v>1.3</v>
      </c>
      <c r="K488" t="s">
        <v>985</v>
      </c>
      <c r="L488" s="18"/>
      <c r="M488" s="18"/>
      <c r="N488" s="19"/>
      <c r="O488" s="9">
        <f t="shared" si="7"/>
        <v>1</v>
      </c>
      <c r="P488" s="3">
        <v>824</v>
      </c>
      <c r="AR488"/>
      <c r="AS488"/>
      <c r="AT488"/>
      <c r="AU488"/>
      <c r="AV488"/>
      <c r="AW488"/>
      <c r="AX488"/>
      <c r="AY488"/>
      <c r="AZ488"/>
      <c r="BA488"/>
      <c r="BB488"/>
      <c r="BC488"/>
      <c r="BD488"/>
    </row>
    <row r="489" spans="1:56" s="3" customFormat="1" x14ac:dyDescent="0.2">
      <c r="A489" s="3">
        <v>353</v>
      </c>
      <c r="B489" s="10" t="s">
        <v>391</v>
      </c>
      <c r="C489" s="11" t="s">
        <v>392</v>
      </c>
      <c r="D489" s="12" t="s">
        <v>415</v>
      </c>
      <c r="E489" s="12" t="s">
        <v>590</v>
      </c>
      <c r="F489" s="16">
        <v>206</v>
      </c>
      <c r="G489" s="38">
        <v>825</v>
      </c>
      <c r="H489" s="13">
        <v>0.25</v>
      </c>
      <c r="I489" s="9">
        <v>825</v>
      </c>
      <c r="J489" s="13">
        <v>1.2</v>
      </c>
      <c r="K489" t="s">
        <v>986</v>
      </c>
      <c r="L489" s="18"/>
      <c r="M489" s="18"/>
      <c r="N489" s="19"/>
      <c r="O489" s="9">
        <f t="shared" si="7"/>
        <v>1</v>
      </c>
      <c r="P489" s="3">
        <v>825</v>
      </c>
      <c r="AR489"/>
      <c r="AS489"/>
      <c r="AT489"/>
      <c r="AU489"/>
      <c r="AV489"/>
      <c r="AW489"/>
      <c r="AX489"/>
      <c r="AY489"/>
      <c r="AZ489"/>
      <c r="BA489"/>
      <c r="BB489"/>
      <c r="BC489"/>
      <c r="BD489"/>
    </row>
    <row r="490" spans="1:56" s="3" customFormat="1" x14ac:dyDescent="0.2">
      <c r="A490" s="3">
        <v>354</v>
      </c>
      <c r="B490" s="10" t="s">
        <v>391</v>
      </c>
      <c r="C490" s="11" t="s">
        <v>392</v>
      </c>
      <c r="D490" s="12" t="s">
        <v>416</v>
      </c>
      <c r="E490" s="12" t="s">
        <v>590</v>
      </c>
      <c r="F490" s="16">
        <v>207</v>
      </c>
      <c r="G490" s="38">
        <v>826</v>
      </c>
      <c r="H490" s="13">
        <v>0.25</v>
      </c>
      <c r="I490" s="9">
        <v>826</v>
      </c>
      <c r="J490" s="13">
        <v>1.3</v>
      </c>
      <c r="K490" t="s">
        <v>987</v>
      </c>
      <c r="L490" s="18"/>
      <c r="M490" s="18"/>
      <c r="N490" s="19"/>
      <c r="O490" s="9">
        <f t="shared" si="7"/>
        <v>1</v>
      </c>
      <c r="P490" s="3">
        <v>826</v>
      </c>
      <c r="AR490"/>
      <c r="AS490"/>
      <c r="AT490"/>
      <c r="AU490"/>
      <c r="AV490"/>
      <c r="AW490"/>
      <c r="AX490"/>
      <c r="AY490"/>
      <c r="AZ490"/>
      <c r="BA490"/>
      <c r="BB490"/>
      <c r="BC490"/>
      <c r="BD490"/>
    </row>
    <row r="491" spans="1:56" s="3" customFormat="1" x14ac:dyDescent="0.2">
      <c r="A491" s="3">
        <v>355</v>
      </c>
      <c r="B491" s="10" t="s">
        <v>391</v>
      </c>
      <c r="C491" s="11" t="s">
        <v>392</v>
      </c>
      <c r="D491" s="12" t="s">
        <v>417</v>
      </c>
      <c r="E491" s="12" t="s">
        <v>590</v>
      </c>
      <c r="F491" s="16">
        <v>208</v>
      </c>
      <c r="G491" s="38">
        <v>827</v>
      </c>
      <c r="H491" s="13">
        <v>0.25</v>
      </c>
      <c r="I491" s="9">
        <v>827</v>
      </c>
      <c r="J491" s="13">
        <v>1.2</v>
      </c>
      <c r="K491" t="s">
        <v>988</v>
      </c>
      <c r="L491" s="18"/>
      <c r="M491" s="18"/>
      <c r="N491" s="19"/>
      <c r="O491" s="9">
        <f t="shared" si="7"/>
        <v>1</v>
      </c>
      <c r="P491" s="3">
        <v>827</v>
      </c>
      <c r="AR491"/>
      <c r="AS491"/>
      <c r="AT491"/>
      <c r="AU491"/>
      <c r="AV491"/>
      <c r="AW491"/>
      <c r="AX491"/>
      <c r="AY491"/>
      <c r="AZ491"/>
      <c r="BA491"/>
      <c r="BB491"/>
      <c r="BC491"/>
      <c r="BD491"/>
    </row>
    <row r="492" spans="1:56" s="3" customFormat="1" x14ac:dyDescent="0.2">
      <c r="A492" s="3">
        <v>356</v>
      </c>
      <c r="B492" s="10" t="s">
        <v>391</v>
      </c>
      <c r="C492" s="11" t="s">
        <v>392</v>
      </c>
      <c r="D492" s="12" t="s">
        <v>418</v>
      </c>
      <c r="E492" s="12" t="s">
        <v>590</v>
      </c>
      <c r="F492" s="16">
        <v>209</v>
      </c>
      <c r="G492" s="38">
        <v>828</v>
      </c>
      <c r="H492" s="13">
        <v>0.25</v>
      </c>
      <c r="I492" s="9">
        <v>828</v>
      </c>
      <c r="J492" s="13">
        <v>3.5</v>
      </c>
      <c r="K492" t="s">
        <v>989</v>
      </c>
      <c r="L492" s="18"/>
      <c r="M492" s="18"/>
      <c r="N492" s="19"/>
      <c r="O492" s="9">
        <f t="shared" si="7"/>
        <v>1</v>
      </c>
      <c r="P492" s="3">
        <v>828</v>
      </c>
      <c r="AR492"/>
      <c r="AS492"/>
      <c r="AT492"/>
      <c r="AU492"/>
      <c r="AV492"/>
      <c r="AW492"/>
      <c r="AX492"/>
      <c r="AY492"/>
      <c r="AZ492"/>
      <c r="BA492"/>
      <c r="BB492"/>
      <c r="BC492"/>
      <c r="BD492"/>
    </row>
    <row r="493" spans="1:56" s="3" customFormat="1" x14ac:dyDescent="0.2">
      <c r="A493" s="3">
        <v>357</v>
      </c>
      <c r="B493" s="10" t="s">
        <v>391</v>
      </c>
      <c r="C493" s="11" t="s">
        <v>392</v>
      </c>
      <c r="D493" s="12" t="s">
        <v>419</v>
      </c>
      <c r="E493" s="12" t="s">
        <v>590</v>
      </c>
      <c r="F493" s="16">
        <v>210</v>
      </c>
      <c r="G493" s="38">
        <v>829</v>
      </c>
      <c r="H493" s="13">
        <v>0.25</v>
      </c>
      <c r="I493" s="9">
        <v>829</v>
      </c>
      <c r="J493" s="13">
        <v>1.2</v>
      </c>
      <c r="K493" t="s">
        <v>990</v>
      </c>
      <c r="L493" s="18"/>
      <c r="M493" s="18"/>
      <c r="N493" s="19"/>
      <c r="O493" s="9">
        <f t="shared" si="7"/>
        <v>1</v>
      </c>
      <c r="P493" s="3">
        <v>829</v>
      </c>
      <c r="AR493"/>
      <c r="AS493"/>
      <c r="AT493"/>
      <c r="AU493"/>
      <c r="AV493"/>
      <c r="AW493"/>
      <c r="AX493"/>
      <c r="AY493"/>
      <c r="AZ493"/>
      <c r="BA493"/>
      <c r="BB493"/>
      <c r="BC493"/>
      <c r="BD493"/>
    </row>
    <row r="494" spans="1:56" s="3" customFormat="1" x14ac:dyDescent="0.2">
      <c r="A494" s="3">
        <v>358</v>
      </c>
      <c r="B494" s="10" t="s">
        <v>391</v>
      </c>
      <c r="C494" s="11" t="s">
        <v>392</v>
      </c>
      <c r="D494" s="12" t="s">
        <v>420</v>
      </c>
      <c r="E494" s="12" t="s">
        <v>590</v>
      </c>
      <c r="F494" s="16">
        <v>211</v>
      </c>
      <c r="G494" s="38">
        <v>830</v>
      </c>
      <c r="H494" s="13">
        <v>0.25</v>
      </c>
      <c r="I494" s="9">
        <v>830</v>
      </c>
      <c r="J494" s="13">
        <v>4</v>
      </c>
      <c r="K494" t="s">
        <v>991</v>
      </c>
      <c r="L494" s="18"/>
      <c r="M494" s="18"/>
      <c r="N494" s="19"/>
      <c r="O494" s="9">
        <f t="shared" si="7"/>
        <v>1</v>
      </c>
      <c r="P494" s="3">
        <v>830</v>
      </c>
      <c r="AR494"/>
      <c r="AS494"/>
      <c r="AT494"/>
      <c r="AU494"/>
      <c r="AV494"/>
      <c r="AW494"/>
      <c r="AX494"/>
      <c r="AY494"/>
      <c r="AZ494"/>
      <c r="BA494"/>
      <c r="BB494"/>
      <c r="BC494"/>
      <c r="BD494"/>
    </row>
    <row r="495" spans="1:56" s="3" customFormat="1" x14ac:dyDescent="0.2">
      <c r="A495" s="3">
        <v>359</v>
      </c>
      <c r="B495" s="10" t="s">
        <v>391</v>
      </c>
      <c r="C495" s="11" t="s">
        <v>392</v>
      </c>
      <c r="D495" s="12" t="s">
        <v>421</v>
      </c>
      <c r="E495" s="12" t="s">
        <v>590</v>
      </c>
      <c r="F495" s="16">
        <v>212</v>
      </c>
      <c r="G495" s="38">
        <v>831</v>
      </c>
      <c r="H495" s="13">
        <v>0.25</v>
      </c>
      <c r="I495" s="9">
        <v>831</v>
      </c>
      <c r="J495" s="13">
        <v>5.5</v>
      </c>
      <c r="K495" t="s">
        <v>992</v>
      </c>
      <c r="L495" s="18"/>
      <c r="M495" s="18"/>
      <c r="N495" s="19"/>
      <c r="O495" s="9">
        <f t="shared" si="7"/>
        <v>1</v>
      </c>
      <c r="P495" s="3">
        <v>831</v>
      </c>
      <c r="AR495"/>
      <c r="AS495"/>
      <c r="AT495"/>
      <c r="AU495"/>
      <c r="AV495"/>
      <c r="AW495"/>
      <c r="AX495"/>
      <c r="AY495"/>
      <c r="AZ495"/>
      <c r="BA495"/>
      <c r="BB495"/>
      <c r="BC495"/>
      <c r="BD495"/>
    </row>
    <row r="496" spans="1:56" s="3" customFormat="1" x14ac:dyDescent="0.2">
      <c r="A496" s="3">
        <v>360</v>
      </c>
      <c r="B496" s="10" t="s">
        <v>391</v>
      </c>
      <c r="C496" s="11" t="s">
        <v>392</v>
      </c>
      <c r="D496" s="12" t="s">
        <v>422</v>
      </c>
      <c r="E496" s="12" t="s">
        <v>590</v>
      </c>
      <c r="F496" s="16">
        <v>213</v>
      </c>
      <c r="G496" s="38">
        <v>832</v>
      </c>
      <c r="H496" s="13">
        <v>0.25</v>
      </c>
      <c r="I496" s="9">
        <v>832</v>
      </c>
      <c r="J496" s="13">
        <v>7</v>
      </c>
      <c r="K496" t="s">
        <v>993</v>
      </c>
      <c r="L496" s="18"/>
      <c r="M496" s="18"/>
      <c r="N496" s="19"/>
      <c r="O496" s="9">
        <f t="shared" si="7"/>
        <v>1</v>
      </c>
      <c r="P496" s="3">
        <v>832</v>
      </c>
      <c r="AR496"/>
      <c r="AS496"/>
      <c r="AT496"/>
      <c r="AU496"/>
      <c r="AV496"/>
      <c r="AW496"/>
      <c r="AX496"/>
      <c r="AY496"/>
      <c r="AZ496"/>
      <c r="BA496"/>
      <c r="BB496"/>
      <c r="BC496"/>
      <c r="BD496"/>
    </row>
    <row r="497" spans="1:56" s="3" customFormat="1" x14ac:dyDescent="0.2">
      <c r="A497" s="3">
        <v>361</v>
      </c>
      <c r="B497" s="10" t="s">
        <v>391</v>
      </c>
      <c r="C497" s="11" t="s">
        <v>392</v>
      </c>
      <c r="D497" s="12" t="s">
        <v>423</v>
      </c>
      <c r="E497" s="12" t="s">
        <v>590</v>
      </c>
      <c r="F497" s="16">
        <v>214</v>
      </c>
      <c r="G497" s="38">
        <v>833</v>
      </c>
      <c r="H497" s="13">
        <v>3.75</v>
      </c>
      <c r="I497" s="9">
        <v>833</v>
      </c>
      <c r="J497" s="13">
        <v>17.5</v>
      </c>
      <c r="K497" t="s">
        <v>994</v>
      </c>
      <c r="L497" s="18"/>
      <c r="M497" s="18"/>
      <c r="N497" s="19"/>
      <c r="O497" s="9">
        <f t="shared" si="7"/>
        <v>1</v>
      </c>
      <c r="P497" s="3">
        <v>833</v>
      </c>
      <c r="AR497"/>
      <c r="AS497"/>
      <c r="AT497"/>
      <c r="AU497"/>
      <c r="AV497"/>
      <c r="AW497"/>
      <c r="AX497"/>
      <c r="AY497"/>
      <c r="AZ497"/>
      <c r="BA497"/>
      <c r="BB497"/>
      <c r="BC497"/>
      <c r="BD497"/>
    </row>
    <row r="498" spans="1:56" s="3" customFormat="1" x14ac:dyDescent="0.2">
      <c r="A498" s="3">
        <v>362</v>
      </c>
      <c r="B498" s="10" t="s">
        <v>391</v>
      </c>
      <c r="C498" s="11" t="s">
        <v>392</v>
      </c>
      <c r="D498" s="12" t="s">
        <v>424</v>
      </c>
      <c r="E498" s="12" t="s">
        <v>590</v>
      </c>
      <c r="F498" s="16">
        <v>215</v>
      </c>
      <c r="G498" s="38">
        <v>834</v>
      </c>
      <c r="H498" s="13">
        <v>3</v>
      </c>
      <c r="I498" s="9">
        <v>834</v>
      </c>
      <c r="J498" s="13">
        <v>85</v>
      </c>
      <c r="K498" t="s">
        <v>995</v>
      </c>
      <c r="L498" s="18"/>
      <c r="M498" s="18"/>
      <c r="N498" s="19"/>
      <c r="O498" s="9">
        <f t="shared" si="7"/>
        <v>1</v>
      </c>
      <c r="P498" s="3">
        <v>834</v>
      </c>
      <c r="AR498"/>
      <c r="AS498"/>
      <c r="AT498"/>
      <c r="AU498"/>
      <c r="AV498"/>
      <c r="AW498"/>
      <c r="AX498"/>
      <c r="AY498"/>
      <c r="AZ498"/>
      <c r="BA498"/>
      <c r="BB498"/>
      <c r="BC498"/>
      <c r="BD498"/>
    </row>
    <row r="499" spans="1:56" s="3" customFormat="1" x14ac:dyDescent="0.2">
      <c r="A499" s="3">
        <v>513</v>
      </c>
      <c r="B499" s="10">
        <v>1913</v>
      </c>
      <c r="C499" s="12" t="s">
        <v>1309</v>
      </c>
      <c r="D499" s="12" t="s">
        <v>1341</v>
      </c>
      <c r="E499" s="12" t="s">
        <v>1309</v>
      </c>
      <c r="F499" s="16" t="s">
        <v>1333</v>
      </c>
      <c r="G499" s="38" t="s">
        <v>1332</v>
      </c>
      <c r="H499" s="13">
        <v>1.75</v>
      </c>
      <c r="I499" s="9" t="s">
        <v>1332</v>
      </c>
      <c r="J499" s="13">
        <v>4.5</v>
      </c>
      <c r="K499" s="22" t="s">
        <v>1353</v>
      </c>
      <c r="L499" s="18">
        <f>SUM($O499:$O510)</f>
        <v>12</v>
      </c>
      <c r="M499" s="18">
        <f>COUNTA($P499:$P510)</f>
        <v>12</v>
      </c>
      <c r="N499" s="19">
        <f>+L499-M499</f>
        <v>0</v>
      </c>
      <c r="O499" s="9">
        <f t="shared" si="7"/>
        <v>1</v>
      </c>
      <c r="P499" s="3" t="s">
        <v>1332</v>
      </c>
      <c r="AR499"/>
      <c r="AS499"/>
      <c r="AT499"/>
      <c r="AU499"/>
      <c r="AV499"/>
      <c r="AW499"/>
      <c r="AX499"/>
      <c r="AY499"/>
      <c r="AZ499"/>
      <c r="BA499"/>
      <c r="BB499"/>
      <c r="BC499"/>
      <c r="BD499"/>
    </row>
    <row r="500" spans="1:56" s="3" customFormat="1" x14ac:dyDescent="0.2">
      <c r="A500" s="3">
        <v>514</v>
      </c>
      <c r="B500" s="10">
        <v>1913</v>
      </c>
      <c r="C500" s="12" t="s">
        <v>1309</v>
      </c>
      <c r="D500" s="12" t="s">
        <v>1342</v>
      </c>
      <c r="E500" s="12" t="s">
        <v>1309</v>
      </c>
      <c r="F500" s="16" t="s">
        <v>1331</v>
      </c>
      <c r="G500" s="38" t="s">
        <v>1330</v>
      </c>
      <c r="H500" s="13">
        <v>1.4</v>
      </c>
      <c r="I500" s="9" t="s">
        <v>1330</v>
      </c>
      <c r="J500" s="13">
        <v>5.25</v>
      </c>
      <c r="K500" s="22" t="s">
        <v>1354</v>
      </c>
      <c r="L500" s="18"/>
      <c r="M500" s="18"/>
      <c r="N500" s="19"/>
      <c r="O500" s="9">
        <f t="shared" si="7"/>
        <v>1</v>
      </c>
      <c r="P500" s="3" t="s">
        <v>1330</v>
      </c>
      <c r="AR500"/>
      <c r="AS500"/>
      <c r="AT500"/>
      <c r="AU500"/>
      <c r="AV500"/>
      <c r="AW500"/>
      <c r="AX500"/>
      <c r="AY500"/>
      <c r="AZ500"/>
      <c r="BA500"/>
      <c r="BB500"/>
      <c r="BC500"/>
      <c r="BD500"/>
    </row>
    <row r="501" spans="1:56" s="3" customFormat="1" x14ac:dyDescent="0.2">
      <c r="A501" s="3">
        <v>515</v>
      </c>
      <c r="B501" s="10">
        <v>1913</v>
      </c>
      <c r="C501" s="12" t="s">
        <v>1309</v>
      </c>
      <c r="D501" s="12" t="s">
        <v>1343</v>
      </c>
      <c r="E501" s="12" t="s">
        <v>1309</v>
      </c>
      <c r="F501" s="16" t="s">
        <v>1329</v>
      </c>
      <c r="G501" s="38" t="s">
        <v>1328</v>
      </c>
      <c r="H501" s="13">
        <v>6.5</v>
      </c>
      <c r="I501" s="9" t="s">
        <v>1328</v>
      </c>
      <c r="J501" s="13">
        <v>9.5</v>
      </c>
      <c r="K501" s="22" t="s">
        <v>1355</v>
      </c>
      <c r="L501" s="18"/>
      <c r="M501" s="18"/>
      <c r="N501" s="19"/>
      <c r="O501" s="9">
        <f t="shared" si="7"/>
        <v>1</v>
      </c>
      <c r="P501" s="3" t="s">
        <v>1328</v>
      </c>
      <c r="AR501"/>
      <c r="AS501"/>
      <c r="AT501"/>
      <c r="AU501"/>
      <c r="AV501"/>
      <c r="AW501"/>
      <c r="AX501"/>
      <c r="AY501"/>
      <c r="AZ501"/>
      <c r="BA501"/>
      <c r="BB501"/>
      <c r="BC501"/>
      <c r="BD501"/>
    </row>
    <row r="502" spans="1:56" s="3" customFormat="1" x14ac:dyDescent="0.2">
      <c r="A502" s="3">
        <v>516</v>
      </c>
      <c r="B502" s="10">
        <v>1913</v>
      </c>
      <c r="C502" s="12" t="s">
        <v>1309</v>
      </c>
      <c r="D502" s="12" t="s">
        <v>1344</v>
      </c>
      <c r="E502" s="12" t="s">
        <v>1309</v>
      </c>
      <c r="F502" s="16" t="s">
        <v>1327</v>
      </c>
      <c r="G502" s="38" t="s">
        <v>1326</v>
      </c>
      <c r="H502" s="13">
        <v>3.5</v>
      </c>
      <c r="I502" s="9" t="s">
        <v>1326</v>
      </c>
      <c r="J502" s="13">
        <v>30</v>
      </c>
      <c r="K502" s="22" t="s">
        <v>1356</v>
      </c>
      <c r="L502" s="18"/>
      <c r="M502" s="18"/>
      <c r="N502" s="19"/>
      <c r="O502" s="9">
        <f t="shared" si="7"/>
        <v>1</v>
      </c>
      <c r="P502" s="3" t="s">
        <v>1326</v>
      </c>
      <c r="AR502"/>
      <c r="AS502"/>
      <c r="AT502"/>
      <c r="AU502"/>
      <c r="AV502"/>
      <c r="AW502"/>
      <c r="AX502"/>
      <c r="AY502"/>
      <c r="AZ502"/>
      <c r="BA502"/>
      <c r="BB502"/>
      <c r="BC502"/>
      <c r="BD502"/>
    </row>
    <row r="503" spans="1:56" s="3" customFormat="1" x14ac:dyDescent="0.2">
      <c r="A503" s="3">
        <v>517</v>
      </c>
      <c r="B503" s="10">
        <v>1913</v>
      </c>
      <c r="C503" s="12" t="s">
        <v>1309</v>
      </c>
      <c r="D503" s="12" t="s">
        <v>1345</v>
      </c>
      <c r="E503" s="12" t="s">
        <v>1309</v>
      </c>
      <c r="F503" s="16" t="s">
        <v>1325</v>
      </c>
      <c r="G503" s="38" t="s">
        <v>1324</v>
      </c>
      <c r="H503" s="13">
        <v>2.5</v>
      </c>
      <c r="I503" s="9" t="s">
        <v>1324</v>
      </c>
      <c r="J503" s="13">
        <v>25</v>
      </c>
      <c r="K503" s="22" t="s">
        <v>1357</v>
      </c>
      <c r="L503" s="18"/>
      <c r="M503" s="18"/>
      <c r="N503" s="19"/>
      <c r="O503" s="9">
        <f t="shared" si="7"/>
        <v>1</v>
      </c>
      <c r="P503" s="3" t="s">
        <v>1324</v>
      </c>
      <c r="AR503"/>
      <c r="AS503"/>
      <c r="AT503"/>
      <c r="AU503"/>
      <c r="AV503"/>
      <c r="AW503"/>
      <c r="AX503"/>
      <c r="AY503"/>
      <c r="AZ503"/>
      <c r="BA503"/>
      <c r="BB503"/>
      <c r="BC503"/>
      <c r="BD503"/>
    </row>
    <row r="504" spans="1:56" s="3" customFormat="1" x14ac:dyDescent="0.2">
      <c r="A504" s="3">
        <v>518</v>
      </c>
      <c r="B504" s="10">
        <v>1913</v>
      </c>
      <c r="C504" s="12" t="s">
        <v>1309</v>
      </c>
      <c r="D504" s="12" t="s">
        <v>1346</v>
      </c>
      <c r="E504" s="12" t="s">
        <v>1309</v>
      </c>
      <c r="F504" s="16" t="s">
        <v>1323</v>
      </c>
      <c r="G504" s="38" t="s">
        <v>1322</v>
      </c>
      <c r="H504" s="13">
        <v>3.5</v>
      </c>
      <c r="I504" s="9" t="s">
        <v>1322</v>
      </c>
      <c r="J504" s="13">
        <v>42.5</v>
      </c>
      <c r="K504" s="22" t="s">
        <v>1358</v>
      </c>
      <c r="L504" s="18"/>
      <c r="M504" s="18"/>
      <c r="N504" s="19"/>
      <c r="O504" s="9">
        <f t="shared" si="7"/>
        <v>1</v>
      </c>
      <c r="P504" s="3" t="s">
        <v>1322</v>
      </c>
      <c r="AR504"/>
      <c r="AS504"/>
      <c r="AT504"/>
      <c r="AU504"/>
      <c r="AV504"/>
      <c r="AW504"/>
      <c r="AX504"/>
      <c r="AY504"/>
      <c r="AZ504"/>
      <c r="BA504"/>
      <c r="BB504"/>
      <c r="BC504"/>
      <c r="BD504"/>
    </row>
    <row r="505" spans="1:56" s="3" customFormat="1" x14ac:dyDescent="0.2">
      <c r="A505" s="3">
        <v>519</v>
      </c>
      <c r="B505" s="10">
        <v>1913</v>
      </c>
      <c r="C505" s="12" t="s">
        <v>1309</v>
      </c>
      <c r="D505" s="12" t="s">
        <v>1347</v>
      </c>
      <c r="E505" s="12" t="s">
        <v>1309</v>
      </c>
      <c r="F505" s="16" t="s">
        <v>1321</v>
      </c>
      <c r="G505" s="38" t="s">
        <v>1320</v>
      </c>
      <c r="H505" s="13">
        <v>15</v>
      </c>
      <c r="I505" s="9" t="s">
        <v>1320</v>
      </c>
      <c r="J505" s="13">
        <v>62.5</v>
      </c>
      <c r="K505" s="22" t="s">
        <v>1359</v>
      </c>
      <c r="L505" s="18"/>
      <c r="M505" s="18"/>
      <c r="N505" s="19"/>
      <c r="O505" s="9">
        <f t="shared" si="7"/>
        <v>1</v>
      </c>
      <c r="P505" s="3" t="s">
        <v>1320</v>
      </c>
      <c r="AR505"/>
      <c r="AS505"/>
      <c r="AT505"/>
      <c r="AU505"/>
      <c r="AV505"/>
      <c r="AW505"/>
      <c r="AX505"/>
      <c r="AY505"/>
      <c r="AZ505"/>
      <c r="BA505"/>
      <c r="BB505"/>
      <c r="BC505"/>
      <c r="BD505"/>
    </row>
    <row r="506" spans="1:56" s="3" customFormat="1" x14ac:dyDescent="0.2">
      <c r="A506" s="3">
        <v>520</v>
      </c>
      <c r="B506" s="10">
        <v>1913</v>
      </c>
      <c r="C506" s="12" t="s">
        <v>1309</v>
      </c>
      <c r="D506" s="12" t="s">
        <v>1348</v>
      </c>
      <c r="E506" s="12" t="s">
        <v>1309</v>
      </c>
      <c r="F506" s="16" t="s">
        <v>1319</v>
      </c>
      <c r="G506" s="38" t="s">
        <v>1318</v>
      </c>
      <c r="H506" s="13">
        <v>30</v>
      </c>
      <c r="I506" s="9" t="s">
        <v>1318</v>
      </c>
      <c r="J506" s="13">
        <v>120</v>
      </c>
      <c r="K506" s="22" t="s">
        <v>1360</v>
      </c>
      <c r="L506" s="18"/>
      <c r="M506" s="18"/>
      <c r="N506" s="19"/>
      <c r="O506" s="9">
        <f t="shared" si="7"/>
        <v>1</v>
      </c>
      <c r="P506" s="3" t="s">
        <v>1318</v>
      </c>
      <c r="AR506"/>
      <c r="AS506"/>
      <c r="AT506"/>
      <c r="AU506"/>
      <c r="AV506"/>
      <c r="AW506"/>
      <c r="AX506"/>
      <c r="AY506"/>
      <c r="AZ506"/>
      <c r="BA506"/>
      <c r="BB506"/>
      <c r="BC506"/>
      <c r="BD506"/>
    </row>
    <row r="507" spans="1:56" s="3" customFormat="1" x14ac:dyDescent="0.2">
      <c r="A507" s="3">
        <v>521</v>
      </c>
      <c r="B507" s="10">
        <v>1913</v>
      </c>
      <c r="C507" s="12" t="s">
        <v>1309</v>
      </c>
      <c r="D507" s="12" t="s">
        <v>1349</v>
      </c>
      <c r="E507" s="12" t="s">
        <v>1309</v>
      </c>
      <c r="F507" s="16" t="s">
        <v>1317</v>
      </c>
      <c r="G507" s="38" t="s">
        <v>1316</v>
      </c>
      <c r="H507" s="13">
        <v>8.5</v>
      </c>
      <c r="I507" s="9" t="s">
        <v>1316</v>
      </c>
      <c r="J507" s="13">
        <v>57.5</v>
      </c>
      <c r="K507" s="22" t="s">
        <v>1361</v>
      </c>
      <c r="L507" s="18"/>
      <c r="M507" s="18"/>
      <c r="N507" s="19"/>
      <c r="O507" s="9">
        <f t="shared" si="7"/>
        <v>1</v>
      </c>
      <c r="P507" s="3" t="s">
        <v>1316</v>
      </c>
      <c r="AR507"/>
      <c r="AS507"/>
      <c r="AT507"/>
      <c r="AU507"/>
      <c r="AV507"/>
      <c r="AW507"/>
      <c r="AX507"/>
      <c r="AY507"/>
      <c r="AZ507"/>
      <c r="BA507"/>
      <c r="BB507"/>
      <c r="BC507"/>
      <c r="BD507"/>
    </row>
    <row r="508" spans="1:56" s="3" customFormat="1" x14ac:dyDescent="0.2">
      <c r="A508" s="3">
        <v>522</v>
      </c>
      <c r="B508" s="10">
        <v>1913</v>
      </c>
      <c r="C508" s="12" t="s">
        <v>1309</v>
      </c>
      <c r="D508" s="12" t="s">
        <v>1350</v>
      </c>
      <c r="E508" s="12" t="s">
        <v>1309</v>
      </c>
      <c r="F508" s="16" t="s">
        <v>1315</v>
      </c>
      <c r="G508" s="38" t="s">
        <v>1314</v>
      </c>
      <c r="H508" s="13">
        <v>50</v>
      </c>
      <c r="I508" s="9" t="s">
        <v>1314</v>
      </c>
      <c r="J508" s="13">
        <v>235</v>
      </c>
      <c r="K508" s="22" t="s">
        <v>1362</v>
      </c>
      <c r="L508" s="18"/>
      <c r="M508" s="18"/>
      <c r="N508" s="19"/>
      <c r="O508" s="9">
        <f t="shared" si="7"/>
        <v>1</v>
      </c>
      <c r="P508" s="3" t="s">
        <v>1314</v>
      </c>
      <c r="AR508"/>
      <c r="AS508"/>
      <c r="AT508"/>
      <c r="AU508"/>
      <c r="AV508"/>
      <c r="AW508"/>
      <c r="AX508"/>
      <c r="AY508"/>
      <c r="AZ508"/>
      <c r="BA508"/>
      <c r="BB508"/>
      <c r="BC508"/>
      <c r="BD508"/>
    </row>
    <row r="509" spans="1:56" s="3" customFormat="1" x14ac:dyDescent="0.2">
      <c r="A509" s="3">
        <v>523</v>
      </c>
      <c r="B509" s="10">
        <v>1913</v>
      </c>
      <c r="C509" s="12" t="s">
        <v>1309</v>
      </c>
      <c r="D509" s="12" t="s">
        <v>1351</v>
      </c>
      <c r="E509" s="12" t="s">
        <v>1309</v>
      </c>
      <c r="F509" s="16" t="s">
        <v>1313</v>
      </c>
      <c r="G509" s="38" t="s">
        <v>1312</v>
      </c>
      <c r="H509" s="13">
        <v>40</v>
      </c>
      <c r="I509" s="9" t="s">
        <v>1312</v>
      </c>
      <c r="J509" s="13">
        <v>85</v>
      </c>
      <c r="K509" s="22" t="s">
        <v>1363</v>
      </c>
      <c r="L509" s="18"/>
      <c r="M509" s="18"/>
      <c r="N509" s="19"/>
      <c r="O509" s="9">
        <f t="shared" si="7"/>
        <v>1</v>
      </c>
      <c r="P509" s="3" t="s">
        <v>1312</v>
      </c>
      <c r="AR509"/>
      <c r="AS509"/>
      <c r="AT509"/>
      <c r="AU509"/>
      <c r="AV509"/>
      <c r="AW509"/>
      <c r="AX509"/>
      <c r="AY509"/>
      <c r="AZ509"/>
      <c r="BA509"/>
      <c r="BB509"/>
      <c r="BC509"/>
      <c r="BD509"/>
    </row>
    <row r="510" spans="1:56" s="3" customFormat="1" x14ac:dyDescent="0.2">
      <c r="A510" s="3">
        <v>524</v>
      </c>
      <c r="B510" s="10">
        <v>1913</v>
      </c>
      <c r="C510" s="12" t="s">
        <v>1309</v>
      </c>
      <c r="D510" s="12" t="s">
        <v>1352</v>
      </c>
      <c r="E510" s="12" t="s">
        <v>1309</v>
      </c>
      <c r="F510" s="16" t="s">
        <v>1311</v>
      </c>
      <c r="G510" s="38" t="s">
        <v>1310</v>
      </c>
      <c r="H510" s="13">
        <v>45</v>
      </c>
      <c r="I510" s="9" t="s">
        <v>1310</v>
      </c>
      <c r="J510" s="13">
        <v>280</v>
      </c>
      <c r="K510" s="22" t="s">
        <v>1364</v>
      </c>
      <c r="L510" s="18"/>
      <c r="M510" s="18"/>
      <c r="N510" s="19"/>
      <c r="O510" s="9">
        <f t="shared" si="7"/>
        <v>1</v>
      </c>
      <c r="P510" s="3" t="s">
        <v>1310</v>
      </c>
      <c r="AR510"/>
      <c r="AS510"/>
      <c r="AT510"/>
      <c r="AU510"/>
      <c r="AV510"/>
      <c r="AW510"/>
      <c r="AX510"/>
      <c r="AY510"/>
      <c r="AZ510"/>
      <c r="BA510"/>
      <c r="BB510"/>
      <c r="BC510"/>
      <c r="BD510"/>
    </row>
    <row r="511" spans="1:56" s="3" customFormat="1" x14ac:dyDescent="0.2">
      <c r="A511" s="3">
        <v>554</v>
      </c>
      <c r="B511" s="10">
        <v>1913</v>
      </c>
      <c r="C511" s="12" t="s">
        <v>1339</v>
      </c>
      <c r="D511" s="12" t="s">
        <v>1365</v>
      </c>
      <c r="E511" s="12" t="s">
        <v>1339</v>
      </c>
      <c r="F511" s="16" t="s">
        <v>1375</v>
      </c>
      <c r="G511" s="38" t="s">
        <v>1370</v>
      </c>
      <c r="H511" s="13">
        <v>4.25</v>
      </c>
      <c r="I511" s="9" t="s">
        <v>1370</v>
      </c>
      <c r="J511" s="13">
        <v>8.5</v>
      </c>
      <c r="K511" s="22" t="s">
        <v>1380</v>
      </c>
      <c r="L511" s="18">
        <f>SUM($O511:$O515)</f>
        <v>5</v>
      </c>
      <c r="M511" s="18">
        <f>COUNTA($P511:$P515)</f>
        <v>5</v>
      </c>
      <c r="N511" s="19">
        <f>+L511-M511</f>
        <v>0</v>
      </c>
      <c r="O511" s="9">
        <f t="shared" si="7"/>
        <v>1</v>
      </c>
      <c r="P511" s="3" t="s">
        <v>1370</v>
      </c>
      <c r="AR511"/>
      <c r="AS511"/>
      <c r="AT511"/>
      <c r="AU511"/>
      <c r="AV511"/>
      <c r="AW511"/>
      <c r="AX511"/>
      <c r="AY511"/>
      <c r="AZ511"/>
      <c r="BA511"/>
      <c r="BB511"/>
      <c r="BC511"/>
      <c r="BD511"/>
    </row>
    <row r="512" spans="1:56" s="3" customFormat="1" x14ac:dyDescent="0.2">
      <c r="A512" s="3">
        <v>555</v>
      </c>
      <c r="B512" s="10">
        <v>1913</v>
      </c>
      <c r="C512" s="12" t="s">
        <v>1339</v>
      </c>
      <c r="D512" s="12" t="s">
        <v>1366</v>
      </c>
      <c r="E512" s="12" t="s">
        <v>1339</v>
      </c>
      <c r="F512" s="16" t="s">
        <v>1376</v>
      </c>
      <c r="G512" s="38" t="s">
        <v>1371</v>
      </c>
      <c r="H512" s="13">
        <v>18</v>
      </c>
      <c r="I512" s="9" t="s">
        <v>1371</v>
      </c>
      <c r="J512" s="13">
        <v>65</v>
      </c>
      <c r="K512" s="22" t="s">
        <v>1380</v>
      </c>
      <c r="L512" s="18"/>
      <c r="M512" s="18"/>
      <c r="N512" s="19"/>
      <c r="O512" s="9">
        <f t="shared" ref="O512:O566" si="8">COUNTA(P512:BD512)</f>
        <v>1</v>
      </c>
      <c r="P512" s="3" t="s">
        <v>1371</v>
      </c>
      <c r="AR512"/>
      <c r="AS512"/>
      <c r="AT512"/>
      <c r="AU512"/>
      <c r="AV512"/>
      <c r="AW512"/>
      <c r="AX512"/>
      <c r="AY512"/>
      <c r="AZ512"/>
      <c r="BA512"/>
      <c r="BB512"/>
      <c r="BC512"/>
      <c r="BD512"/>
    </row>
    <row r="513" spans="1:56" s="3" customFormat="1" x14ac:dyDescent="0.2">
      <c r="A513" s="3">
        <v>556</v>
      </c>
      <c r="B513" s="10">
        <v>1913</v>
      </c>
      <c r="C513" s="12" t="s">
        <v>1339</v>
      </c>
      <c r="D513" s="12" t="s">
        <v>1367</v>
      </c>
      <c r="E513" s="12" t="s">
        <v>1339</v>
      </c>
      <c r="F513" s="16" t="s">
        <v>1377</v>
      </c>
      <c r="G513" s="38" t="s">
        <v>1372</v>
      </c>
      <c r="H513" s="13">
        <v>5</v>
      </c>
      <c r="I513" s="9" t="s">
        <v>1372</v>
      </c>
      <c r="J513" s="13">
        <v>10</v>
      </c>
      <c r="K513" s="22" t="s">
        <v>1380</v>
      </c>
      <c r="L513" s="18"/>
      <c r="M513" s="18"/>
      <c r="N513" s="19"/>
      <c r="O513" s="9">
        <f t="shared" si="8"/>
        <v>1</v>
      </c>
      <c r="P513" s="3" t="s">
        <v>1372</v>
      </c>
      <c r="AR513"/>
      <c r="AS513"/>
      <c r="AT513"/>
      <c r="AU513"/>
      <c r="AV513"/>
      <c r="AW513"/>
      <c r="AX513"/>
      <c r="AY513"/>
      <c r="AZ513"/>
      <c r="BA513"/>
      <c r="BB513"/>
      <c r="BC513"/>
      <c r="BD513"/>
    </row>
    <row r="514" spans="1:56" s="3" customFormat="1" x14ac:dyDescent="0.2">
      <c r="A514" s="3">
        <v>557</v>
      </c>
      <c r="B514" s="10">
        <v>1913</v>
      </c>
      <c r="C514" s="12" t="s">
        <v>1339</v>
      </c>
      <c r="D514" s="12" t="s">
        <v>1368</v>
      </c>
      <c r="E514" s="12" t="s">
        <v>1339</v>
      </c>
      <c r="F514" s="16" t="s">
        <v>1378</v>
      </c>
      <c r="G514" s="38" t="s">
        <v>1373</v>
      </c>
      <c r="H514" s="13">
        <v>45</v>
      </c>
      <c r="I514" s="9" t="s">
        <v>1373</v>
      </c>
      <c r="J514" s="13">
        <v>120</v>
      </c>
      <c r="K514" s="22" t="s">
        <v>1380</v>
      </c>
      <c r="L514" s="18"/>
      <c r="M514" s="18"/>
      <c r="N514" s="19"/>
      <c r="O514" s="9">
        <f t="shared" si="8"/>
        <v>1</v>
      </c>
      <c r="P514" s="3" t="s">
        <v>1373</v>
      </c>
      <c r="AR514"/>
      <c r="AS514"/>
      <c r="AT514"/>
      <c r="AU514"/>
      <c r="AV514"/>
      <c r="AW514"/>
      <c r="AX514"/>
      <c r="AY514"/>
      <c r="AZ514"/>
      <c r="BA514"/>
      <c r="BB514"/>
      <c r="BC514"/>
      <c r="BD514"/>
    </row>
    <row r="515" spans="1:56" s="3" customFormat="1" x14ac:dyDescent="0.2">
      <c r="A515" s="3">
        <v>558</v>
      </c>
      <c r="B515" s="10">
        <v>1913</v>
      </c>
      <c r="C515" s="12" t="s">
        <v>1339</v>
      </c>
      <c r="D515" s="12" t="s">
        <v>1369</v>
      </c>
      <c r="E515" s="12" t="s">
        <v>1339</v>
      </c>
      <c r="F515" s="16" t="s">
        <v>1379</v>
      </c>
      <c r="G515" s="38" t="s">
        <v>1374</v>
      </c>
      <c r="H515" s="13">
        <v>4.75</v>
      </c>
      <c r="I515" s="9" t="s">
        <v>1374</v>
      </c>
      <c r="J515" s="13">
        <v>75</v>
      </c>
      <c r="K515" s="22" t="s">
        <v>1380</v>
      </c>
      <c r="L515" s="18"/>
      <c r="M515" s="18"/>
      <c r="N515" s="19"/>
      <c r="O515" s="9">
        <f t="shared" si="8"/>
        <v>1</v>
      </c>
      <c r="P515" s="3" t="s">
        <v>1374</v>
      </c>
      <c r="AR515"/>
      <c r="AS515"/>
      <c r="AT515"/>
      <c r="AU515"/>
      <c r="AV515"/>
      <c r="AW515"/>
      <c r="AX515"/>
      <c r="AY515"/>
      <c r="AZ515"/>
      <c r="BA515"/>
      <c r="BB515"/>
      <c r="BC515"/>
      <c r="BD515"/>
    </row>
    <row r="516" spans="1:56" s="3" customFormat="1" x14ac:dyDescent="0.2">
      <c r="A516" s="3">
        <v>529</v>
      </c>
      <c r="B516" s="10">
        <v>1879</v>
      </c>
      <c r="C516" s="11" t="s">
        <v>1472</v>
      </c>
      <c r="D516" s="12" t="s">
        <v>1365</v>
      </c>
      <c r="E516" s="12" t="s">
        <v>1395</v>
      </c>
      <c r="F516" s="16" t="s">
        <v>1473</v>
      </c>
      <c r="G516" s="38" t="s">
        <v>1478</v>
      </c>
      <c r="H516" s="13">
        <v>14</v>
      </c>
      <c r="I516" s="9" t="s">
        <v>1478</v>
      </c>
      <c r="J516" s="13">
        <v>90</v>
      </c>
      <c r="K516" s="22" t="s">
        <v>1473</v>
      </c>
      <c r="L516" s="18">
        <f>SUM($O516:$O540)</f>
        <v>86</v>
      </c>
      <c r="M516" s="18">
        <f>COUNTA($P516:$P540)</f>
        <v>25</v>
      </c>
      <c r="N516" s="19">
        <f>+L516-M516</f>
        <v>61</v>
      </c>
      <c r="O516" s="9">
        <f t="shared" si="8"/>
        <v>4</v>
      </c>
      <c r="P516" s="3" t="s">
        <v>1478</v>
      </c>
      <c r="Q516" s="3" t="s">
        <v>1485</v>
      </c>
      <c r="R516" s="3" t="s">
        <v>1492</v>
      </c>
      <c r="S516" s="3" t="s">
        <v>1499</v>
      </c>
      <c r="AR516"/>
      <c r="AS516"/>
      <c r="AT516"/>
      <c r="AU516"/>
      <c r="AV516"/>
      <c r="AW516"/>
      <c r="AX516"/>
      <c r="AY516"/>
      <c r="AZ516"/>
      <c r="BA516"/>
      <c r="BB516"/>
      <c r="BC516"/>
      <c r="BD516"/>
    </row>
    <row r="517" spans="1:56" s="3" customFormat="1" x14ac:dyDescent="0.2">
      <c r="A517" s="3">
        <v>530</v>
      </c>
      <c r="B517" s="10">
        <v>1879</v>
      </c>
      <c r="C517" s="11" t="s">
        <v>1472</v>
      </c>
      <c r="D517" s="12" t="s">
        <v>1366</v>
      </c>
      <c r="E517" s="12" t="s">
        <v>1395</v>
      </c>
      <c r="F517" s="16" t="s">
        <v>1566</v>
      </c>
      <c r="G517" s="38" t="s">
        <v>1479</v>
      </c>
      <c r="H517" s="13">
        <v>25</v>
      </c>
      <c r="I517" s="9" t="s">
        <v>1479</v>
      </c>
      <c r="J517" s="13">
        <v>400</v>
      </c>
      <c r="K517" s="22" t="s">
        <v>1566</v>
      </c>
      <c r="L517" s="18"/>
      <c r="M517" s="18"/>
      <c r="N517" s="19"/>
      <c r="O517" s="9">
        <f t="shared" si="8"/>
        <v>4</v>
      </c>
      <c r="P517" s="3" t="s">
        <v>1479</v>
      </c>
      <c r="Q517" s="3" t="s">
        <v>1486</v>
      </c>
      <c r="R517" s="3" t="s">
        <v>1493</v>
      </c>
      <c r="S517" s="3" t="s">
        <v>1500</v>
      </c>
      <c r="AR517"/>
      <c r="AS517"/>
      <c r="AT517"/>
      <c r="AU517"/>
      <c r="AV517"/>
      <c r="AW517"/>
      <c r="AX517"/>
      <c r="AY517"/>
      <c r="AZ517"/>
      <c r="BA517"/>
      <c r="BB517"/>
      <c r="BC517"/>
      <c r="BD517"/>
    </row>
    <row r="518" spans="1:56" s="3" customFormat="1" x14ac:dyDescent="0.2">
      <c r="A518" s="3">
        <v>531</v>
      </c>
      <c r="B518" s="10">
        <v>1879</v>
      </c>
      <c r="C518" s="11" t="s">
        <v>1472</v>
      </c>
      <c r="D518" s="12" t="s">
        <v>1474</v>
      </c>
      <c r="E518" s="12" t="s">
        <v>1395</v>
      </c>
      <c r="F518" s="16" t="s">
        <v>1567</v>
      </c>
      <c r="G518" s="38" t="s">
        <v>1480</v>
      </c>
      <c r="H518" s="13">
        <v>6</v>
      </c>
      <c r="I518" s="9" t="s">
        <v>1480</v>
      </c>
      <c r="J518" s="13">
        <v>100</v>
      </c>
      <c r="K518" s="22" t="s">
        <v>1567</v>
      </c>
      <c r="L518" s="18"/>
      <c r="M518" s="18"/>
      <c r="N518" s="19"/>
      <c r="O518" s="9">
        <f t="shared" si="8"/>
        <v>4</v>
      </c>
      <c r="P518" s="3" t="s">
        <v>1480</v>
      </c>
      <c r="Q518" s="3" t="s">
        <v>1487</v>
      </c>
      <c r="R518" s="3" t="s">
        <v>1494</v>
      </c>
      <c r="S518" s="3" t="s">
        <v>1501</v>
      </c>
      <c r="AR518"/>
      <c r="AS518"/>
      <c r="AT518"/>
      <c r="AU518"/>
      <c r="AV518"/>
      <c r="AW518"/>
      <c r="AX518"/>
      <c r="AY518"/>
      <c r="AZ518"/>
      <c r="BA518"/>
      <c r="BB518"/>
      <c r="BC518"/>
      <c r="BD518"/>
    </row>
    <row r="519" spans="1:56" s="3" customFormat="1" x14ac:dyDescent="0.2">
      <c r="A519" s="3">
        <v>532</v>
      </c>
      <c r="B519" s="10">
        <v>1879</v>
      </c>
      <c r="C519" s="11" t="s">
        <v>1472</v>
      </c>
      <c r="D519" s="12" t="s">
        <v>1367</v>
      </c>
      <c r="E519" s="12" t="s">
        <v>1395</v>
      </c>
      <c r="F519" s="16" t="s">
        <v>1568</v>
      </c>
      <c r="G519" s="38" t="s">
        <v>1481</v>
      </c>
      <c r="H519" s="13">
        <v>70</v>
      </c>
      <c r="I519" s="9" t="s">
        <v>1481</v>
      </c>
      <c r="J519" s="13">
        <v>775</v>
      </c>
      <c r="K519" s="22" t="s">
        <v>1568</v>
      </c>
      <c r="L519" s="18"/>
      <c r="M519" s="18"/>
      <c r="N519" s="19"/>
      <c r="O519" s="9">
        <f t="shared" si="8"/>
        <v>4</v>
      </c>
      <c r="P519" s="3" t="s">
        <v>1481</v>
      </c>
      <c r="Q519" s="3" t="s">
        <v>1488</v>
      </c>
      <c r="R519" s="3" t="s">
        <v>1495</v>
      </c>
      <c r="S519" s="3" t="s">
        <v>1502</v>
      </c>
      <c r="AR519"/>
      <c r="AS519"/>
      <c r="AT519"/>
      <c r="AU519"/>
      <c r="AV519"/>
      <c r="AW519"/>
      <c r="AX519"/>
      <c r="AY519"/>
      <c r="AZ519"/>
      <c r="BA519"/>
      <c r="BB519"/>
      <c r="BC519"/>
      <c r="BD519"/>
    </row>
    <row r="520" spans="1:56" s="3" customFormat="1" x14ac:dyDescent="0.2">
      <c r="A520" s="3">
        <v>533</v>
      </c>
      <c r="B520" s="10">
        <v>1879</v>
      </c>
      <c r="C520" s="11" t="s">
        <v>1472</v>
      </c>
      <c r="D520" s="12" t="s">
        <v>1368</v>
      </c>
      <c r="E520" s="12" t="s">
        <v>1395</v>
      </c>
      <c r="F520" s="16" t="s">
        <v>1569</v>
      </c>
      <c r="G520" s="38" t="s">
        <v>1482</v>
      </c>
      <c r="H520" s="13">
        <v>70</v>
      </c>
      <c r="I520" s="9" t="s">
        <v>1482</v>
      </c>
      <c r="J520" s="13">
        <v>900</v>
      </c>
      <c r="K520" s="22" t="s">
        <v>1569</v>
      </c>
      <c r="L520" s="18"/>
      <c r="M520" s="18"/>
      <c r="N520" s="19"/>
      <c r="O520" s="9">
        <f t="shared" si="8"/>
        <v>4</v>
      </c>
      <c r="P520" s="3" t="s">
        <v>1482</v>
      </c>
      <c r="Q520" s="3" t="s">
        <v>1489</v>
      </c>
      <c r="R520" s="3" t="s">
        <v>1496</v>
      </c>
      <c r="S520" s="3" t="s">
        <v>1503</v>
      </c>
      <c r="AR520"/>
      <c r="AS520"/>
      <c r="AT520"/>
      <c r="AU520"/>
      <c r="AV520"/>
      <c r="AW520"/>
      <c r="AX520"/>
      <c r="AY520"/>
      <c r="AZ520"/>
      <c r="BA520"/>
      <c r="BB520"/>
      <c r="BC520"/>
      <c r="BD520"/>
    </row>
    <row r="521" spans="1:56" s="3" customFormat="1" x14ac:dyDescent="0.2">
      <c r="A521" s="3">
        <v>534</v>
      </c>
      <c r="B521" s="10">
        <v>1879</v>
      </c>
      <c r="C521" s="11" t="s">
        <v>1472</v>
      </c>
      <c r="D521" s="12" t="s">
        <v>1475</v>
      </c>
      <c r="E521" s="12" t="s">
        <v>1395</v>
      </c>
      <c r="F521" s="16" t="s">
        <v>1570</v>
      </c>
      <c r="G521" s="38" t="s">
        <v>1483</v>
      </c>
      <c r="H521" s="13">
        <v>65</v>
      </c>
      <c r="I521" s="9" t="s">
        <v>1483</v>
      </c>
      <c r="J521" s="13">
        <v>350</v>
      </c>
      <c r="K521" s="22" t="s">
        <v>1570</v>
      </c>
      <c r="L521" s="18"/>
      <c r="M521" s="18"/>
      <c r="N521" s="19"/>
      <c r="O521" s="9">
        <f t="shared" si="8"/>
        <v>4</v>
      </c>
      <c r="P521" s="3" t="s">
        <v>1483</v>
      </c>
      <c r="Q521" s="3" t="s">
        <v>1490</v>
      </c>
      <c r="R521" s="3" t="s">
        <v>1497</v>
      </c>
      <c r="S521" s="3" t="s">
        <v>1504</v>
      </c>
      <c r="AR521"/>
      <c r="AS521"/>
      <c r="AT521"/>
      <c r="AU521"/>
      <c r="AV521"/>
      <c r="AW521"/>
      <c r="AX521"/>
      <c r="AY521"/>
      <c r="AZ521"/>
      <c r="BA521"/>
      <c r="BB521"/>
      <c r="BC521"/>
      <c r="BD521"/>
    </row>
    <row r="522" spans="1:56" s="3" customFormat="1" x14ac:dyDescent="0.2">
      <c r="A522" s="3">
        <v>535</v>
      </c>
      <c r="B522" s="10">
        <v>1879</v>
      </c>
      <c r="C522" s="11" t="s">
        <v>1472</v>
      </c>
      <c r="D522" s="12" t="s">
        <v>1476</v>
      </c>
      <c r="E522" s="12" t="s">
        <v>1395</v>
      </c>
      <c r="F522" s="16" t="s">
        <v>1571</v>
      </c>
      <c r="G522" s="38" t="s">
        <v>1484</v>
      </c>
      <c r="H522" s="13">
        <v>90</v>
      </c>
      <c r="I522" s="9" t="s">
        <v>1484</v>
      </c>
      <c r="J522" s="13">
        <v>600</v>
      </c>
      <c r="K522" s="22" t="s">
        <v>1571</v>
      </c>
      <c r="L522" s="18"/>
      <c r="M522" s="18"/>
      <c r="N522" s="19"/>
      <c r="O522" s="9">
        <f t="shared" si="8"/>
        <v>4</v>
      </c>
      <c r="P522" s="3" t="s">
        <v>1484</v>
      </c>
      <c r="Q522" s="3" t="s">
        <v>1491</v>
      </c>
      <c r="R522" s="3" t="s">
        <v>1498</v>
      </c>
      <c r="S522" s="3" t="s">
        <v>1505</v>
      </c>
      <c r="AR522"/>
      <c r="AS522"/>
      <c r="AT522"/>
      <c r="AU522"/>
      <c r="AV522"/>
      <c r="AW522"/>
      <c r="AX522"/>
      <c r="AY522"/>
      <c r="AZ522"/>
      <c r="BA522"/>
      <c r="BB522"/>
      <c r="BC522"/>
      <c r="BD522"/>
    </row>
    <row r="523" spans="1:56" s="3" customFormat="1" x14ac:dyDescent="0.2">
      <c r="A523" s="3">
        <v>536</v>
      </c>
      <c r="B523" s="10">
        <v>1894</v>
      </c>
      <c r="C523" s="11" t="s">
        <v>1477</v>
      </c>
      <c r="D523" s="12" t="s">
        <v>1522</v>
      </c>
      <c r="E523" s="12" t="s">
        <v>1395</v>
      </c>
      <c r="F523" s="16" t="s">
        <v>1572</v>
      </c>
      <c r="G523" s="38" t="s">
        <v>1546</v>
      </c>
      <c r="H523" s="13">
        <v>0.25</v>
      </c>
      <c r="I523" s="9" t="s">
        <v>1546</v>
      </c>
      <c r="J523" s="13">
        <v>1</v>
      </c>
      <c r="K523" s="22" t="s">
        <v>1572</v>
      </c>
      <c r="L523" s="18"/>
      <c r="M523" s="18"/>
      <c r="N523" s="19"/>
      <c r="O523" s="9">
        <f t="shared" si="8"/>
        <v>1</v>
      </c>
      <c r="P523" s="3" t="s">
        <v>1546</v>
      </c>
      <c r="AR523"/>
      <c r="AS523"/>
      <c r="AT523"/>
      <c r="AU523"/>
      <c r="AV523"/>
      <c r="AW523"/>
      <c r="AX523"/>
      <c r="AY523"/>
      <c r="AZ523"/>
      <c r="BA523"/>
      <c r="BB523"/>
      <c r="BC523"/>
      <c r="BD523"/>
    </row>
    <row r="524" spans="1:56" s="3" customFormat="1" x14ac:dyDescent="0.2">
      <c r="A524" s="3">
        <v>537</v>
      </c>
      <c r="B524" s="10">
        <v>1894</v>
      </c>
      <c r="C524" s="11" t="s">
        <v>1477</v>
      </c>
      <c r="D524" s="12" t="s">
        <v>1365</v>
      </c>
      <c r="E524" s="12" t="s">
        <v>1395</v>
      </c>
      <c r="F524" s="16" t="s">
        <v>1573</v>
      </c>
      <c r="G524" s="38" t="s">
        <v>1517</v>
      </c>
      <c r="H524" s="13">
        <v>0.25</v>
      </c>
      <c r="I524" s="9" t="s">
        <v>1517</v>
      </c>
      <c r="J524" s="13">
        <v>2.75</v>
      </c>
      <c r="K524" s="22" t="s">
        <v>1573</v>
      </c>
      <c r="L524" s="18"/>
      <c r="M524" s="18"/>
      <c r="N524" s="19"/>
      <c r="O524" s="9">
        <f t="shared" si="8"/>
        <v>7</v>
      </c>
      <c r="P524" s="3" t="s">
        <v>1517</v>
      </c>
      <c r="Q524" s="3" t="s">
        <v>1506</v>
      </c>
      <c r="R524" s="3" t="s">
        <v>1508</v>
      </c>
      <c r="S524" s="3" t="s">
        <v>1524</v>
      </c>
      <c r="T524" s="3" t="s">
        <v>1531</v>
      </c>
      <c r="U524" s="3" t="s">
        <v>1537</v>
      </c>
      <c r="V524" s="3" t="s">
        <v>1515</v>
      </c>
      <c r="AR524"/>
      <c r="AS524"/>
      <c r="AT524"/>
      <c r="AU524"/>
      <c r="AV524"/>
      <c r="AW524"/>
      <c r="AX524"/>
      <c r="AY524"/>
      <c r="AZ524"/>
      <c r="BA524"/>
      <c r="BB524"/>
      <c r="BC524"/>
      <c r="BD524"/>
    </row>
    <row r="525" spans="1:56" s="3" customFormat="1" x14ac:dyDescent="0.2">
      <c r="A525" s="3">
        <v>538</v>
      </c>
      <c r="B525" s="10">
        <v>1894</v>
      </c>
      <c r="C525" s="11" t="s">
        <v>1477</v>
      </c>
      <c r="D525" s="12" t="s">
        <v>1366</v>
      </c>
      <c r="E525" s="12" t="s">
        <v>1395</v>
      </c>
      <c r="F525" s="16" t="s">
        <v>1574</v>
      </c>
      <c r="G525" s="38" t="s">
        <v>1518</v>
      </c>
      <c r="H525" s="13">
        <v>0.25</v>
      </c>
      <c r="I525" s="9" t="s">
        <v>1518</v>
      </c>
      <c r="J525" s="13">
        <v>2.75</v>
      </c>
      <c r="K525" s="22" t="s">
        <v>1574</v>
      </c>
      <c r="L525" s="18"/>
      <c r="M525" s="18"/>
      <c r="N525" s="19"/>
      <c r="O525" s="9">
        <f t="shared" si="8"/>
        <v>7</v>
      </c>
      <c r="P525" s="3" t="s">
        <v>1518</v>
      </c>
      <c r="Q525" s="3" t="s">
        <v>1507</v>
      </c>
      <c r="R525" s="3" t="s">
        <v>1509</v>
      </c>
      <c r="S525" s="3" t="s">
        <v>1525</v>
      </c>
      <c r="T525" s="3" t="s">
        <v>1532</v>
      </c>
      <c r="U525" s="3" t="s">
        <v>1538</v>
      </c>
      <c r="V525" s="3" t="s">
        <v>1516</v>
      </c>
      <c r="AR525"/>
      <c r="AS525"/>
      <c r="AT525"/>
      <c r="AU525"/>
      <c r="AV525"/>
      <c r="AW525"/>
      <c r="AX525"/>
      <c r="AY525"/>
      <c r="AZ525"/>
      <c r="BA525"/>
      <c r="BB525"/>
      <c r="BC525"/>
      <c r="BD525"/>
    </row>
    <row r="526" spans="1:56" s="3" customFormat="1" x14ac:dyDescent="0.2">
      <c r="A526" s="3">
        <v>539</v>
      </c>
      <c r="B526" s="10">
        <v>1894</v>
      </c>
      <c r="C526" s="11" t="s">
        <v>1477</v>
      </c>
      <c r="D526" s="12" t="s">
        <v>1474</v>
      </c>
      <c r="E526" s="12" t="s">
        <v>1395</v>
      </c>
      <c r="F526" s="16" t="s">
        <v>1575</v>
      </c>
      <c r="G526" s="38" t="s">
        <v>1519</v>
      </c>
      <c r="H526" s="13">
        <v>0.8</v>
      </c>
      <c r="I526" s="9" t="s">
        <v>1519</v>
      </c>
      <c r="J526" s="13">
        <v>13.5</v>
      </c>
      <c r="K526" s="22" t="s">
        <v>1575</v>
      </c>
      <c r="L526" s="18"/>
      <c r="M526" s="18"/>
      <c r="N526" s="19"/>
      <c r="O526" s="9">
        <f t="shared" si="8"/>
        <v>5</v>
      </c>
      <c r="P526" s="3" t="s">
        <v>1519</v>
      </c>
      <c r="R526" s="3" t="s">
        <v>1510</v>
      </c>
      <c r="S526" s="3" t="s">
        <v>1526</v>
      </c>
      <c r="T526" s="3" t="s">
        <v>1533</v>
      </c>
      <c r="U526" s="3" t="s">
        <v>1539</v>
      </c>
      <c r="AR526"/>
      <c r="AS526"/>
      <c r="AT526"/>
      <c r="AU526"/>
      <c r="AV526"/>
      <c r="AW526"/>
      <c r="AX526"/>
      <c r="AY526"/>
      <c r="AZ526"/>
      <c r="BA526"/>
      <c r="BB526"/>
      <c r="BC526"/>
      <c r="BD526"/>
    </row>
    <row r="527" spans="1:56" s="3" customFormat="1" x14ac:dyDescent="0.2">
      <c r="A527" s="3">
        <v>540</v>
      </c>
      <c r="B527" s="10">
        <v>1894</v>
      </c>
      <c r="C527" s="11" t="s">
        <v>1477</v>
      </c>
      <c r="D527" s="12" t="s">
        <v>1367</v>
      </c>
      <c r="E527" s="12" t="s">
        <v>1395</v>
      </c>
      <c r="F527" s="16" t="s">
        <v>1576</v>
      </c>
      <c r="G527" s="38" t="s">
        <v>1520</v>
      </c>
      <c r="H527" s="13">
        <v>0.8</v>
      </c>
      <c r="I527" s="9" t="s">
        <v>1520</v>
      </c>
      <c r="J527" s="13">
        <v>11</v>
      </c>
      <c r="K527" s="22" t="s">
        <v>1576</v>
      </c>
      <c r="L527" s="18"/>
      <c r="M527" s="18"/>
      <c r="N527" s="19"/>
      <c r="O527" s="9">
        <f t="shared" si="8"/>
        <v>5</v>
      </c>
      <c r="P527" s="3" t="s">
        <v>1520</v>
      </c>
      <c r="R527" s="3" t="s">
        <v>1511</v>
      </c>
      <c r="S527" s="3" t="s">
        <v>1527</v>
      </c>
      <c r="T527" s="3" t="s">
        <v>1534</v>
      </c>
      <c r="U527" s="3" t="s">
        <v>1540</v>
      </c>
      <c r="AR527"/>
      <c r="AS527"/>
      <c r="AT527"/>
      <c r="AU527"/>
      <c r="AV527"/>
      <c r="AW527"/>
      <c r="AX527"/>
      <c r="AY527"/>
      <c r="AZ527"/>
      <c r="BA527"/>
      <c r="BB527"/>
      <c r="BC527"/>
      <c r="BD527"/>
    </row>
    <row r="528" spans="1:56" s="3" customFormat="1" x14ac:dyDescent="0.2">
      <c r="A528" s="3">
        <v>541</v>
      </c>
      <c r="B528" s="10">
        <v>1894</v>
      </c>
      <c r="C528" s="11" t="s">
        <v>1477</v>
      </c>
      <c r="D528" s="12" t="s">
        <v>1368</v>
      </c>
      <c r="E528" s="12" t="s">
        <v>1395</v>
      </c>
      <c r="F528" s="16" t="s">
        <v>1577</v>
      </c>
      <c r="G528" s="38" t="s">
        <v>1521</v>
      </c>
      <c r="H528" s="13">
        <v>1</v>
      </c>
      <c r="I528" s="9" t="s">
        <v>1521</v>
      </c>
      <c r="J528" s="13">
        <v>22.5</v>
      </c>
      <c r="K528" s="22" t="s">
        <v>1577</v>
      </c>
      <c r="L528" s="18"/>
      <c r="M528" s="18"/>
      <c r="N528" s="19"/>
      <c r="O528" s="9">
        <f t="shared" si="8"/>
        <v>5</v>
      </c>
      <c r="P528" s="3" t="s">
        <v>1521</v>
      </c>
      <c r="R528" s="3" t="s">
        <v>1512</v>
      </c>
      <c r="S528" s="3" t="s">
        <v>1528</v>
      </c>
      <c r="T528" s="3" t="s">
        <v>1535</v>
      </c>
      <c r="U528" s="3" t="s">
        <v>1541</v>
      </c>
      <c r="AR528"/>
      <c r="AS528"/>
      <c r="AT528"/>
      <c r="AU528"/>
      <c r="AV528"/>
      <c r="AW528"/>
      <c r="AX528"/>
      <c r="AY528"/>
      <c r="AZ528"/>
      <c r="BA528"/>
      <c r="BB528"/>
      <c r="BC528"/>
      <c r="BD528"/>
    </row>
    <row r="529" spans="1:56" s="3" customFormat="1" x14ac:dyDescent="0.2">
      <c r="A529" s="3">
        <v>542</v>
      </c>
      <c r="B529" s="10">
        <v>1894</v>
      </c>
      <c r="C529" s="11" t="s">
        <v>1477</v>
      </c>
      <c r="D529" s="12" t="s">
        <v>1475</v>
      </c>
      <c r="E529" s="12" t="s">
        <v>1395</v>
      </c>
      <c r="F529" s="16" t="s">
        <v>1578</v>
      </c>
      <c r="G529" s="38" t="s">
        <v>1544</v>
      </c>
      <c r="H529" s="13">
        <v>2</v>
      </c>
      <c r="I529" s="9" t="s">
        <v>1544</v>
      </c>
      <c r="J529" s="13">
        <v>80</v>
      </c>
      <c r="K529" s="22" t="s">
        <v>1578</v>
      </c>
      <c r="L529" s="18"/>
      <c r="M529" s="18"/>
      <c r="N529" s="19"/>
      <c r="O529" s="9">
        <f t="shared" si="8"/>
        <v>4</v>
      </c>
      <c r="P529" s="3" t="s">
        <v>1544</v>
      </c>
      <c r="R529" s="3" t="s">
        <v>1513</v>
      </c>
      <c r="S529" s="3" t="s">
        <v>1529</v>
      </c>
      <c r="U529" s="3" t="s">
        <v>1542</v>
      </c>
      <c r="AR529"/>
      <c r="AS529"/>
      <c r="AT529"/>
      <c r="AU529"/>
      <c r="AV529"/>
      <c r="AW529"/>
      <c r="AX529"/>
      <c r="AY529"/>
      <c r="AZ529"/>
      <c r="BA529"/>
      <c r="BB529"/>
      <c r="BC529"/>
      <c r="BD529"/>
    </row>
    <row r="530" spans="1:56" s="3" customFormat="1" x14ac:dyDescent="0.2">
      <c r="A530" s="3">
        <v>543</v>
      </c>
      <c r="B530" s="10">
        <v>1894</v>
      </c>
      <c r="C530" s="11" t="s">
        <v>1477</v>
      </c>
      <c r="D530" s="12" t="s">
        <v>1476</v>
      </c>
      <c r="E530" s="12" t="s">
        <v>1395</v>
      </c>
      <c r="F530" s="16" t="s">
        <v>1579</v>
      </c>
      <c r="G530" s="38" t="s">
        <v>1545</v>
      </c>
      <c r="H530" s="13">
        <v>1</v>
      </c>
      <c r="I530" s="9" t="s">
        <v>1545</v>
      </c>
      <c r="J530" s="13">
        <v>140</v>
      </c>
      <c r="K530" s="22" t="s">
        <v>1579</v>
      </c>
      <c r="L530" s="18"/>
      <c r="M530" s="18"/>
      <c r="N530" s="19"/>
      <c r="O530" s="9">
        <f t="shared" si="8"/>
        <v>5</v>
      </c>
      <c r="P530" s="3" t="s">
        <v>1545</v>
      </c>
      <c r="R530" s="3" t="s">
        <v>1514</v>
      </c>
      <c r="S530" s="3" t="s">
        <v>1530</v>
      </c>
      <c r="T530" s="3" t="s">
        <v>1536</v>
      </c>
      <c r="U530" s="3" t="s">
        <v>1543</v>
      </c>
      <c r="AR530"/>
      <c r="AS530"/>
      <c r="AT530"/>
      <c r="AU530"/>
      <c r="AV530"/>
      <c r="AW530"/>
      <c r="AX530"/>
      <c r="AY530"/>
      <c r="AZ530"/>
      <c r="BA530"/>
      <c r="BB530"/>
      <c r="BC530"/>
      <c r="BD530"/>
    </row>
    <row r="531" spans="1:56" s="3" customFormat="1" x14ac:dyDescent="0.2">
      <c r="A531" s="3">
        <v>544</v>
      </c>
      <c r="B531" s="10">
        <v>1930</v>
      </c>
      <c r="C531" s="11" t="s">
        <v>1523</v>
      </c>
      <c r="D531" s="12" t="s">
        <v>1522</v>
      </c>
      <c r="E531" s="12" t="s">
        <v>1395</v>
      </c>
      <c r="F531" s="16" t="s">
        <v>1580</v>
      </c>
      <c r="G531" s="38" t="s">
        <v>1557</v>
      </c>
      <c r="H531" s="13">
        <v>0.25</v>
      </c>
      <c r="I531" s="9" t="s">
        <v>1557</v>
      </c>
      <c r="J531" s="13">
        <v>1</v>
      </c>
      <c r="K531" s="22" t="s">
        <v>1580</v>
      </c>
      <c r="L531" s="18"/>
      <c r="M531" s="18"/>
      <c r="N531" s="19"/>
      <c r="O531" s="9">
        <f t="shared" si="8"/>
        <v>2</v>
      </c>
      <c r="P531" s="3" t="s">
        <v>1557</v>
      </c>
      <c r="R531" s="3" t="s">
        <v>1547</v>
      </c>
      <c r="AR531"/>
      <c r="AS531"/>
      <c r="AT531"/>
      <c r="AU531"/>
      <c r="AV531"/>
      <c r="AW531"/>
      <c r="AX531"/>
      <c r="AY531"/>
      <c r="AZ531"/>
      <c r="BA531"/>
      <c r="BB531"/>
      <c r="BC531"/>
      <c r="BD531"/>
    </row>
    <row r="532" spans="1:56" s="3" customFormat="1" x14ac:dyDescent="0.2">
      <c r="A532" s="3">
        <v>545</v>
      </c>
      <c r="B532" s="10">
        <v>1930</v>
      </c>
      <c r="C532" s="11" t="s">
        <v>1523</v>
      </c>
      <c r="D532" s="12" t="s">
        <v>1365</v>
      </c>
      <c r="E532" s="12" t="s">
        <v>1395</v>
      </c>
      <c r="F532" s="16" t="s">
        <v>1581</v>
      </c>
      <c r="G532" s="38" t="s">
        <v>1558</v>
      </c>
      <c r="H532" s="13">
        <v>0.35</v>
      </c>
      <c r="I532" s="9" t="s">
        <v>1558</v>
      </c>
      <c r="J532" s="13">
        <v>2.75</v>
      </c>
      <c r="K532" s="22" t="s">
        <v>1581</v>
      </c>
      <c r="L532" s="18"/>
      <c r="M532" s="18"/>
      <c r="N532" s="19"/>
      <c r="O532" s="9">
        <f t="shared" si="8"/>
        <v>2</v>
      </c>
      <c r="P532" s="3" t="s">
        <v>1558</v>
      </c>
      <c r="Q532" s="3" t="s">
        <v>1548</v>
      </c>
      <c r="AR532"/>
      <c r="AS532"/>
      <c r="AT532"/>
      <c r="AU532"/>
      <c r="AV532"/>
      <c r="AW532"/>
      <c r="AX532"/>
      <c r="AY532"/>
      <c r="AZ532"/>
      <c r="BA532"/>
      <c r="BB532"/>
      <c r="BC532"/>
      <c r="BD532"/>
    </row>
    <row r="533" spans="1:56" s="3" customFormat="1" x14ac:dyDescent="0.2">
      <c r="A533" s="3">
        <v>546</v>
      </c>
      <c r="B533" s="10">
        <v>1930</v>
      </c>
      <c r="C533" s="11" t="s">
        <v>1523</v>
      </c>
      <c r="D533" s="12" t="s">
        <v>1366</v>
      </c>
      <c r="E533" s="12" t="s">
        <v>1395</v>
      </c>
      <c r="F533" s="16" t="s">
        <v>1582</v>
      </c>
      <c r="G533" s="38" t="s">
        <v>1559</v>
      </c>
      <c r="H533" s="13">
        <v>0.35</v>
      </c>
      <c r="I533" s="9" t="s">
        <v>1559</v>
      </c>
      <c r="J533" s="13">
        <v>3.75</v>
      </c>
      <c r="K533" s="22" t="s">
        <v>1582</v>
      </c>
      <c r="L533" s="18"/>
      <c r="M533" s="18"/>
      <c r="N533" s="19"/>
      <c r="O533" s="9">
        <f t="shared" si="8"/>
        <v>2</v>
      </c>
      <c r="P533" s="3" t="s">
        <v>1559</v>
      </c>
      <c r="Q533" s="3" t="s">
        <v>1549</v>
      </c>
      <c r="AR533"/>
      <c r="AS533"/>
      <c r="AT533"/>
      <c r="AU533"/>
      <c r="AV533"/>
      <c r="AW533"/>
      <c r="AX533"/>
      <c r="AY533"/>
      <c r="AZ533"/>
      <c r="BA533"/>
      <c r="BB533"/>
      <c r="BC533"/>
      <c r="BD533"/>
    </row>
    <row r="534" spans="1:56" s="3" customFormat="1" x14ac:dyDescent="0.2">
      <c r="A534" s="3">
        <v>547</v>
      </c>
      <c r="B534" s="10">
        <v>1930</v>
      </c>
      <c r="C534" s="11" t="s">
        <v>1523</v>
      </c>
      <c r="D534" s="12" t="s">
        <v>1474</v>
      </c>
      <c r="E534" s="12" t="s">
        <v>1395</v>
      </c>
      <c r="F534" s="16" t="s">
        <v>1583</v>
      </c>
      <c r="G534" s="38" t="s">
        <v>1560</v>
      </c>
      <c r="H534" s="13">
        <v>2.75</v>
      </c>
      <c r="I534" s="9" t="s">
        <v>1560</v>
      </c>
      <c r="J534" s="13">
        <v>20</v>
      </c>
      <c r="K534" s="22" t="s">
        <v>1583</v>
      </c>
      <c r="L534" s="18"/>
      <c r="M534" s="18"/>
      <c r="N534" s="19"/>
      <c r="O534" s="9">
        <f t="shared" si="8"/>
        <v>2</v>
      </c>
      <c r="P534" s="3" t="s">
        <v>1560</v>
      </c>
      <c r="Q534" s="3" t="s">
        <v>1550</v>
      </c>
      <c r="AR534"/>
      <c r="AS534"/>
      <c r="AT534"/>
      <c r="AU534"/>
      <c r="AV534"/>
      <c r="AW534"/>
      <c r="AX534"/>
      <c r="AY534"/>
      <c r="AZ534"/>
      <c r="BA534"/>
      <c r="BB534"/>
      <c r="BC534"/>
      <c r="BD534"/>
    </row>
    <row r="535" spans="1:56" s="3" customFormat="1" x14ac:dyDescent="0.2">
      <c r="A535" s="3">
        <v>548</v>
      </c>
      <c r="B535" s="10">
        <v>1930</v>
      </c>
      <c r="C535" s="11" t="s">
        <v>1523</v>
      </c>
      <c r="D535" s="12" t="s">
        <v>1367</v>
      </c>
      <c r="E535" s="12" t="s">
        <v>1395</v>
      </c>
      <c r="F535" s="16" t="s">
        <v>1584</v>
      </c>
      <c r="G535" s="38" t="s">
        <v>1561</v>
      </c>
      <c r="H535" s="13">
        <v>5</v>
      </c>
      <c r="I535" s="9" t="s">
        <v>1561</v>
      </c>
      <c r="J535" s="13">
        <v>18</v>
      </c>
      <c r="K535" s="22" t="s">
        <v>1584</v>
      </c>
      <c r="L535" s="18"/>
      <c r="M535" s="18"/>
      <c r="N535" s="19"/>
      <c r="O535" s="9">
        <f t="shared" si="8"/>
        <v>2</v>
      </c>
      <c r="P535" s="3" t="s">
        <v>1561</v>
      </c>
      <c r="Q535" s="3" t="s">
        <v>1551</v>
      </c>
      <c r="AR535"/>
      <c r="AS535"/>
      <c r="AT535"/>
      <c r="AU535"/>
      <c r="AV535"/>
      <c r="AW535"/>
      <c r="AX535"/>
      <c r="AY535"/>
      <c r="AZ535"/>
      <c r="BA535"/>
      <c r="BB535"/>
      <c r="BC535"/>
      <c r="BD535"/>
    </row>
    <row r="536" spans="1:56" s="3" customFormat="1" x14ac:dyDescent="0.2">
      <c r="A536" s="3">
        <v>549</v>
      </c>
      <c r="B536" s="10">
        <v>1930</v>
      </c>
      <c r="C536" s="11" t="s">
        <v>1523</v>
      </c>
      <c r="D536" s="12" t="s">
        <v>1368</v>
      </c>
      <c r="E536" s="12" t="s">
        <v>1395</v>
      </c>
      <c r="F536" s="16" t="s">
        <v>1585</v>
      </c>
      <c r="G536" s="38" t="s">
        <v>1562</v>
      </c>
      <c r="H536" s="13">
        <v>2</v>
      </c>
      <c r="I536" s="9" t="s">
        <v>1562</v>
      </c>
      <c r="J536" s="13">
        <v>42.5</v>
      </c>
      <c r="K536" s="22" t="s">
        <v>1585</v>
      </c>
      <c r="L536" s="18"/>
      <c r="M536" s="18"/>
      <c r="N536" s="19"/>
      <c r="O536" s="9">
        <f t="shared" si="8"/>
        <v>2</v>
      </c>
      <c r="P536" s="3" t="s">
        <v>1562</v>
      </c>
      <c r="Q536" s="3" t="s">
        <v>1552</v>
      </c>
      <c r="AR536"/>
      <c r="AS536"/>
      <c r="AT536"/>
      <c r="AU536"/>
      <c r="AV536"/>
      <c r="AW536"/>
      <c r="AX536"/>
      <c r="AY536"/>
      <c r="AZ536"/>
      <c r="BA536"/>
      <c r="BB536"/>
      <c r="BC536"/>
      <c r="BD536"/>
    </row>
    <row r="537" spans="1:56" s="3" customFormat="1" x14ac:dyDescent="0.2">
      <c r="A537" s="3">
        <v>550</v>
      </c>
      <c r="B537" s="10">
        <v>1930</v>
      </c>
      <c r="C537" s="11" t="s">
        <v>1523</v>
      </c>
      <c r="D537" s="12" t="s">
        <v>1475</v>
      </c>
      <c r="E537" s="12" t="s">
        <v>1395</v>
      </c>
      <c r="F537" s="16" t="s">
        <v>1586</v>
      </c>
      <c r="G537" s="38" t="s">
        <v>1563</v>
      </c>
      <c r="H537" s="13">
        <v>4</v>
      </c>
      <c r="I537" s="9" t="s">
        <v>1563</v>
      </c>
      <c r="J537" s="13">
        <v>125</v>
      </c>
      <c r="K537" s="22" t="s">
        <v>1586</v>
      </c>
      <c r="L537" s="18"/>
      <c r="M537" s="18"/>
      <c r="N537" s="19"/>
      <c r="O537" s="9">
        <f t="shared" si="8"/>
        <v>2</v>
      </c>
      <c r="P537" s="3" t="s">
        <v>1563</v>
      </c>
      <c r="Q537" s="3" t="s">
        <v>1553</v>
      </c>
      <c r="AR537"/>
      <c r="AS537"/>
      <c r="AT537"/>
      <c r="AU537"/>
      <c r="AV537"/>
      <c r="AW537"/>
      <c r="AX537"/>
      <c r="AY537"/>
      <c r="AZ537"/>
      <c r="BA537"/>
      <c r="BB537"/>
      <c r="BC537"/>
      <c r="BD537"/>
    </row>
    <row r="538" spans="1:56" s="3" customFormat="1" x14ac:dyDescent="0.2">
      <c r="A538" s="3">
        <v>551</v>
      </c>
      <c r="B538" s="10">
        <v>1930</v>
      </c>
      <c r="C538" s="11" t="s">
        <v>1523</v>
      </c>
      <c r="D538" s="12" t="s">
        <v>1476</v>
      </c>
      <c r="E538" s="12" t="s">
        <v>1395</v>
      </c>
      <c r="F538" s="16" t="s">
        <v>1587</v>
      </c>
      <c r="G538" s="38" t="s">
        <v>1564</v>
      </c>
      <c r="H538" s="13">
        <v>2</v>
      </c>
      <c r="I538" s="9" t="s">
        <v>1564</v>
      </c>
      <c r="J538" s="13">
        <v>175</v>
      </c>
      <c r="K538" s="22" t="s">
        <v>1587</v>
      </c>
      <c r="L538" s="18"/>
      <c r="M538" s="18"/>
      <c r="N538" s="19"/>
      <c r="O538" s="9">
        <f t="shared" si="8"/>
        <v>2</v>
      </c>
      <c r="P538" s="3" t="s">
        <v>1564</v>
      </c>
      <c r="Q538" s="3" t="s">
        <v>1554</v>
      </c>
      <c r="AR538"/>
      <c r="AS538"/>
      <c r="AT538"/>
      <c r="AU538"/>
      <c r="AV538"/>
      <c r="AW538"/>
      <c r="AX538"/>
      <c r="AY538"/>
      <c r="AZ538"/>
      <c r="BA538"/>
      <c r="BB538"/>
      <c r="BC538"/>
      <c r="BD538"/>
    </row>
    <row r="539" spans="1:56" s="3" customFormat="1" x14ac:dyDescent="0.2">
      <c r="A539" s="3">
        <v>552</v>
      </c>
      <c r="B539" s="10">
        <v>1930</v>
      </c>
      <c r="C539" s="11" t="s">
        <v>1523</v>
      </c>
      <c r="D539" s="24">
        <v>1</v>
      </c>
      <c r="E539" s="12" t="s">
        <v>1395</v>
      </c>
      <c r="F539" s="16" t="s">
        <v>1588</v>
      </c>
      <c r="G539" s="38" t="s">
        <v>1565</v>
      </c>
      <c r="H539" s="13">
        <v>0.35</v>
      </c>
      <c r="I539" s="9" t="s">
        <v>1565</v>
      </c>
      <c r="J539" s="13">
        <v>32.5</v>
      </c>
      <c r="K539" s="22" t="s">
        <v>1588</v>
      </c>
      <c r="L539" s="18"/>
      <c r="M539" s="18"/>
      <c r="N539" s="19"/>
      <c r="O539" s="9">
        <f t="shared" si="8"/>
        <v>2</v>
      </c>
      <c r="P539" s="3" t="s">
        <v>1565</v>
      </c>
      <c r="Q539" s="3" t="s">
        <v>1555</v>
      </c>
      <c r="AR539"/>
      <c r="AS539"/>
      <c r="AT539"/>
      <c r="AU539"/>
      <c r="AV539"/>
      <c r="AW539"/>
      <c r="AX539"/>
      <c r="AY539"/>
      <c r="AZ539"/>
      <c r="BA539"/>
      <c r="BB539"/>
      <c r="BC539"/>
      <c r="BD539"/>
    </row>
    <row r="540" spans="1:56" s="3" customFormat="1" x14ac:dyDescent="0.2">
      <c r="A540" s="3">
        <v>553</v>
      </c>
      <c r="B540" s="10">
        <v>1930</v>
      </c>
      <c r="C540" s="11" t="s">
        <v>1523</v>
      </c>
      <c r="D540" s="24">
        <v>5</v>
      </c>
      <c r="E540" s="12" t="s">
        <v>1395</v>
      </c>
      <c r="F540" s="16" t="s">
        <v>1589</v>
      </c>
      <c r="G540" s="38" t="s">
        <v>1556</v>
      </c>
      <c r="H540" s="13">
        <v>0.35</v>
      </c>
      <c r="I540" s="9" t="s">
        <v>1556</v>
      </c>
      <c r="J540" s="13">
        <v>37.5</v>
      </c>
      <c r="K540" s="22" t="s">
        <v>1589</v>
      </c>
      <c r="L540" s="18"/>
      <c r="M540" s="18"/>
      <c r="N540" s="19"/>
      <c r="O540" s="9">
        <f t="shared" si="8"/>
        <v>1</v>
      </c>
      <c r="P540" s="3" t="s">
        <v>1556</v>
      </c>
      <c r="AR540"/>
      <c r="AS540"/>
      <c r="AT540"/>
      <c r="AU540"/>
      <c r="AV540"/>
      <c r="AW540"/>
      <c r="AX540"/>
      <c r="AY540"/>
      <c r="AZ540"/>
      <c r="BA540"/>
      <c r="BB540"/>
      <c r="BC540"/>
      <c r="BD540"/>
    </row>
    <row r="541" spans="1:56" s="3" customFormat="1" x14ac:dyDescent="0.2">
      <c r="A541" s="3">
        <v>512</v>
      </c>
      <c r="B541" s="10">
        <v>1911</v>
      </c>
      <c r="C541" s="12" t="s">
        <v>1306</v>
      </c>
      <c r="D541" s="12" t="s">
        <v>1308</v>
      </c>
      <c r="E541" s="12" t="s">
        <v>1306</v>
      </c>
      <c r="F541" s="16" t="s">
        <v>1307</v>
      </c>
      <c r="G541" s="38" t="s">
        <v>1389</v>
      </c>
      <c r="H541" s="13">
        <v>15</v>
      </c>
      <c r="I541" s="9" t="s">
        <v>1389</v>
      </c>
      <c r="J541" s="13">
        <v>80</v>
      </c>
      <c r="K541" s="22" t="s">
        <v>1390</v>
      </c>
      <c r="L541" s="18">
        <f>SUM($O541:$O541)</f>
        <v>1</v>
      </c>
      <c r="M541" s="18">
        <f>COUNTA($P541:$P541)</f>
        <v>1</v>
      </c>
      <c r="N541" s="19">
        <f>+L541-M541</f>
        <v>0</v>
      </c>
      <c r="O541" s="9">
        <f t="shared" si="8"/>
        <v>1</v>
      </c>
      <c r="P541" s="3" t="s">
        <v>1389</v>
      </c>
      <c r="AR541"/>
      <c r="AS541"/>
      <c r="AT541"/>
      <c r="AU541"/>
      <c r="AV541"/>
      <c r="AW541"/>
      <c r="AX541"/>
      <c r="AY541"/>
      <c r="AZ541"/>
      <c r="BA541"/>
      <c r="BB541"/>
      <c r="BC541"/>
      <c r="BD541"/>
    </row>
    <row r="542" spans="1:56" s="3" customFormat="1" x14ac:dyDescent="0.2">
      <c r="A542" s="3">
        <v>559</v>
      </c>
      <c r="B542" s="10">
        <v>1926</v>
      </c>
      <c r="C542" s="12" t="s">
        <v>543</v>
      </c>
      <c r="D542" s="12" t="s">
        <v>544</v>
      </c>
      <c r="E542" s="12" t="s">
        <v>592</v>
      </c>
      <c r="F542" s="16" t="s">
        <v>548</v>
      </c>
      <c r="G542" s="38">
        <v>630</v>
      </c>
      <c r="H542" s="13">
        <v>475</v>
      </c>
      <c r="I542" s="9">
        <v>630</v>
      </c>
      <c r="J542" s="13">
        <v>350</v>
      </c>
      <c r="K542" s="22" t="s">
        <v>1056</v>
      </c>
      <c r="L542" s="18">
        <f>SUM($O542:$O550)</f>
        <v>9</v>
      </c>
      <c r="M542" s="18">
        <f>COUNTA($P542:$P550)</f>
        <v>9</v>
      </c>
      <c r="N542" s="19">
        <f>+L542-M542</f>
        <v>0</v>
      </c>
      <c r="O542" s="9">
        <f t="shared" si="8"/>
        <v>1</v>
      </c>
      <c r="P542" s="3">
        <v>630</v>
      </c>
      <c r="AR542"/>
      <c r="AS542"/>
      <c r="AT542"/>
      <c r="AU542"/>
      <c r="AV542"/>
      <c r="AW542"/>
      <c r="AX542"/>
      <c r="AY542"/>
      <c r="AZ542"/>
      <c r="BA542"/>
      <c r="BB542"/>
      <c r="BC542"/>
      <c r="BD542"/>
    </row>
    <row r="543" spans="1:56" s="3" customFormat="1" x14ac:dyDescent="0.2">
      <c r="A543" s="3">
        <v>560</v>
      </c>
      <c r="B543" s="10">
        <v>1933</v>
      </c>
      <c r="C543" s="12" t="s">
        <v>545</v>
      </c>
      <c r="D543" s="12" t="s">
        <v>546</v>
      </c>
      <c r="E543" s="12" t="s">
        <v>592</v>
      </c>
      <c r="F543" s="16" t="s">
        <v>549</v>
      </c>
      <c r="G543" s="38">
        <v>730</v>
      </c>
      <c r="H543" s="13">
        <v>25</v>
      </c>
      <c r="I543" s="9">
        <v>730</v>
      </c>
      <c r="J543" s="13">
        <v>20</v>
      </c>
      <c r="K543" s="22" t="s">
        <v>1054</v>
      </c>
      <c r="L543" s="18"/>
      <c r="M543" s="18"/>
      <c r="N543" s="19"/>
      <c r="O543" s="9">
        <f t="shared" si="8"/>
        <v>1</v>
      </c>
      <c r="P543" s="3">
        <v>730</v>
      </c>
      <c r="AR543"/>
      <c r="AS543"/>
      <c r="AT543"/>
      <c r="AU543"/>
      <c r="AV543"/>
      <c r="AW543"/>
      <c r="AX543"/>
      <c r="AY543"/>
      <c r="AZ543"/>
      <c r="BA543"/>
      <c r="BB543"/>
      <c r="BC543"/>
      <c r="BD543"/>
    </row>
    <row r="544" spans="1:56" s="3" customFormat="1" x14ac:dyDescent="0.2">
      <c r="A544" s="3">
        <v>561</v>
      </c>
      <c r="B544" s="10">
        <v>1933</v>
      </c>
      <c r="C544" s="12" t="s">
        <v>545</v>
      </c>
      <c r="D544" s="12" t="s">
        <v>546</v>
      </c>
      <c r="E544" s="12" t="s">
        <v>592</v>
      </c>
      <c r="F544" s="16" t="s">
        <v>550</v>
      </c>
      <c r="G544" s="38">
        <v>731</v>
      </c>
      <c r="H544" s="13">
        <v>22.5</v>
      </c>
      <c r="I544" s="9">
        <v>731</v>
      </c>
      <c r="J544" s="13">
        <v>17.5</v>
      </c>
      <c r="K544" s="22" t="s">
        <v>1055</v>
      </c>
      <c r="L544" s="18"/>
      <c r="M544" s="18"/>
      <c r="N544" s="19"/>
      <c r="O544" s="9">
        <f t="shared" si="8"/>
        <v>1</v>
      </c>
      <c r="P544" s="3">
        <v>731</v>
      </c>
      <c r="AR544"/>
      <c r="AS544"/>
      <c r="AT544"/>
      <c r="AU544"/>
      <c r="AV544"/>
      <c r="AW544"/>
      <c r="AX544"/>
      <c r="AY544"/>
      <c r="AZ544"/>
      <c r="BA544"/>
      <c r="BB544"/>
      <c r="BC544"/>
      <c r="BD544"/>
    </row>
    <row r="545" spans="1:56" s="3" customFormat="1" x14ac:dyDescent="0.2">
      <c r="A545" s="3">
        <v>562</v>
      </c>
      <c r="B545" s="10">
        <v>1933</v>
      </c>
      <c r="C545" s="12" t="s">
        <v>545</v>
      </c>
      <c r="D545" s="12" t="s">
        <v>547</v>
      </c>
      <c r="E545" s="12" t="s">
        <v>592</v>
      </c>
      <c r="F545" s="16" t="s">
        <v>551</v>
      </c>
      <c r="G545" s="38">
        <v>735</v>
      </c>
      <c r="H545" s="13">
        <v>9</v>
      </c>
      <c r="I545" s="9">
        <v>735</v>
      </c>
      <c r="J545" s="13">
        <v>11</v>
      </c>
      <c r="K545" s="22" t="s">
        <v>1057</v>
      </c>
      <c r="L545" s="18"/>
      <c r="M545" s="18"/>
      <c r="N545" s="19"/>
      <c r="O545" s="9">
        <f t="shared" si="8"/>
        <v>1</v>
      </c>
      <c r="P545" s="3">
        <v>750</v>
      </c>
      <c r="AR545"/>
      <c r="AS545"/>
      <c r="AT545"/>
      <c r="AU545"/>
      <c r="AV545"/>
      <c r="AW545"/>
      <c r="AX545"/>
      <c r="AY545"/>
      <c r="AZ545"/>
      <c r="BA545"/>
      <c r="BB545"/>
      <c r="BC545"/>
      <c r="BD545"/>
    </row>
    <row r="546" spans="1:56" s="3" customFormat="1" x14ac:dyDescent="0.2">
      <c r="A546" s="3">
        <v>563</v>
      </c>
      <c r="B546" s="10">
        <v>1934</v>
      </c>
      <c r="C546" s="12" t="s">
        <v>555</v>
      </c>
      <c r="D546" s="12" t="s">
        <v>546</v>
      </c>
      <c r="E546" s="12" t="s">
        <v>592</v>
      </c>
      <c r="F546" s="16" t="s">
        <v>553</v>
      </c>
      <c r="G546" s="38">
        <v>750</v>
      </c>
      <c r="H546" s="13">
        <v>27.5</v>
      </c>
      <c r="I546" s="9">
        <v>750</v>
      </c>
      <c r="J546" s="13">
        <v>22.5</v>
      </c>
      <c r="K546" s="22" t="s">
        <v>1058</v>
      </c>
      <c r="L546" s="18"/>
      <c r="M546" s="18"/>
      <c r="N546" s="19"/>
      <c r="O546" s="9">
        <f t="shared" si="8"/>
        <v>1</v>
      </c>
      <c r="P546" s="3">
        <v>751</v>
      </c>
      <c r="AR546"/>
      <c r="AS546"/>
      <c r="AT546"/>
      <c r="AU546"/>
      <c r="AV546"/>
      <c r="AW546"/>
      <c r="AX546"/>
      <c r="AY546"/>
      <c r="AZ546"/>
      <c r="BA546"/>
      <c r="BB546"/>
      <c r="BC546"/>
      <c r="BD546"/>
    </row>
    <row r="547" spans="1:56" s="3" customFormat="1" x14ac:dyDescent="0.2">
      <c r="A547" s="3">
        <v>564</v>
      </c>
      <c r="B547" s="10">
        <v>1934</v>
      </c>
      <c r="C547" s="12" t="s">
        <v>555</v>
      </c>
      <c r="D547" s="12" t="s">
        <v>552</v>
      </c>
      <c r="E547" s="12" t="s">
        <v>592</v>
      </c>
      <c r="F547" s="16" t="s">
        <v>554</v>
      </c>
      <c r="G547" s="38">
        <v>751</v>
      </c>
      <c r="H547" s="13">
        <v>9</v>
      </c>
      <c r="I547" s="9">
        <v>751</v>
      </c>
      <c r="J547" s="13">
        <v>11</v>
      </c>
      <c r="K547" s="22" t="s">
        <v>1059</v>
      </c>
      <c r="L547" s="18"/>
      <c r="M547" s="18"/>
      <c r="N547" s="19"/>
      <c r="O547" s="9">
        <f t="shared" si="8"/>
        <v>1</v>
      </c>
      <c r="P547" s="3">
        <v>735</v>
      </c>
      <c r="AR547"/>
      <c r="AS547"/>
      <c r="AT547"/>
      <c r="AU547"/>
      <c r="AV547"/>
      <c r="AW547"/>
      <c r="AX547"/>
      <c r="AY547"/>
      <c r="AZ547"/>
      <c r="BA547"/>
      <c r="BB547"/>
      <c r="BC547"/>
      <c r="BD547"/>
    </row>
    <row r="548" spans="1:56" s="3" customFormat="1" x14ac:dyDescent="0.2">
      <c r="A548" s="3">
        <v>565</v>
      </c>
      <c r="B548" s="10">
        <v>1936</v>
      </c>
      <c r="C548" s="12" t="s">
        <v>557</v>
      </c>
      <c r="D548" s="12" t="s">
        <v>556</v>
      </c>
      <c r="E548" s="12" t="s">
        <v>592</v>
      </c>
      <c r="F548" s="16" t="s">
        <v>558</v>
      </c>
      <c r="G548" s="38">
        <v>778</v>
      </c>
      <c r="H548" s="13">
        <v>1.25</v>
      </c>
      <c r="I548" s="9">
        <v>778</v>
      </c>
      <c r="J548" s="13">
        <v>1.75</v>
      </c>
      <c r="K548" s="22" t="s">
        <v>1061</v>
      </c>
      <c r="L548" s="18"/>
      <c r="M548" s="18"/>
      <c r="N548" s="19"/>
      <c r="O548" s="9">
        <f t="shared" si="8"/>
        <v>1</v>
      </c>
      <c r="P548" s="3">
        <v>778</v>
      </c>
      <c r="AR548"/>
      <c r="AS548"/>
      <c r="AT548"/>
      <c r="AU548"/>
      <c r="AV548"/>
      <c r="AW548"/>
      <c r="AX548"/>
      <c r="AY548"/>
      <c r="AZ548"/>
      <c r="BA548"/>
      <c r="BB548"/>
      <c r="BC548"/>
      <c r="BD548"/>
    </row>
    <row r="549" spans="1:56" s="3" customFormat="1" x14ac:dyDescent="0.2">
      <c r="A549" s="3">
        <v>566</v>
      </c>
      <c r="B549" s="10">
        <v>1937</v>
      </c>
      <c r="C549" s="12" t="s">
        <v>559</v>
      </c>
      <c r="D549" s="12" t="s">
        <v>561</v>
      </c>
      <c r="E549" s="12" t="s">
        <v>592</v>
      </c>
      <c r="F549" s="16" t="s">
        <v>560</v>
      </c>
      <c r="G549" s="38">
        <v>797</v>
      </c>
      <c r="H549" s="13">
        <v>0.4</v>
      </c>
      <c r="I549" s="9">
        <v>797</v>
      </c>
      <c r="J549" s="13">
        <v>0.6</v>
      </c>
      <c r="K549" s="22" t="s">
        <v>1063</v>
      </c>
      <c r="L549" s="18"/>
      <c r="M549" s="18"/>
      <c r="N549" s="19"/>
      <c r="O549" s="9">
        <f t="shared" si="8"/>
        <v>1</v>
      </c>
      <c r="P549" s="3">
        <v>797</v>
      </c>
      <c r="AR549"/>
      <c r="AS549"/>
      <c r="AT549"/>
      <c r="AU549"/>
      <c r="AV549"/>
      <c r="AW549"/>
      <c r="AX549"/>
      <c r="AY549"/>
      <c r="AZ549"/>
      <c r="BA549"/>
      <c r="BB549"/>
      <c r="BC549"/>
      <c r="BD549"/>
    </row>
    <row r="550" spans="1:56" s="3" customFormat="1" x14ac:dyDescent="0.2">
      <c r="A550" s="3">
        <v>567</v>
      </c>
      <c r="B550" s="10">
        <v>1947</v>
      </c>
      <c r="C550" s="12" t="s">
        <v>541</v>
      </c>
      <c r="D550" s="12" t="s">
        <v>542</v>
      </c>
      <c r="E550" s="12" t="s">
        <v>592</v>
      </c>
      <c r="F550" s="16" t="s">
        <v>562</v>
      </c>
      <c r="G550" s="38">
        <v>948</v>
      </c>
      <c r="H550" s="13">
        <v>0.45</v>
      </c>
      <c r="I550" s="9">
        <v>948</v>
      </c>
      <c r="J550" s="13">
        <v>0.55000000000000004</v>
      </c>
      <c r="K550" s="22" t="s">
        <v>1077</v>
      </c>
      <c r="L550" s="18"/>
      <c r="M550" s="18"/>
      <c r="N550" s="19"/>
      <c r="O550" s="9">
        <f t="shared" si="8"/>
        <v>1</v>
      </c>
      <c r="P550" s="3">
        <v>948</v>
      </c>
      <c r="AR550"/>
      <c r="AS550"/>
      <c r="AT550"/>
      <c r="AU550"/>
      <c r="AV550"/>
      <c r="AW550"/>
      <c r="AX550"/>
      <c r="AY550"/>
      <c r="AZ550"/>
      <c r="BA550"/>
      <c r="BB550"/>
      <c r="BC550"/>
      <c r="BD550"/>
    </row>
    <row r="551" spans="1:56" s="3" customFormat="1" x14ac:dyDescent="0.2">
      <c r="A551" s="3">
        <v>500</v>
      </c>
      <c r="B551" s="10">
        <v>1885</v>
      </c>
      <c r="C551" s="12" t="s">
        <v>1439</v>
      </c>
      <c r="D551" s="12" t="s">
        <v>1426</v>
      </c>
      <c r="E551" s="12" t="s">
        <v>1305</v>
      </c>
      <c r="F551" s="16" t="s">
        <v>1414</v>
      </c>
      <c r="G551" s="38" t="s">
        <v>1396</v>
      </c>
      <c r="H551" s="13">
        <v>80</v>
      </c>
      <c r="I551" s="9" t="s">
        <v>1396</v>
      </c>
      <c r="J551" s="13">
        <v>550</v>
      </c>
      <c r="K551" s="22" t="s">
        <v>1424</v>
      </c>
      <c r="L551" s="18">
        <f>SUM($O551:$O560)</f>
        <v>18</v>
      </c>
      <c r="M551" s="18">
        <f>COUNTA($P551:$P560)</f>
        <v>10</v>
      </c>
      <c r="N551" s="19">
        <f>+L551-M551</f>
        <v>8</v>
      </c>
      <c r="O551" s="9">
        <f t="shared" si="8"/>
        <v>1</v>
      </c>
      <c r="P551" s="3" t="s">
        <v>1396</v>
      </c>
      <c r="AR551"/>
      <c r="AS551"/>
      <c r="AT551"/>
      <c r="AU551"/>
      <c r="AV551"/>
      <c r="AW551"/>
      <c r="AX551"/>
      <c r="AY551"/>
      <c r="AZ551"/>
      <c r="BA551"/>
      <c r="BB551"/>
      <c r="BC551"/>
      <c r="BD551"/>
    </row>
    <row r="552" spans="1:56" s="3" customFormat="1" x14ac:dyDescent="0.2">
      <c r="A552" s="3">
        <v>501</v>
      </c>
      <c r="B552" s="10">
        <v>1888</v>
      </c>
      <c r="C552" s="12" t="s">
        <v>1439</v>
      </c>
      <c r="D552" s="12" t="s">
        <v>1426</v>
      </c>
      <c r="E552" s="12" t="s">
        <v>1305</v>
      </c>
      <c r="F552" s="16" t="s">
        <v>1415</v>
      </c>
      <c r="G552" s="38" t="s">
        <v>1400</v>
      </c>
      <c r="H552" s="13">
        <v>12.5</v>
      </c>
      <c r="I552" s="9" t="s">
        <v>1400</v>
      </c>
      <c r="J552" s="13">
        <v>210</v>
      </c>
      <c r="K552" s="22" t="s">
        <v>1440</v>
      </c>
      <c r="L552" s="18"/>
      <c r="M552" s="18"/>
      <c r="N552" s="19"/>
      <c r="O552" s="9">
        <f t="shared" si="8"/>
        <v>3</v>
      </c>
      <c r="P552" s="3" t="s">
        <v>1400</v>
      </c>
      <c r="Q552" s="3" t="s">
        <v>1397</v>
      </c>
      <c r="R552" s="3" t="s">
        <v>1399</v>
      </c>
      <c r="AR552"/>
      <c r="AS552"/>
      <c r="AT552"/>
      <c r="AU552"/>
      <c r="AV552"/>
      <c r="AW552"/>
      <c r="AX552"/>
      <c r="AY552"/>
      <c r="AZ552"/>
      <c r="BA552"/>
      <c r="BB552"/>
      <c r="BC552"/>
      <c r="BD552"/>
    </row>
    <row r="553" spans="1:56" s="3" customFormat="1" x14ac:dyDescent="0.2">
      <c r="A553" s="3">
        <v>502</v>
      </c>
      <c r="B553" s="10">
        <v>1893</v>
      </c>
      <c r="C553" s="12" t="s">
        <v>1439</v>
      </c>
      <c r="D553" s="12" t="s">
        <v>1427</v>
      </c>
      <c r="E553" s="12" t="s">
        <v>1305</v>
      </c>
      <c r="F553" s="16" t="s">
        <v>1416</v>
      </c>
      <c r="G553" s="38" t="s">
        <v>1398</v>
      </c>
      <c r="H553" s="13">
        <v>50</v>
      </c>
      <c r="I553" s="9" t="s">
        <v>1398</v>
      </c>
      <c r="J553" s="13">
        <v>300</v>
      </c>
      <c r="K553" s="22" t="s">
        <v>1425</v>
      </c>
      <c r="L553" s="18"/>
      <c r="M553" s="18"/>
      <c r="N553" s="19"/>
      <c r="O553" s="9">
        <f t="shared" si="8"/>
        <v>1</v>
      </c>
      <c r="P553" s="3" t="s">
        <v>1398</v>
      </c>
      <c r="AR553"/>
      <c r="AS553"/>
      <c r="AT553"/>
      <c r="AU553"/>
      <c r="AV553"/>
      <c r="AW553"/>
      <c r="AX553"/>
      <c r="AY553"/>
      <c r="AZ553"/>
      <c r="BA553"/>
      <c r="BB553"/>
      <c r="BC553"/>
      <c r="BD553"/>
    </row>
    <row r="554" spans="1:56" s="3" customFormat="1" x14ac:dyDescent="0.2">
      <c r="A554" s="3">
        <v>503</v>
      </c>
      <c r="B554" s="10">
        <v>1902</v>
      </c>
      <c r="C554" s="12" t="s">
        <v>1441</v>
      </c>
      <c r="D554" s="12" t="s">
        <v>1438</v>
      </c>
      <c r="E554" s="12" t="s">
        <v>1305</v>
      </c>
      <c r="F554" s="16" t="s">
        <v>1417</v>
      </c>
      <c r="G554" s="38" t="s">
        <v>1406</v>
      </c>
      <c r="H554" s="13">
        <v>0.75</v>
      </c>
      <c r="I554" s="9" t="s">
        <v>1406</v>
      </c>
      <c r="J554" s="13">
        <v>20</v>
      </c>
      <c r="K554" s="22" t="s">
        <v>1428</v>
      </c>
      <c r="L554" s="18"/>
      <c r="M554" s="18"/>
      <c r="N554" s="19"/>
      <c r="O554" s="9">
        <f t="shared" si="8"/>
        <v>5</v>
      </c>
      <c r="P554" s="3" t="s">
        <v>1406</v>
      </c>
      <c r="Q554" s="3" t="s">
        <v>1401</v>
      </c>
      <c r="R554" s="3" t="s">
        <v>1403</v>
      </c>
      <c r="S554" s="3" t="s">
        <v>1404</v>
      </c>
      <c r="T554" s="3" t="s">
        <v>1405</v>
      </c>
      <c r="AR554"/>
      <c r="AS554"/>
      <c r="AT554"/>
      <c r="AU554"/>
      <c r="AV554"/>
      <c r="AW554"/>
      <c r="AX554"/>
      <c r="AY554"/>
      <c r="AZ554"/>
      <c r="BA554"/>
      <c r="BB554"/>
      <c r="BC554"/>
      <c r="BD554"/>
    </row>
    <row r="555" spans="1:56" x14ac:dyDescent="0.2">
      <c r="A555" s="3">
        <v>504</v>
      </c>
      <c r="B555" s="10">
        <v>1908</v>
      </c>
      <c r="C555" s="12" t="s">
        <v>1441</v>
      </c>
      <c r="D555" s="12" t="s">
        <v>1432</v>
      </c>
      <c r="E555" s="12" t="s">
        <v>1305</v>
      </c>
      <c r="F555" s="16" t="s">
        <v>1418</v>
      </c>
      <c r="G555" s="38" t="s">
        <v>1402</v>
      </c>
      <c r="H555" s="13">
        <v>50</v>
      </c>
      <c r="I555" s="9" t="s">
        <v>1402</v>
      </c>
      <c r="J555" s="13">
        <v>65</v>
      </c>
      <c r="K555" s="22" t="s">
        <v>1429</v>
      </c>
      <c r="L555" s="18"/>
      <c r="M555" s="18"/>
      <c r="O555" s="9">
        <f t="shared" si="8"/>
        <v>1</v>
      </c>
      <c r="P555" s="3" t="s">
        <v>1402</v>
      </c>
    </row>
    <row r="556" spans="1:56" x14ac:dyDescent="0.2">
      <c r="A556" s="3">
        <v>505</v>
      </c>
      <c r="B556" s="10">
        <v>1925</v>
      </c>
      <c r="C556" s="12" t="s">
        <v>1442</v>
      </c>
      <c r="D556" s="12" t="s">
        <v>1437</v>
      </c>
      <c r="E556" s="12" t="s">
        <v>1305</v>
      </c>
      <c r="F556" s="16" t="s">
        <v>1419</v>
      </c>
      <c r="G556" s="38" t="s">
        <v>1409</v>
      </c>
      <c r="H556" s="13">
        <v>1</v>
      </c>
      <c r="I556" s="9" t="s">
        <v>1409</v>
      </c>
      <c r="J556" s="13">
        <v>2</v>
      </c>
      <c r="K556" s="22" t="s">
        <v>1431</v>
      </c>
      <c r="L556" s="18"/>
      <c r="M556" s="18"/>
      <c r="O556" s="9">
        <f t="shared" si="8"/>
        <v>1</v>
      </c>
      <c r="P556" s="3" t="s">
        <v>1409</v>
      </c>
    </row>
    <row r="557" spans="1:56" x14ac:dyDescent="0.2">
      <c r="A557" s="3">
        <v>506</v>
      </c>
      <c r="B557" s="10">
        <v>1927</v>
      </c>
      <c r="C557" s="12" t="s">
        <v>1442</v>
      </c>
      <c r="D557" s="12" t="s">
        <v>1433</v>
      </c>
      <c r="E557" s="12" t="s">
        <v>1305</v>
      </c>
      <c r="F557" s="16" t="s">
        <v>1420</v>
      </c>
      <c r="G557" s="38" t="s">
        <v>1410</v>
      </c>
      <c r="H557" s="13">
        <v>0.25</v>
      </c>
      <c r="I557" s="9" t="s">
        <v>1410</v>
      </c>
      <c r="J557" s="13">
        <v>1</v>
      </c>
      <c r="K557" s="22" t="s">
        <v>1430</v>
      </c>
      <c r="L557" s="18"/>
      <c r="M557" s="18"/>
      <c r="O557" s="9">
        <f t="shared" si="8"/>
        <v>2</v>
      </c>
      <c r="P557" s="3" t="s">
        <v>1410</v>
      </c>
      <c r="Q557" s="3" t="s">
        <v>1407</v>
      </c>
    </row>
    <row r="558" spans="1:56" s="3" customFormat="1" x14ac:dyDescent="0.2">
      <c r="A558" s="3">
        <v>507</v>
      </c>
      <c r="B558" s="10">
        <v>1931</v>
      </c>
      <c r="C558" s="12" t="s">
        <v>1442</v>
      </c>
      <c r="D558" s="12" t="s">
        <v>1434</v>
      </c>
      <c r="E558" s="12" t="s">
        <v>1305</v>
      </c>
      <c r="F558" s="16" t="s">
        <v>1421</v>
      </c>
      <c r="G558" s="38" t="s">
        <v>1411</v>
      </c>
      <c r="H558" s="13">
        <v>0.25</v>
      </c>
      <c r="I558" s="9" t="s">
        <v>1411</v>
      </c>
      <c r="J558" s="13">
        <v>0.6</v>
      </c>
      <c r="K558" s="22" t="s">
        <v>1430</v>
      </c>
      <c r="L558" s="18"/>
      <c r="M558" s="18"/>
      <c r="N558" s="19"/>
      <c r="O558" s="9">
        <f t="shared" si="8"/>
        <v>2</v>
      </c>
      <c r="P558" s="3" t="s">
        <v>1411</v>
      </c>
      <c r="Q558" s="3" t="s">
        <v>1408</v>
      </c>
      <c r="AR558"/>
      <c r="AS558"/>
      <c r="AT558"/>
      <c r="AU558"/>
      <c r="AV558"/>
      <c r="AW558"/>
      <c r="AX558"/>
      <c r="AY558"/>
      <c r="AZ558"/>
      <c r="BA558"/>
      <c r="BB558"/>
      <c r="BC558"/>
      <c r="BD558"/>
    </row>
    <row r="559" spans="1:56" s="3" customFormat="1" x14ac:dyDescent="0.2">
      <c r="A559" s="3">
        <v>508</v>
      </c>
      <c r="B559" s="10">
        <v>1944</v>
      </c>
      <c r="C559" s="12" t="s">
        <v>1442</v>
      </c>
      <c r="D559" s="12" t="s">
        <v>1435</v>
      </c>
      <c r="E559" s="12" t="s">
        <v>1305</v>
      </c>
      <c r="F559" s="16" t="s">
        <v>1422</v>
      </c>
      <c r="G559" s="38" t="s">
        <v>1412</v>
      </c>
      <c r="H559" s="13">
        <v>0.25</v>
      </c>
      <c r="I559" s="9" t="s">
        <v>1412</v>
      </c>
      <c r="J559" s="13">
        <v>0.6</v>
      </c>
      <c r="K559" s="22" t="s">
        <v>1430</v>
      </c>
      <c r="L559" s="18"/>
      <c r="M559" s="18"/>
      <c r="N559" s="19"/>
      <c r="O559" s="9">
        <f t="shared" si="8"/>
        <v>1</v>
      </c>
      <c r="P559" s="3" t="s">
        <v>1412</v>
      </c>
      <c r="AR559"/>
      <c r="AS559"/>
      <c r="AT559"/>
      <c r="AU559"/>
      <c r="AV559"/>
      <c r="AW559"/>
      <c r="AX559"/>
      <c r="AY559"/>
      <c r="AZ559"/>
      <c r="BA559"/>
      <c r="BB559"/>
      <c r="BC559"/>
      <c r="BD559"/>
    </row>
    <row r="560" spans="1:56" s="3" customFormat="1" x14ac:dyDescent="0.2">
      <c r="A560" s="3">
        <v>509</v>
      </c>
      <c r="B560" s="10">
        <v>1944</v>
      </c>
      <c r="C560" s="12" t="s">
        <v>1442</v>
      </c>
      <c r="D560" s="12" t="s">
        <v>1436</v>
      </c>
      <c r="E560" s="12" t="s">
        <v>1305</v>
      </c>
      <c r="F560" s="16" t="s">
        <v>1423</v>
      </c>
      <c r="G560" s="38" t="s">
        <v>1413</v>
      </c>
      <c r="H560" s="13">
        <v>2.5</v>
      </c>
      <c r="I560" s="9" t="s">
        <v>1413</v>
      </c>
      <c r="J560" s="13">
        <v>3.5</v>
      </c>
      <c r="K560" s="22" t="s">
        <v>1430</v>
      </c>
      <c r="L560" s="18"/>
      <c r="M560" s="18"/>
      <c r="N560" s="19"/>
      <c r="O560" s="9">
        <f t="shared" si="8"/>
        <v>1</v>
      </c>
      <c r="P560" s="3" t="s">
        <v>1413</v>
      </c>
      <c r="AR560"/>
      <c r="AS560"/>
      <c r="AT560"/>
      <c r="AU560"/>
      <c r="AV560"/>
      <c r="AW560"/>
      <c r="AX560"/>
      <c r="AY560"/>
      <c r="AZ560"/>
      <c r="BA560"/>
      <c r="BB560"/>
      <c r="BC560"/>
      <c r="BD560"/>
    </row>
    <row r="561" spans="1:56" s="3" customFormat="1" x14ac:dyDescent="0.2">
      <c r="A561" s="3">
        <v>510</v>
      </c>
      <c r="B561" s="10">
        <v>1934</v>
      </c>
      <c r="C561" s="12" t="s">
        <v>593</v>
      </c>
      <c r="D561" s="12" t="s">
        <v>1393</v>
      </c>
      <c r="E561" s="12" t="s">
        <v>593</v>
      </c>
      <c r="F561" s="16" t="s">
        <v>589</v>
      </c>
      <c r="G561" s="38" t="s">
        <v>1391</v>
      </c>
      <c r="H561" s="13">
        <v>0.8</v>
      </c>
      <c r="I561" s="9" t="s">
        <v>1391</v>
      </c>
      <c r="J561" s="13">
        <v>0.7</v>
      </c>
      <c r="K561" s="22" t="s">
        <v>1060</v>
      </c>
      <c r="L561" s="18">
        <f>SUM($O561:$O562)</f>
        <v>3</v>
      </c>
      <c r="M561" s="18">
        <f>COUNTA($P561:$P562)</f>
        <v>2</v>
      </c>
      <c r="N561" s="19">
        <f>+L561-M561</f>
        <v>1</v>
      </c>
      <c r="O561" s="9">
        <f t="shared" si="8"/>
        <v>2</v>
      </c>
      <c r="P561" s="3" t="s">
        <v>1391</v>
      </c>
      <c r="Z561" s="29">
        <v>771</v>
      </c>
      <c r="AR561"/>
      <c r="AS561"/>
      <c r="AT561"/>
      <c r="AU561"/>
      <c r="AV561"/>
      <c r="AW561"/>
      <c r="AX561"/>
      <c r="AY561"/>
      <c r="AZ561"/>
      <c r="BA561"/>
      <c r="BB561"/>
      <c r="BC561"/>
      <c r="BD561"/>
    </row>
    <row r="562" spans="1:56" s="3" customFormat="1" x14ac:dyDescent="0.2">
      <c r="A562" s="3">
        <v>511</v>
      </c>
      <c r="B562" s="10">
        <v>1936</v>
      </c>
      <c r="C562" s="12" t="s">
        <v>593</v>
      </c>
      <c r="D562" s="12" t="s">
        <v>1393</v>
      </c>
      <c r="E562" s="12" t="s">
        <v>593</v>
      </c>
      <c r="F562" s="16" t="s">
        <v>1340</v>
      </c>
      <c r="G562" s="38" t="s">
        <v>1392</v>
      </c>
      <c r="H562" s="13">
        <v>0.35</v>
      </c>
      <c r="I562" s="9" t="s">
        <v>1392</v>
      </c>
      <c r="J562" s="13">
        <v>0.4</v>
      </c>
      <c r="K562" s="22" t="s">
        <v>1394</v>
      </c>
      <c r="L562" s="18"/>
      <c r="M562" s="18"/>
      <c r="N562" s="19"/>
      <c r="O562" s="9">
        <f t="shared" si="8"/>
        <v>1</v>
      </c>
      <c r="P562" s="3" t="s">
        <v>1392</v>
      </c>
      <c r="AR562"/>
      <c r="AS562"/>
      <c r="AT562"/>
      <c r="AU562"/>
      <c r="AV562"/>
      <c r="AW562"/>
      <c r="AX562"/>
      <c r="AY562"/>
      <c r="AZ562"/>
      <c r="BA562"/>
      <c r="BB562"/>
      <c r="BC562"/>
      <c r="BD562"/>
    </row>
    <row r="563" spans="1:56" x14ac:dyDescent="0.2">
      <c r="A563" s="3">
        <v>525</v>
      </c>
      <c r="B563" s="10" t="s">
        <v>1383</v>
      </c>
      <c r="C563" s="12" t="s">
        <v>1334</v>
      </c>
      <c r="D563" s="12" t="s">
        <v>1368</v>
      </c>
      <c r="E563" s="12" t="s">
        <v>1334</v>
      </c>
      <c r="F563" s="16" t="s">
        <v>1335</v>
      </c>
      <c r="G563" s="38" t="s">
        <v>1384</v>
      </c>
      <c r="H563" s="13">
        <v>1</v>
      </c>
      <c r="I563" s="9" t="s">
        <v>1384</v>
      </c>
      <c r="J563" s="13">
        <v>2</v>
      </c>
      <c r="K563" s="22" t="s">
        <v>1388</v>
      </c>
      <c r="L563" s="18">
        <f>SUM($O563:$O566)</f>
        <v>4</v>
      </c>
      <c r="M563" s="18">
        <f>COUNTA($P563:$P566)</f>
        <v>4</v>
      </c>
      <c r="N563" s="19">
        <f>+L563-M563</f>
        <v>0</v>
      </c>
      <c r="O563" s="9">
        <f t="shared" si="8"/>
        <v>1</v>
      </c>
      <c r="P563" s="3" t="s">
        <v>1384</v>
      </c>
    </row>
    <row r="564" spans="1:56" x14ac:dyDescent="0.2">
      <c r="A564" s="3">
        <v>526</v>
      </c>
      <c r="B564" s="10" t="s">
        <v>1383</v>
      </c>
      <c r="C564" s="12" t="s">
        <v>1334</v>
      </c>
      <c r="D564" s="12" t="s">
        <v>1381</v>
      </c>
      <c r="E564" s="12" t="s">
        <v>1334</v>
      </c>
      <c r="F564" s="16" t="s">
        <v>1336</v>
      </c>
      <c r="G564" s="38" t="s">
        <v>1385</v>
      </c>
      <c r="H564" s="13">
        <v>0.9</v>
      </c>
      <c r="I564" s="9" t="s">
        <v>1385</v>
      </c>
      <c r="J564" s="13">
        <v>2.25</v>
      </c>
      <c r="K564" s="22" t="s">
        <v>1388</v>
      </c>
      <c r="L564" s="18"/>
      <c r="M564" s="18"/>
      <c r="O564" s="9">
        <f t="shared" si="8"/>
        <v>1</v>
      </c>
      <c r="P564" s="3" t="s">
        <v>1385</v>
      </c>
    </row>
    <row r="565" spans="1:56" x14ac:dyDescent="0.2">
      <c r="A565" s="3">
        <v>527</v>
      </c>
      <c r="B565" s="10" t="s">
        <v>1383</v>
      </c>
      <c r="C565" s="12" t="s">
        <v>1334</v>
      </c>
      <c r="D565" s="12" t="s">
        <v>1382</v>
      </c>
      <c r="E565" s="12" t="s">
        <v>1334</v>
      </c>
      <c r="F565" s="16" t="s">
        <v>1337</v>
      </c>
      <c r="G565" s="38" t="s">
        <v>1386</v>
      </c>
      <c r="H565" s="13">
        <v>1.5</v>
      </c>
      <c r="I565" s="9" t="s">
        <v>1386</v>
      </c>
      <c r="J565" s="13">
        <v>3.75</v>
      </c>
      <c r="K565" s="22" t="s">
        <v>1388</v>
      </c>
      <c r="L565" s="18"/>
      <c r="M565" s="18"/>
      <c r="O565" s="9">
        <f t="shared" si="8"/>
        <v>1</v>
      </c>
      <c r="P565" s="3" t="s">
        <v>1386</v>
      </c>
    </row>
    <row r="566" spans="1:56" s="3" customFormat="1" x14ac:dyDescent="0.2">
      <c r="A566" s="3">
        <v>528</v>
      </c>
      <c r="B566" s="10" t="s">
        <v>1383</v>
      </c>
      <c r="C566" s="12" t="s">
        <v>1334</v>
      </c>
      <c r="D566" s="12" t="s">
        <v>1369</v>
      </c>
      <c r="E566" s="12" t="s">
        <v>1334</v>
      </c>
      <c r="F566" s="16" t="s">
        <v>1338</v>
      </c>
      <c r="G566" s="38" t="s">
        <v>1387</v>
      </c>
      <c r="H566" s="13">
        <v>3.75</v>
      </c>
      <c r="I566" s="9" t="s">
        <v>1387</v>
      </c>
      <c r="J566" s="13">
        <v>20</v>
      </c>
      <c r="K566" s="22" t="s">
        <v>1388</v>
      </c>
      <c r="L566" s="18"/>
      <c r="M566" s="18"/>
      <c r="N566" s="19"/>
      <c r="O566" s="9">
        <f t="shared" si="8"/>
        <v>1</v>
      </c>
      <c r="P566" s="3" t="s">
        <v>1387</v>
      </c>
      <c r="AR566"/>
      <c r="AS566"/>
      <c r="AT566"/>
      <c r="AU566"/>
      <c r="AV566"/>
      <c r="AW566"/>
      <c r="AX566"/>
      <c r="AY566"/>
      <c r="AZ566"/>
      <c r="BA566"/>
      <c r="BB566"/>
      <c r="BC566"/>
      <c r="BD566"/>
    </row>
    <row r="567" spans="1:56" s="15" customFormat="1" x14ac:dyDescent="0.2">
      <c r="B567" s="15">
        <f t="shared" ref="B567:G567" si="9">COUNTA(B2:B566)</f>
        <v>565</v>
      </c>
      <c r="C567" s="15">
        <f t="shared" si="9"/>
        <v>565</v>
      </c>
      <c r="D567" s="15">
        <f t="shared" si="9"/>
        <v>565</v>
      </c>
      <c r="E567" s="15">
        <f t="shared" si="9"/>
        <v>565</v>
      </c>
      <c r="F567" s="15">
        <f t="shared" si="9"/>
        <v>565</v>
      </c>
      <c r="G567" s="15">
        <f t="shared" si="9"/>
        <v>565</v>
      </c>
      <c r="H567" s="14">
        <f>SUM(H2:H566)</f>
        <v>25278.6</v>
      </c>
      <c r="I567" s="15">
        <f>COUNTA(I2:I566)</f>
        <v>565</v>
      </c>
      <c r="J567" s="14">
        <f>SUM(J2:J566)</f>
        <v>51206.249999999971</v>
      </c>
      <c r="K567" s="15">
        <f>COUNTA(K2:K566)</f>
        <v>565</v>
      </c>
      <c r="L567" s="17">
        <f>SUM(L2:L566)</f>
        <v>1128</v>
      </c>
      <c r="M567" s="17">
        <f>SUM(M2:M566)</f>
        <v>565</v>
      </c>
      <c r="N567" s="17">
        <f>SUM(N2:N566)</f>
        <v>563</v>
      </c>
      <c r="O567" s="17">
        <f>SUM(O2:O566)</f>
        <v>1128</v>
      </c>
      <c r="P567" s="2">
        <f t="shared" ref="P567:BD567" si="10">COUNTA(P2:P566)</f>
        <v>565</v>
      </c>
      <c r="Q567" s="2">
        <f t="shared" si="10"/>
        <v>102</v>
      </c>
      <c r="R567" s="2">
        <f t="shared" si="10"/>
        <v>69</v>
      </c>
      <c r="S567" s="2">
        <f t="shared" si="10"/>
        <v>65</v>
      </c>
      <c r="T567" s="2">
        <f t="shared" si="10"/>
        <v>47</v>
      </c>
      <c r="U567" s="2">
        <f t="shared" si="10"/>
        <v>33</v>
      </c>
      <c r="V567" s="2">
        <f t="shared" si="10"/>
        <v>16</v>
      </c>
      <c r="W567" s="2">
        <f t="shared" si="10"/>
        <v>33</v>
      </c>
      <c r="X567" s="2">
        <f t="shared" si="10"/>
        <v>22</v>
      </c>
      <c r="Y567" s="2">
        <f t="shared" si="10"/>
        <v>6</v>
      </c>
      <c r="Z567" s="2">
        <f t="shared" si="10"/>
        <v>63</v>
      </c>
      <c r="AA567" s="2">
        <f t="shared" si="10"/>
        <v>10</v>
      </c>
      <c r="AB567" s="2">
        <f t="shared" si="10"/>
        <v>5</v>
      </c>
      <c r="AC567" s="2">
        <f t="shared" si="10"/>
        <v>4</v>
      </c>
      <c r="AD567" s="2">
        <f t="shared" si="10"/>
        <v>4</v>
      </c>
      <c r="AE567" s="2">
        <f t="shared" si="10"/>
        <v>5</v>
      </c>
      <c r="AF567" s="2">
        <f t="shared" si="10"/>
        <v>14</v>
      </c>
      <c r="AG567" s="2">
        <f t="shared" si="10"/>
        <v>3</v>
      </c>
      <c r="AH567" s="2">
        <f t="shared" si="10"/>
        <v>3</v>
      </c>
      <c r="AI567" s="2">
        <f t="shared" si="10"/>
        <v>3</v>
      </c>
      <c r="AJ567" s="2">
        <f t="shared" si="10"/>
        <v>2</v>
      </c>
      <c r="AK567" s="2">
        <f t="shared" si="10"/>
        <v>5</v>
      </c>
      <c r="AL567" s="2">
        <f t="shared" si="10"/>
        <v>2</v>
      </c>
      <c r="AM567" s="2">
        <f t="shared" si="10"/>
        <v>7</v>
      </c>
      <c r="AN567" s="2">
        <f t="shared" si="10"/>
        <v>13</v>
      </c>
      <c r="AO567" s="2">
        <f t="shared" si="10"/>
        <v>3</v>
      </c>
      <c r="AP567" s="2">
        <f t="shared" si="10"/>
        <v>2</v>
      </c>
      <c r="AQ567" s="2">
        <f t="shared" si="10"/>
        <v>2</v>
      </c>
      <c r="AR567" s="2">
        <f t="shared" si="10"/>
        <v>2</v>
      </c>
      <c r="AS567" s="2">
        <f t="shared" si="10"/>
        <v>2</v>
      </c>
      <c r="AT567" s="2">
        <f t="shared" si="10"/>
        <v>2</v>
      </c>
      <c r="AU567" s="2">
        <f t="shared" si="10"/>
        <v>1</v>
      </c>
      <c r="AV567" s="2">
        <f t="shared" si="10"/>
        <v>1</v>
      </c>
      <c r="AW567" s="2">
        <f t="shared" si="10"/>
        <v>1</v>
      </c>
      <c r="AX567" s="2">
        <f t="shared" si="10"/>
        <v>2</v>
      </c>
      <c r="AY567" s="2">
        <f t="shared" si="10"/>
        <v>2</v>
      </c>
      <c r="AZ567" s="2">
        <f t="shared" si="10"/>
        <v>1</v>
      </c>
      <c r="BA567" s="2">
        <f t="shared" si="10"/>
        <v>1</v>
      </c>
      <c r="BB567" s="2">
        <f t="shared" si="10"/>
        <v>1</v>
      </c>
      <c r="BC567" s="2">
        <f t="shared" si="10"/>
        <v>1</v>
      </c>
      <c r="BD567" s="2">
        <f t="shared" si="10"/>
        <v>3</v>
      </c>
    </row>
    <row r="568" spans="1:56" s="15" customFormat="1" x14ac:dyDescent="0.2">
      <c r="B568"/>
      <c r="C568"/>
      <c r="D568"/>
      <c r="E568"/>
      <c r="F568"/>
      <c r="G568"/>
      <c r="H568" s="14"/>
      <c r="I568"/>
      <c r="J568" s="14"/>
      <c r="K568"/>
      <c r="L568" s="17"/>
      <c r="M568" s="17"/>
      <c r="N568" s="17"/>
      <c r="O568" s="17"/>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row>
    <row r="569" spans="1:56" s="15" customFormat="1" x14ac:dyDescent="0.2">
      <c r="B569" s="2"/>
      <c r="D569" s="16"/>
      <c r="F569" s="17"/>
      <c r="G569" s="20" t="s">
        <v>537</v>
      </c>
      <c r="H569" s="20" t="s">
        <v>538</v>
      </c>
      <c r="I569" s="20" t="s">
        <v>539</v>
      </c>
      <c r="J569" s="14"/>
      <c r="K569" s="16"/>
      <c r="L569" s="20" t="s">
        <v>537</v>
      </c>
      <c r="M569" s="20" t="s">
        <v>538</v>
      </c>
      <c r="N569" s="20" t="s">
        <v>539</v>
      </c>
      <c r="O569" s="20"/>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row>
    <row r="570" spans="1:56" x14ac:dyDescent="0.2">
      <c r="B570" s="14"/>
      <c r="C570" s="14"/>
      <c r="D570" s="14"/>
      <c r="E570" t="s">
        <v>590</v>
      </c>
      <c r="F570" s="26"/>
      <c r="G570">
        <f t="shared" ref="G570:G580" si="11">SUMIF($E$2:$E$566,$E570,L$2:L$566)</f>
        <v>674</v>
      </c>
      <c r="H570">
        <f t="shared" ref="H570:H580" si="12">SUMIF($E$2:$E$566,$E570,M$2:M$566)</f>
        <v>215</v>
      </c>
      <c r="I570">
        <f t="shared" ref="I570:I580" si="13">SUMIF($E$2:$E$566,$E570,N$2:N$566)</f>
        <v>459</v>
      </c>
      <c r="J570" s="14"/>
      <c r="K570" s="25"/>
      <c r="L570" s="18">
        <f>+M570*O570</f>
        <v>385</v>
      </c>
      <c r="M570" s="18">
        <f t="shared" ref="M570:M586" si="14">COUNTIF(O$2:O$566,O570)</f>
        <v>385</v>
      </c>
      <c r="N570" s="19">
        <f>+L570-M570</f>
        <v>0</v>
      </c>
      <c r="O570" s="9">
        <v>1</v>
      </c>
      <c r="P570" s="3">
        <f t="shared" ref="P570:Q579" si="15">+P571+M570</f>
        <v>560</v>
      </c>
      <c r="Q570" s="3">
        <f t="shared" si="15"/>
        <v>455</v>
      </c>
      <c r="R570" s="28">
        <f t="shared" ref="R570:R585" si="16">+Q570/N$587</f>
        <v>0.80817051509769089</v>
      </c>
    </row>
    <row r="571" spans="1:56" x14ac:dyDescent="0.2">
      <c r="E571" t="s">
        <v>591</v>
      </c>
      <c r="G571">
        <f t="shared" si="11"/>
        <v>280</v>
      </c>
      <c r="H571">
        <f t="shared" si="12"/>
        <v>247</v>
      </c>
      <c r="I571">
        <f t="shared" si="13"/>
        <v>33</v>
      </c>
      <c r="L571" s="18">
        <f t="shared" ref="L571:L586" si="17">+M571*O571</f>
        <v>158</v>
      </c>
      <c r="M571" s="18">
        <f t="shared" si="14"/>
        <v>79</v>
      </c>
      <c r="N571" s="19">
        <f t="shared" ref="N571:N586" si="18">+L571-M571</f>
        <v>79</v>
      </c>
      <c r="O571" s="9">
        <v>2</v>
      </c>
      <c r="P571" s="3">
        <f t="shared" si="15"/>
        <v>175</v>
      </c>
      <c r="Q571" s="3">
        <f t="shared" si="15"/>
        <v>455</v>
      </c>
      <c r="R571" s="28">
        <f t="shared" si="16"/>
        <v>0.80817051509769089</v>
      </c>
    </row>
    <row r="572" spans="1:56" x14ac:dyDescent="0.2">
      <c r="E572" t="s">
        <v>592</v>
      </c>
      <c r="G572">
        <f t="shared" si="11"/>
        <v>9</v>
      </c>
      <c r="H572">
        <f t="shared" si="12"/>
        <v>9</v>
      </c>
      <c r="I572">
        <f t="shared" si="13"/>
        <v>0</v>
      </c>
      <c r="L572" s="18">
        <f t="shared" si="17"/>
        <v>75</v>
      </c>
      <c r="M572" s="18">
        <f t="shared" si="14"/>
        <v>25</v>
      </c>
      <c r="N572" s="19">
        <f t="shared" si="18"/>
        <v>50</v>
      </c>
      <c r="O572" s="9">
        <v>3</v>
      </c>
      <c r="P572" s="3">
        <f t="shared" si="15"/>
        <v>96</v>
      </c>
      <c r="Q572" s="3">
        <f t="shared" si="15"/>
        <v>376</v>
      </c>
      <c r="R572" s="28">
        <f t="shared" si="16"/>
        <v>0.6678507992895204</v>
      </c>
    </row>
    <row r="573" spans="1:56" x14ac:dyDescent="0.2">
      <c r="E573" s="27" t="s">
        <v>540</v>
      </c>
      <c r="G573">
        <f t="shared" si="11"/>
        <v>36</v>
      </c>
      <c r="H573">
        <f t="shared" si="12"/>
        <v>35</v>
      </c>
      <c r="I573">
        <f t="shared" si="13"/>
        <v>1</v>
      </c>
      <c r="L573" s="18">
        <f t="shared" si="17"/>
        <v>124</v>
      </c>
      <c r="M573" s="18">
        <f t="shared" si="14"/>
        <v>31</v>
      </c>
      <c r="N573" s="19">
        <f t="shared" si="18"/>
        <v>93</v>
      </c>
      <c r="O573" s="9">
        <v>4</v>
      </c>
      <c r="P573" s="3">
        <f t="shared" si="15"/>
        <v>71</v>
      </c>
      <c r="Q573" s="3">
        <f t="shared" si="15"/>
        <v>326</v>
      </c>
      <c r="R573" s="28">
        <f t="shared" si="16"/>
        <v>0.57904085257548843</v>
      </c>
    </row>
    <row r="574" spans="1:56" x14ac:dyDescent="0.2">
      <c r="E574" s="27" t="s">
        <v>1305</v>
      </c>
      <c r="G574">
        <f t="shared" si="11"/>
        <v>18</v>
      </c>
      <c r="H574">
        <f t="shared" si="12"/>
        <v>10</v>
      </c>
      <c r="I574">
        <f t="shared" si="13"/>
        <v>8</v>
      </c>
      <c r="L574" s="18">
        <f t="shared" si="17"/>
        <v>60</v>
      </c>
      <c r="M574" s="18">
        <f t="shared" si="14"/>
        <v>12</v>
      </c>
      <c r="N574" s="19">
        <f t="shared" si="18"/>
        <v>48</v>
      </c>
      <c r="O574" s="9">
        <v>5</v>
      </c>
      <c r="P574" s="3">
        <f t="shared" si="15"/>
        <v>40</v>
      </c>
      <c r="Q574" s="3">
        <f t="shared" si="15"/>
        <v>233</v>
      </c>
      <c r="R574" s="28">
        <f t="shared" si="16"/>
        <v>0.41385435168738899</v>
      </c>
    </row>
    <row r="575" spans="1:56" x14ac:dyDescent="0.2">
      <c r="E575" s="27" t="s">
        <v>593</v>
      </c>
      <c r="G575">
        <f t="shared" si="11"/>
        <v>3</v>
      </c>
      <c r="H575">
        <f t="shared" si="12"/>
        <v>2</v>
      </c>
      <c r="I575">
        <f t="shared" si="13"/>
        <v>1</v>
      </c>
      <c r="L575" s="18">
        <f t="shared" si="17"/>
        <v>54</v>
      </c>
      <c r="M575" s="18">
        <f t="shared" si="14"/>
        <v>9</v>
      </c>
      <c r="N575" s="19">
        <f t="shared" si="18"/>
        <v>45</v>
      </c>
      <c r="O575" s="9">
        <v>6</v>
      </c>
      <c r="P575" s="3">
        <f t="shared" si="15"/>
        <v>28</v>
      </c>
      <c r="Q575" s="3">
        <f t="shared" si="15"/>
        <v>185</v>
      </c>
      <c r="R575" s="28">
        <f t="shared" si="16"/>
        <v>0.32859680284191828</v>
      </c>
    </row>
    <row r="576" spans="1:56" x14ac:dyDescent="0.2">
      <c r="E576" s="27" t="s">
        <v>1306</v>
      </c>
      <c r="G576">
        <f t="shared" si="11"/>
        <v>1</v>
      </c>
      <c r="H576">
        <f t="shared" si="12"/>
        <v>1</v>
      </c>
      <c r="I576">
        <f t="shared" si="13"/>
        <v>0</v>
      </c>
      <c r="L576" s="18">
        <f t="shared" si="17"/>
        <v>49</v>
      </c>
      <c r="M576" s="18">
        <f t="shared" si="14"/>
        <v>7</v>
      </c>
      <c r="N576" s="19">
        <f t="shared" si="18"/>
        <v>42</v>
      </c>
      <c r="O576" s="9">
        <v>7</v>
      </c>
      <c r="P576" s="3">
        <f t="shared" si="15"/>
        <v>19</v>
      </c>
      <c r="Q576" s="3">
        <f t="shared" si="15"/>
        <v>140</v>
      </c>
      <c r="R576" s="28">
        <f t="shared" si="16"/>
        <v>0.24866785079928952</v>
      </c>
    </row>
    <row r="577" spans="5:18" x14ac:dyDescent="0.2">
      <c r="E577" s="27" t="s">
        <v>1309</v>
      </c>
      <c r="G577">
        <f t="shared" si="11"/>
        <v>12</v>
      </c>
      <c r="H577">
        <f t="shared" si="12"/>
        <v>12</v>
      </c>
      <c r="I577">
        <f t="shared" si="13"/>
        <v>0</v>
      </c>
      <c r="L577" s="18">
        <f t="shared" si="17"/>
        <v>40</v>
      </c>
      <c r="M577" s="18">
        <f t="shared" si="14"/>
        <v>5</v>
      </c>
      <c r="N577" s="19">
        <f t="shared" si="18"/>
        <v>35</v>
      </c>
      <c r="O577" s="9">
        <v>8</v>
      </c>
      <c r="P577" s="3">
        <f t="shared" si="15"/>
        <v>12</v>
      </c>
      <c r="Q577" s="3">
        <f t="shared" si="15"/>
        <v>98</v>
      </c>
      <c r="R577" s="28">
        <f t="shared" si="16"/>
        <v>0.17406749555950266</v>
      </c>
    </row>
    <row r="578" spans="5:18" x14ac:dyDescent="0.2">
      <c r="E578" s="27" t="s">
        <v>1334</v>
      </c>
      <c r="G578">
        <f t="shared" si="11"/>
        <v>4</v>
      </c>
      <c r="H578">
        <f t="shared" si="12"/>
        <v>4</v>
      </c>
      <c r="I578">
        <f t="shared" si="13"/>
        <v>0</v>
      </c>
      <c r="L578" s="18">
        <f t="shared" si="17"/>
        <v>27</v>
      </c>
      <c r="M578" s="18">
        <f t="shared" si="14"/>
        <v>3</v>
      </c>
      <c r="N578" s="19">
        <f t="shared" si="18"/>
        <v>24</v>
      </c>
      <c r="O578" s="9">
        <v>9</v>
      </c>
      <c r="P578" s="3">
        <f t="shared" si="15"/>
        <v>7</v>
      </c>
      <c r="Q578" s="3">
        <f t="shared" si="15"/>
        <v>63</v>
      </c>
      <c r="R578" s="28">
        <f t="shared" si="16"/>
        <v>0.11190053285968028</v>
      </c>
    </row>
    <row r="579" spans="5:18" x14ac:dyDescent="0.2">
      <c r="E579" s="27" t="s">
        <v>1395</v>
      </c>
      <c r="G579">
        <f t="shared" si="11"/>
        <v>86</v>
      </c>
      <c r="H579">
        <f t="shared" si="12"/>
        <v>25</v>
      </c>
      <c r="I579">
        <f t="shared" si="13"/>
        <v>61</v>
      </c>
      <c r="L579" s="18">
        <f t="shared" si="17"/>
        <v>20</v>
      </c>
      <c r="M579" s="18">
        <f t="shared" si="14"/>
        <v>2</v>
      </c>
      <c r="N579" s="19">
        <f t="shared" si="18"/>
        <v>18</v>
      </c>
      <c r="O579" s="9">
        <v>10</v>
      </c>
      <c r="P579" s="3">
        <f t="shared" si="15"/>
        <v>4</v>
      </c>
      <c r="Q579" s="3">
        <f t="shared" si="15"/>
        <v>39</v>
      </c>
      <c r="R579" s="28">
        <f t="shared" si="16"/>
        <v>6.9271758436944941E-2</v>
      </c>
    </row>
    <row r="580" spans="5:18" x14ac:dyDescent="0.2">
      <c r="E580" s="27" t="s">
        <v>1339</v>
      </c>
      <c r="G580">
        <f t="shared" si="11"/>
        <v>5</v>
      </c>
      <c r="H580">
        <f t="shared" si="12"/>
        <v>5</v>
      </c>
      <c r="I580">
        <f t="shared" si="13"/>
        <v>0</v>
      </c>
      <c r="L580" s="18">
        <f t="shared" si="17"/>
        <v>11</v>
      </c>
      <c r="M580" s="18">
        <f t="shared" si="14"/>
        <v>1</v>
      </c>
      <c r="N580" s="19">
        <f t="shared" si="18"/>
        <v>10</v>
      </c>
      <c r="O580" s="9">
        <v>11</v>
      </c>
      <c r="P580" s="3">
        <f>+P581+M580</f>
        <v>2</v>
      </c>
      <c r="Q580" s="3">
        <f>+Q581+N580</f>
        <v>21</v>
      </c>
      <c r="R580" s="28">
        <f t="shared" si="16"/>
        <v>3.7300177619893425E-2</v>
      </c>
    </row>
    <row r="581" spans="5:18" x14ac:dyDescent="0.2">
      <c r="E581" s="15"/>
      <c r="F581" s="17"/>
      <c r="G581" s="17">
        <f>SUM(G570:G580)</f>
        <v>1128</v>
      </c>
      <c r="H581" s="17">
        <f>SUM(H570:H580)</f>
        <v>565</v>
      </c>
      <c r="I581" s="17">
        <f>SUM(I570:I580)</f>
        <v>563</v>
      </c>
      <c r="L581" s="18">
        <f t="shared" si="17"/>
        <v>12</v>
      </c>
      <c r="M581" s="18">
        <f t="shared" si="14"/>
        <v>1</v>
      </c>
      <c r="N581" s="19">
        <f t="shared" si="18"/>
        <v>11</v>
      </c>
      <c r="O581" s="9">
        <v>12</v>
      </c>
      <c r="P581" s="3">
        <f>+M581</f>
        <v>1</v>
      </c>
      <c r="Q581" s="3">
        <f>+N581</f>
        <v>11</v>
      </c>
      <c r="R581" s="28">
        <f t="shared" si="16"/>
        <v>1.9538188277087035E-2</v>
      </c>
    </row>
    <row r="582" spans="5:18" x14ac:dyDescent="0.2">
      <c r="K582" s="15"/>
      <c r="L582" s="18">
        <f t="shared" si="17"/>
        <v>13</v>
      </c>
      <c r="M582" s="18">
        <f t="shared" si="14"/>
        <v>1</v>
      </c>
      <c r="N582" s="19">
        <f t="shared" si="18"/>
        <v>12</v>
      </c>
      <c r="O582" s="9">
        <v>13</v>
      </c>
      <c r="P582" s="3">
        <f t="shared" ref="P582:Q585" si="19">+P583+M582</f>
        <v>5</v>
      </c>
      <c r="Q582" s="3">
        <f t="shared" si="19"/>
        <v>108</v>
      </c>
      <c r="R582" s="28">
        <f t="shared" si="16"/>
        <v>0.19182948490230906</v>
      </c>
    </row>
    <row r="583" spans="5:18" x14ac:dyDescent="0.2">
      <c r="L583" s="18">
        <f t="shared" si="17"/>
        <v>17</v>
      </c>
      <c r="M583" s="18">
        <f t="shared" si="14"/>
        <v>1</v>
      </c>
      <c r="N583" s="19">
        <f t="shared" si="18"/>
        <v>16</v>
      </c>
      <c r="O583" s="9">
        <v>17</v>
      </c>
      <c r="P583" s="3">
        <f t="shared" si="19"/>
        <v>4</v>
      </c>
      <c r="Q583" s="3">
        <f t="shared" si="19"/>
        <v>96</v>
      </c>
      <c r="R583" s="28">
        <f t="shared" si="16"/>
        <v>0.17051509769094139</v>
      </c>
    </row>
    <row r="584" spans="5:18" x14ac:dyDescent="0.2">
      <c r="L584" s="18">
        <f t="shared" si="17"/>
        <v>21</v>
      </c>
      <c r="M584" s="18">
        <f t="shared" si="14"/>
        <v>1</v>
      </c>
      <c r="N584" s="19">
        <f t="shared" si="18"/>
        <v>20</v>
      </c>
      <c r="O584" s="9">
        <v>21</v>
      </c>
      <c r="P584" s="3">
        <f t="shared" si="19"/>
        <v>3</v>
      </c>
      <c r="Q584" s="3">
        <f t="shared" si="19"/>
        <v>80</v>
      </c>
      <c r="R584" s="28">
        <f t="shared" si="16"/>
        <v>0.14209591474245115</v>
      </c>
    </row>
    <row r="585" spans="5:18" x14ac:dyDescent="0.2">
      <c r="L585" s="18">
        <f t="shared" si="17"/>
        <v>24</v>
      </c>
      <c r="M585" s="18">
        <f t="shared" si="14"/>
        <v>1</v>
      </c>
      <c r="N585" s="19">
        <f t="shared" si="18"/>
        <v>23</v>
      </c>
      <c r="O585" s="9">
        <v>24</v>
      </c>
      <c r="P585" s="3">
        <f t="shared" si="19"/>
        <v>2</v>
      </c>
      <c r="Q585" s="3">
        <f t="shared" si="19"/>
        <v>60</v>
      </c>
      <c r="R585" s="28">
        <f t="shared" si="16"/>
        <v>0.10657193605683836</v>
      </c>
    </row>
    <row r="586" spans="5:18" x14ac:dyDescent="0.2">
      <c r="L586" s="18">
        <f t="shared" si="17"/>
        <v>38</v>
      </c>
      <c r="M586" s="18">
        <f t="shared" si="14"/>
        <v>1</v>
      </c>
      <c r="N586" s="19">
        <f t="shared" si="18"/>
        <v>37</v>
      </c>
      <c r="O586" s="9">
        <v>38</v>
      </c>
      <c r="P586" s="2">
        <f>+M586</f>
        <v>1</v>
      </c>
      <c r="Q586" s="2">
        <f>+N586</f>
        <v>37</v>
      </c>
      <c r="R586" s="28">
        <f>+Q586/N$587</f>
        <v>6.5719360568383664E-2</v>
      </c>
    </row>
    <row r="587" spans="5:18" x14ac:dyDescent="0.2">
      <c r="L587" s="17">
        <f>SUM(L570:L586)</f>
        <v>1128</v>
      </c>
      <c r="M587" s="17">
        <f>SUM(M570:M586)</f>
        <v>565</v>
      </c>
      <c r="N587" s="17">
        <f>SUM(N570:N586)</f>
        <v>563</v>
      </c>
    </row>
  </sheetData>
  <sortState xmlns:xlrd2="http://schemas.microsoft.com/office/spreadsheetml/2017/richdata2" ref="A2:BD568">
    <sortCondition ref="E2:E568"/>
    <sortCondition ref="A2:A568"/>
  </sortState>
  <mergeCells count="1">
    <mergeCell ref="Z1:AA1"/>
  </mergeCells>
  <conditionalFormatting sqref="B1">
    <cfRule type="expression" dxfId="82" priority="144">
      <formula>#REF!="WANT"</formula>
    </cfRule>
  </conditionalFormatting>
  <conditionalFormatting sqref="B222:C224 E222:E224 B225:E256 B257:C259 E257:E259 B260:E276 B277:C279 E277:E279 B286:C288 B326:C328 B361:C363 E361:E363 B364:E390 B391:C393 E391:E393 B458:C459 E458:E459 B460:E514 B515:C521 E515:E521 B522:E557 B558:C562 E558:E562 B563:E566">
    <cfRule type="expression" dxfId="81" priority="172">
      <formula>#REF!="WANT"</formula>
    </cfRule>
  </conditionalFormatting>
  <conditionalFormatting sqref="B289:D316 B320:D325">
    <cfRule type="expression" dxfId="80" priority="93">
      <formula>#REF!="WANT"</formula>
    </cfRule>
  </conditionalFormatting>
  <conditionalFormatting sqref="B2:E221">
    <cfRule type="expression" dxfId="79" priority="57">
      <formula>#REF!="WANT"</formula>
    </cfRule>
  </conditionalFormatting>
  <conditionalFormatting sqref="B280:E285 P285 P371:P373 P403 P417 L570:M586">
    <cfRule type="expression" dxfId="78" priority="170">
      <formula>#REF!="WANT"</formula>
    </cfRule>
  </conditionalFormatting>
  <conditionalFormatting sqref="B317:E319">
    <cfRule type="expression" dxfId="77" priority="106">
      <formula>#REF!="WANT"</formula>
    </cfRule>
  </conditionalFormatting>
  <conditionalFormatting sqref="B329:E360">
    <cfRule type="expression" dxfId="76" priority="85">
      <formula>#REF!="WANT"</formula>
    </cfRule>
  </conditionalFormatting>
  <conditionalFormatting sqref="B394:E457">
    <cfRule type="expression" dxfId="75" priority="84">
      <formula>#REF!="WANT"</formula>
    </cfRule>
  </conditionalFormatting>
  <conditionalFormatting sqref="E286:E316">
    <cfRule type="expression" dxfId="74" priority="86">
      <formula>#REF!="WANT"</formula>
    </cfRule>
  </conditionalFormatting>
  <conditionalFormatting sqref="E320:E328">
    <cfRule type="expression" dxfId="73" priority="82">
      <formula>#REF!="WANT"</formula>
    </cfRule>
  </conditionalFormatting>
  <conditionalFormatting sqref="E573:E580">
    <cfRule type="expression" dxfId="72" priority="31">
      <formula>#REF!="WANT"</formula>
    </cfRule>
  </conditionalFormatting>
  <conditionalFormatting sqref="G2:J566">
    <cfRule type="expression" dxfId="71" priority="5">
      <formula>#REF!="WANT"</formula>
    </cfRule>
  </conditionalFormatting>
  <conditionalFormatting sqref="K523:K534">
    <cfRule type="expression" dxfId="70" priority="75">
      <formula>#REF!="WANT"</formula>
    </cfRule>
  </conditionalFormatting>
  <conditionalFormatting sqref="L2:M566">
    <cfRule type="expression" dxfId="69" priority="14">
      <formula>#REF!="WANT"</formula>
    </cfRule>
  </conditionalFormatting>
  <conditionalFormatting sqref="O2:O566">
    <cfRule type="cellIs" dxfId="68" priority="95" operator="greaterThan">
      <formula>5</formula>
    </cfRule>
    <cfRule type="cellIs" dxfId="67" priority="96" operator="between">
      <formula>2</formula>
      <formula>5</formula>
    </cfRule>
    <cfRule type="cellIs" dxfId="66" priority="97" operator="equal">
      <formula>1</formula>
    </cfRule>
  </conditionalFormatting>
  <conditionalFormatting sqref="O570:O586">
    <cfRule type="cellIs" dxfId="65" priority="177" operator="between">
      <formula>2</formula>
      <formula>5</formula>
    </cfRule>
    <cfRule type="cellIs" dxfId="64" priority="176" operator="greaterThan">
      <formula>5</formula>
    </cfRule>
    <cfRule type="cellIs" dxfId="63" priority="178" operator="equal">
      <formula>1</formula>
    </cfRule>
  </conditionalFormatting>
  <conditionalFormatting sqref="P9:P10">
    <cfRule type="expression" dxfId="62" priority="73">
      <formula>#REF!="WANT"</formula>
    </cfRule>
  </conditionalFormatting>
  <conditionalFormatting sqref="P183:P200">
    <cfRule type="expression" dxfId="61" priority="65">
      <formula>#REF!="WANT"</formula>
    </cfRule>
  </conditionalFormatting>
  <conditionalFormatting sqref="P273:P276">
    <cfRule type="expression" dxfId="60" priority="66">
      <formula>#REF!="WANT"</formula>
    </cfRule>
  </conditionalFormatting>
  <conditionalFormatting sqref="P319 R319:S319">
    <cfRule type="duplicateValues" dxfId="59" priority="24543"/>
  </conditionalFormatting>
  <conditionalFormatting sqref="P387:P390">
    <cfRule type="expression" dxfId="58" priority="64">
      <formula>#REF!="WANT"</formula>
    </cfRule>
  </conditionalFormatting>
  <conditionalFormatting sqref="P394">
    <cfRule type="duplicateValues" dxfId="57" priority="116"/>
  </conditionalFormatting>
  <conditionalFormatting sqref="P499:P515">
    <cfRule type="duplicateValues" dxfId="56" priority="24399"/>
  </conditionalFormatting>
  <conditionalFormatting sqref="P516:P540">
    <cfRule type="duplicateValues" dxfId="55" priority="3"/>
  </conditionalFormatting>
  <conditionalFormatting sqref="P541:P560">
    <cfRule type="duplicateValues" dxfId="54" priority="2"/>
  </conditionalFormatting>
  <conditionalFormatting sqref="P561:P566">
    <cfRule type="duplicateValues" dxfId="53" priority="1"/>
  </conditionalFormatting>
  <conditionalFormatting sqref="P74:Q74">
    <cfRule type="duplicateValues" dxfId="52" priority="139"/>
  </conditionalFormatting>
  <conditionalFormatting sqref="P205:BA205">
    <cfRule type="duplicateValues" dxfId="51" priority="128"/>
  </conditionalFormatting>
  <conditionalFormatting sqref="P295:BA316 P320:P321 R320:BA321">
    <cfRule type="duplicateValues" dxfId="50" priority="180"/>
  </conditionalFormatting>
  <conditionalFormatting sqref="P330:BA338 R329:BA329 P329 P100:BA107 P68:BA68">
    <cfRule type="duplicateValues" dxfId="49" priority="182"/>
  </conditionalFormatting>
  <conditionalFormatting sqref="Q366:Q369">
    <cfRule type="duplicateValues" dxfId="48" priority="115"/>
  </conditionalFormatting>
  <conditionalFormatting sqref="Q377:R386 Q394:R395">
    <cfRule type="duplicateValues" dxfId="47" priority="185"/>
  </conditionalFormatting>
  <conditionalFormatting sqref="Q515:BA521 Q390:BA390 Q273:BA276 P268:BA272 P62:BA67 Q9:Y10 P458:BA459 P391:BA393 P361:BA363 P326:P328 R326:BA328 P286:BA288 P277:BA279 P257:BA259 P222:BA224 P158:BA159 P69:BA71 Q389:Y389 AB389:BA389 Q183:BA200 AB9:BA10 Q558:BA562">
    <cfRule type="duplicateValues" dxfId="46" priority="190"/>
  </conditionalFormatting>
  <conditionalFormatting sqref="Q563:BA565 P418:U418 U319:BA319 V40 T39:T50 AN172 R27 Q28 R24:S25 AK172 AE173 AB173 P4:Y8 P121:BA142 P110:P120 T110:BA117 T119:BA120 Z118:BA118 T118:X118 Q118 P148:BA154 P143:P147 R143:BA147 P157:BA157 P155:P156 R155:BA156 P178:BA179 T173:U173 Z172:AF172 AB170:AE171 AM172:AM173 P171:U172 P170:Q170 T170:U170 X170 Z170:Z171 AJ171:AQ171 AG170:AM170 P169:Z169 AB169:AJ169 AL169 AL174:AQ174 P2:P3 R2:Y3 P52:BA61 P11:W11 Y11 P12:S12 U12:Y12 P13:U13 W13:Y13 P14:T14 V14:Y14 P15:Q15 S15:Y15 P16:P20 R16:Y18 P23:Q23 S23 P22:R22 T22:T23 P21:Q21 S21:T21 Q26:R26 P24:P34 P35:Q35 S29:Y35 P36:P38 R36:Y38 V39:W39 P377:P386 P207:AZ207 P206:Y206 AA206 AF206:AG206 AI206 AK206 AM206 AO206 AT206 AX206:AY206 BA206 U21:Y28 R19:T20 V19:Y20 W418:BA418 R74:BA74 U370:BA370 R366:R369 U366:X369 U381:BA385 U386:X386 P395 S395:BA395 P366:P369 Z366:BA369 P370:S370 U376:X380 Z376:BA380 P419:BA457 P322:P325 R322:BA325 P396:BA402 AO172:AQ173 AR171:BA174 AN169:BA169 AP170:BA170 P173:P177 T174:AJ174 T176:V177 S175:U175 W175:BA177 V180:BA182 P180:S182 S201:BA204 P212 P208:Q211 P221:BA221 R220:BA220 BD220 P220 P213:Q219 U208:BA219 P253:BA256 P317:BA318 P234:P252 S234:T235 V234:BA237 T236 S237:T237 S238:S241 U239:BA241 S242:T242 V242:BA242 U238:V238 X238:BA238 P233:BA233 P231:S231 W231:BA231 P232 R232:BA232 T243:BA252 P39:S51 Y40:BA43 V41:W43 Y45:BA51 V45:W51 Z44:BA44 U44:W44 Z386:BA386 P365:Y365 AB365:BA365 P72:BA73 P108:BA109 P160:BA168 P201:Q204 P225:BA230 P260:BA267 P280:BA284 P289:BA294 P339:BA360 P364:BA364 P374:S376 U374:BA375 Z394:BA394 U394:X394 P404:BA416 P460:BA498 Y39 AB11:BA39 AB2:BA8 P75:BA99 Q499:BA514 Q522:BA557">
    <cfRule type="duplicateValues" dxfId="45" priority="24562"/>
  </conditionalFormatting>
  <conditionalFormatting sqref="Q566:BA566 Q417:BA417 Q403:BA403 Q387:BA388 Q371:BA373 Q285:BA285">
    <cfRule type="duplicateValues" dxfId="44" priority="186"/>
  </conditionalFormatting>
  <conditionalFormatting sqref="V418">
    <cfRule type="duplicateValues" dxfId="43" priority="175"/>
  </conditionalFormatting>
  <conditionalFormatting sqref="Y366:Y368">
    <cfRule type="duplicateValues" dxfId="42" priority="114"/>
  </conditionalFormatting>
  <conditionalFormatting sqref="Y376:Y380">
    <cfRule type="duplicateValues" dxfId="41" priority="113"/>
  </conditionalFormatting>
  <conditionalFormatting sqref="Y386">
    <cfRule type="duplicateValues" dxfId="40" priority="184"/>
  </conditionalFormatting>
  <conditionalFormatting sqref="Z1">
    <cfRule type="duplicateValues" dxfId="39" priority="173"/>
  </conditionalFormatting>
  <conditionalFormatting sqref="Z389">
    <cfRule type="duplicateValues" dxfId="38" priority="53"/>
  </conditionalFormatting>
  <conditionalFormatting sqref="Z2:AA8 Z11:AA39">
    <cfRule type="duplicateValues" dxfId="37" priority="12"/>
  </conditionalFormatting>
  <conditionalFormatting sqref="Z9:AA10">
    <cfRule type="duplicateValues" dxfId="36" priority="13"/>
  </conditionalFormatting>
  <conditionalFormatting sqref="Z365:AA365">
    <cfRule type="duplicateValues" dxfId="35" priority="22"/>
  </conditionalFormatting>
  <conditionalFormatting sqref="BB205:BD205">
    <cfRule type="duplicateValues" dxfId="34" priority="123"/>
  </conditionalFormatting>
  <conditionalFormatting sqref="BB295:BD316 BB320:BD321">
    <cfRule type="duplicateValues" dxfId="33" priority="181"/>
  </conditionalFormatting>
  <conditionalFormatting sqref="BB329:BD338 BB100:BD107 BB68:BD68">
    <cfRule type="duplicateValues" dxfId="32" priority="183"/>
  </conditionalFormatting>
  <conditionalFormatting sqref="BB522:BD557 BB322:BD325 BB2:BD8 BB208:BD219 BB206:BD206 BB221:BD221 BB317:BD319 BB220:BC220 BB11:BD61 BB72:BD99 BB108:BD157 BB160:BD182 BB201:BD204 BB225:BD256 BB260:BD267 BB280:BD284 BB289:BD294 BB339:BD360 BB364:BD370 BB374:BD386 BB394:BD402 BB404:BD416 BB418:BD457 BB460:BD514 BB563:BD565">
    <cfRule type="duplicateValues" dxfId="31" priority="189"/>
  </conditionalFormatting>
  <conditionalFormatting sqref="BB558:BD562 BB515:BD521 BB458:BD459 BB389:BD393 BB361:BD363 BB326:BD328 BB286:BD288 BB257:BD259 BB222:BD224 BB158:BD159 BB69:BD71 BB62:BD67 BB9:BD10 BB183:BD200 BB268:BD279">
    <cfRule type="duplicateValues" dxfId="30" priority="191"/>
  </conditionalFormatting>
  <conditionalFormatting sqref="BB566:BD566 BB417:BD417 BB403:BD403 BB387:BD388 BB371:BD373 BB285:BD285">
    <cfRule type="duplicateValues" dxfId="29" priority="187"/>
  </conditionalFormatting>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2285"/>
  <sheetViews>
    <sheetView workbookViewId="0">
      <selection activeCell="H47" sqref="H47"/>
    </sheetView>
  </sheetViews>
  <sheetFormatPr baseColWidth="10" defaultRowHeight="16" x14ac:dyDescent="0.2"/>
  <cols>
    <col min="1" max="1" width="8.33203125" style="44" bestFit="1" customWidth="1"/>
    <col min="2" max="2" width="8.33203125" style="3" bestFit="1" customWidth="1"/>
    <col min="3" max="16384" width="10.83203125" style="36"/>
  </cols>
  <sheetData>
    <row r="1" spans="1:2" s="31" customFormat="1" x14ac:dyDescent="0.2">
      <c r="A1" s="46" t="s">
        <v>1596</v>
      </c>
      <c r="B1" s="2" t="s">
        <v>4</v>
      </c>
    </row>
    <row r="2" spans="1:2" s="32" customFormat="1" x14ac:dyDescent="0.2">
      <c r="A2" s="193">
        <v>1</v>
      </c>
      <c r="B2" s="39">
        <v>1</v>
      </c>
    </row>
    <row r="3" spans="1:2" s="32" customFormat="1" x14ac:dyDescent="0.2">
      <c r="A3" s="193"/>
      <c r="B3" s="40">
        <v>3</v>
      </c>
    </row>
    <row r="4" spans="1:2" s="32" customFormat="1" x14ac:dyDescent="0.2">
      <c r="A4" s="193">
        <v>2</v>
      </c>
      <c r="B4" s="39">
        <v>2</v>
      </c>
    </row>
    <row r="5" spans="1:2" s="32" customFormat="1" x14ac:dyDescent="0.2">
      <c r="A5" s="193"/>
      <c r="B5" s="40">
        <v>4</v>
      </c>
    </row>
    <row r="6" spans="1:2" s="32" customFormat="1" x14ac:dyDescent="0.2">
      <c r="A6" s="193">
        <v>3</v>
      </c>
      <c r="B6" s="40">
        <v>5</v>
      </c>
    </row>
    <row r="7" spans="1:2" s="32" customFormat="1" x14ac:dyDescent="0.2">
      <c r="A7" s="193"/>
      <c r="B7" s="40" t="s">
        <v>16</v>
      </c>
    </row>
    <row r="8" spans="1:2" s="32" customFormat="1" x14ac:dyDescent="0.2">
      <c r="A8" s="193"/>
      <c r="B8" s="40">
        <v>6</v>
      </c>
    </row>
    <row r="9" spans="1:2" s="32" customFormat="1" x14ac:dyDescent="0.2">
      <c r="A9" s="193"/>
      <c r="B9" s="40" t="s">
        <v>17</v>
      </c>
    </row>
    <row r="10" spans="1:2" s="32" customFormat="1" x14ac:dyDescent="0.2">
      <c r="A10" s="193"/>
      <c r="B10" s="40">
        <v>7</v>
      </c>
    </row>
    <row r="11" spans="1:2" s="32" customFormat="1" x14ac:dyDescent="0.2">
      <c r="A11" s="193"/>
      <c r="B11" s="40">
        <v>8</v>
      </c>
    </row>
    <row r="12" spans="1:2" s="32" customFormat="1" x14ac:dyDescent="0.2">
      <c r="A12" s="193"/>
      <c r="B12" s="40" t="s">
        <v>18</v>
      </c>
    </row>
    <row r="13" spans="1:2" s="32" customFormat="1" x14ac:dyDescent="0.2">
      <c r="A13" s="193"/>
      <c r="B13" s="39">
        <v>9</v>
      </c>
    </row>
    <row r="14" spans="1:2" s="32" customFormat="1" x14ac:dyDescent="0.2">
      <c r="A14" s="193">
        <v>4</v>
      </c>
      <c r="B14" s="40">
        <v>10</v>
      </c>
    </row>
    <row r="15" spans="1:2" s="32" customFormat="1" x14ac:dyDescent="0.2">
      <c r="A15" s="193"/>
      <c r="B15" s="40" t="s">
        <v>20</v>
      </c>
    </row>
    <row r="16" spans="1:2" s="32" customFormat="1" x14ac:dyDescent="0.2">
      <c r="A16" s="193"/>
      <c r="B16" s="39">
        <v>11</v>
      </c>
    </row>
    <row r="17" spans="1:10" s="32" customFormat="1" x14ac:dyDescent="0.2">
      <c r="A17" s="193"/>
      <c r="B17" s="40" t="s">
        <v>21</v>
      </c>
    </row>
    <row r="18" spans="1:10" s="32" customFormat="1" x14ac:dyDescent="0.2">
      <c r="A18" s="41">
        <v>5</v>
      </c>
      <c r="B18" s="39">
        <v>12</v>
      </c>
    </row>
    <row r="19" spans="1:10" s="32" customFormat="1" x14ac:dyDescent="0.2">
      <c r="A19" s="193">
        <v>6</v>
      </c>
      <c r="B19" s="40">
        <v>13</v>
      </c>
    </row>
    <row r="20" spans="1:10" s="32" customFormat="1" x14ac:dyDescent="0.2">
      <c r="A20" s="193"/>
      <c r="B20" s="40">
        <v>14</v>
      </c>
    </row>
    <row r="21" spans="1:10" s="32" customFormat="1" x14ac:dyDescent="0.2">
      <c r="A21" s="193"/>
      <c r="B21" s="39">
        <v>15</v>
      </c>
    </row>
    <row r="22" spans="1:10" s="32" customFormat="1" x14ac:dyDescent="0.2">
      <c r="A22" s="193"/>
      <c r="B22" s="40">
        <v>16</v>
      </c>
    </row>
    <row r="23" spans="1:10" s="32" customFormat="1" x14ac:dyDescent="0.2">
      <c r="A23" s="41">
        <v>7</v>
      </c>
      <c r="B23" s="39">
        <v>17</v>
      </c>
    </row>
    <row r="24" spans="1:10" s="32" customFormat="1" x14ac:dyDescent="0.2">
      <c r="A24" s="193">
        <v>8</v>
      </c>
      <c r="B24" s="40">
        <v>18</v>
      </c>
    </row>
    <row r="25" spans="1:10" s="32" customFormat="1" x14ac:dyDescent="0.2">
      <c r="A25" s="193"/>
      <c r="B25" s="40">
        <v>19</v>
      </c>
    </row>
    <row r="26" spans="1:10" s="32" customFormat="1" x14ac:dyDescent="0.2">
      <c r="A26" s="193"/>
      <c r="B26" s="40" t="s">
        <v>27</v>
      </c>
    </row>
    <row r="27" spans="1:10" s="32" customFormat="1" x14ac:dyDescent="0.2">
      <c r="A27" s="193"/>
      <c r="B27" s="40">
        <v>20</v>
      </c>
    </row>
    <row r="28" spans="1:10" s="32" customFormat="1" x14ac:dyDescent="0.2">
      <c r="A28" s="193"/>
      <c r="B28" s="40">
        <v>21</v>
      </c>
    </row>
    <row r="29" spans="1:10" s="32" customFormat="1" x14ac:dyDescent="0.2">
      <c r="A29" s="193"/>
      <c r="B29" s="40">
        <v>22</v>
      </c>
    </row>
    <row r="30" spans="1:10" s="32" customFormat="1" x14ac:dyDescent="0.2">
      <c r="A30" s="193"/>
      <c r="B30" s="40">
        <v>23</v>
      </c>
    </row>
    <row r="31" spans="1:10" s="32" customFormat="1" x14ac:dyDescent="0.2">
      <c r="A31" s="193"/>
      <c r="B31" s="39">
        <v>24</v>
      </c>
      <c r="C31" s="33"/>
      <c r="F31" s="9"/>
      <c r="G31" s="34"/>
      <c r="H31" s="9"/>
      <c r="I31" s="34"/>
      <c r="J31" s="35"/>
    </row>
    <row r="32" spans="1:10" s="32" customFormat="1" x14ac:dyDescent="0.2">
      <c r="A32" s="193"/>
      <c r="B32" s="40">
        <v>40</v>
      </c>
      <c r="C32" s="33"/>
      <c r="F32" s="9"/>
      <c r="G32" s="34"/>
      <c r="H32" s="9"/>
      <c r="I32" s="34"/>
      <c r="J32" s="35"/>
    </row>
    <row r="33" spans="1:10" s="32" customFormat="1" x14ac:dyDescent="0.2">
      <c r="A33" s="193">
        <v>9</v>
      </c>
      <c r="B33" s="40">
        <v>25</v>
      </c>
      <c r="C33" s="33"/>
      <c r="F33" s="9"/>
      <c r="G33" s="34"/>
      <c r="H33" s="9"/>
      <c r="I33" s="34"/>
      <c r="J33" s="35"/>
    </row>
    <row r="34" spans="1:10" s="32" customFormat="1" x14ac:dyDescent="0.2">
      <c r="A34" s="193"/>
      <c r="B34" s="40" t="s">
        <v>30</v>
      </c>
      <c r="C34" s="33"/>
      <c r="F34" s="9"/>
      <c r="G34" s="34"/>
      <c r="H34" s="9"/>
      <c r="I34" s="34"/>
      <c r="J34" s="35"/>
    </row>
    <row r="35" spans="1:10" s="32" customFormat="1" x14ac:dyDescent="0.2">
      <c r="A35" s="193"/>
      <c r="B35" s="39">
        <v>26</v>
      </c>
      <c r="C35" s="33"/>
      <c r="F35" s="9"/>
      <c r="G35" s="34"/>
      <c r="H35" s="9"/>
      <c r="I35" s="34"/>
      <c r="J35" s="35"/>
    </row>
    <row r="36" spans="1:10" s="32" customFormat="1" x14ac:dyDescent="0.2">
      <c r="A36" s="193"/>
      <c r="B36" s="40" t="s">
        <v>31</v>
      </c>
      <c r="C36" s="33"/>
      <c r="F36" s="9"/>
      <c r="G36" s="34"/>
      <c r="H36" s="9"/>
      <c r="I36" s="34"/>
      <c r="J36" s="35"/>
    </row>
    <row r="37" spans="1:10" s="32" customFormat="1" x14ac:dyDescent="0.2">
      <c r="A37" s="193"/>
      <c r="B37" s="40">
        <v>41</v>
      </c>
      <c r="C37" s="33"/>
      <c r="F37" s="9"/>
      <c r="G37" s="34"/>
      <c r="H37" s="9"/>
      <c r="I37" s="34"/>
      <c r="J37" s="35"/>
    </row>
    <row r="38" spans="1:10" s="32" customFormat="1" x14ac:dyDescent="0.2">
      <c r="A38" s="193">
        <v>10</v>
      </c>
      <c r="B38" s="40">
        <v>27</v>
      </c>
      <c r="C38" s="33"/>
      <c r="F38" s="9"/>
      <c r="G38" s="34"/>
      <c r="H38" s="9"/>
      <c r="I38" s="34"/>
      <c r="J38" s="35"/>
    </row>
    <row r="39" spans="1:10" s="32" customFormat="1" x14ac:dyDescent="0.2">
      <c r="A39" s="193"/>
      <c r="B39" s="40">
        <v>28</v>
      </c>
      <c r="C39" s="33"/>
      <c r="F39" s="9"/>
      <c r="G39" s="34"/>
      <c r="H39" s="9"/>
      <c r="I39" s="34"/>
      <c r="J39" s="35"/>
    </row>
    <row r="40" spans="1:10" s="32" customFormat="1" x14ac:dyDescent="0.2">
      <c r="A40" s="193"/>
      <c r="B40" s="40" t="s">
        <v>35</v>
      </c>
      <c r="C40" s="33"/>
      <c r="F40" s="9"/>
      <c r="G40" s="34"/>
      <c r="H40" s="9"/>
      <c r="I40" s="34"/>
      <c r="J40" s="35"/>
    </row>
    <row r="41" spans="1:10" s="32" customFormat="1" x14ac:dyDescent="0.2">
      <c r="A41" s="193"/>
      <c r="B41" s="40">
        <v>29</v>
      </c>
      <c r="C41" s="33"/>
      <c r="F41" s="9"/>
      <c r="G41" s="34"/>
      <c r="H41" s="9"/>
      <c r="I41" s="34"/>
      <c r="J41" s="35"/>
    </row>
    <row r="42" spans="1:10" s="32" customFormat="1" x14ac:dyDescent="0.2">
      <c r="A42" s="193"/>
      <c r="B42" s="40">
        <v>30</v>
      </c>
    </row>
    <row r="43" spans="1:10" s="32" customFormat="1" x14ac:dyDescent="0.2">
      <c r="A43" s="193"/>
      <c r="B43" s="39" t="s">
        <v>32</v>
      </c>
    </row>
    <row r="44" spans="1:10" s="32" customFormat="1" x14ac:dyDescent="0.2">
      <c r="A44" s="193"/>
      <c r="B44" s="40">
        <v>42</v>
      </c>
    </row>
    <row r="45" spans="1:10" s="32" customFormat="1" x14ac:dyDescent="0.2">
      <c r="A45" s="193">
        <v>11</v>
      </c>
      <c r="B45" s="40">
        <v>31</v>
      </c>
    </row>
    <row r="46" spans="1:10" s="32" customFormat="1" x14ac:dyDescent="0.2">
      <c r="A46" s="193"/>
      <c r="B46" s="40">
        <v>32</v>
      </c>
    </row>
    <row r="47" spans="1:10" s="32" customFormat="1" x14ac:dyDescent="0.2">
      <c r="A47" s="193"/>
      <c r="B47" s="40">
        <v>33</v>
      </c>
    </row>
    <row r="48" spans="1:10" s="32" customFormat="1" x14ac:dyDescent="0.2">
      <c r="A48" s="193"/>
      <c r="B48" s="40">
        <v>34</v>
      </c>
    </row>
    <row r="49" spans="1:2" s="32" customFormat="1" x14ac:dyDescent="0.2">
      <c r="A49" s="193"/>
      <c r="B49" s="39">
        <v>35</v>
      </c>
    </row>
    <row r="50" spans="1:2" s="32" customFormat="1" x14ac:dyDescent="0.2">
      <c r="A50" s="193"/>
      <c r="B50" s="40">
        <v>43</v>
      </c>
    </row>
    <row r="51" spans="1:2" s="32" customFormat="1" x14ac:dyDescent="0.2">
      <c r="A51" s="193">
        <v>12</v>
      </c>
      <c r="B51" s="40">
        <v>36</v>
      </c>
    </row>
    <row r="52" spans="1:2" s="32" customFormat="1" x14ac:dyDescent="0.2">
      <c r="A52" s="193"/>
      <c r="B52" s="39" t="s">
        <v>38</v>
      </c>
    </row>
    <row r="53" spans="1:2" s="32" customFormat="1" x14ac:dyDescent="0.2">
      <c r="A53" s="193"/>
      <c r="B53" s="40">
        <v>44</v>
      </c>
    </row>
    <row r="54" spans="1:2" s="32" customFormat="1" x14ac:dyDescent="0.2">
      <c r="A54" s="193">
        <v>13</v>
      </c>
      <c r="B54" s="39">
        <v>37</v>
      </c>
    </row>
    <row r="55" spans="1:2" s="32" customFormat="1" x14ac:dyDescent="0.2">
      <c r="A55" s="193"/>
      <c r="B55" s="40">
        <v>45</v>
      </c>
    </row>
    <row r="56" spans="1:2" s="32" customFormat="1" x14ac:dyDescent="0.2">
      <c r="A56" s="190">
        <v>14</v>
      </c>
      <c r="B56" s="39">
        <v>38</v>
      </c>
    </row>
    <row r="57" spans="1:2" s="32" customFormat="1" x14ac:dyDescent="0.2">
      <c r="A57" s="192"/>
      <c r="B57" s="40">
        <v>46</v>
      </c>
    </row>
    <row r="58" spans="1:2" s="32" customFormat="1" x14ac:dyDescent="0.2">
      <c r="A58" s="190">
        <v>15</v>
      </c>
      <c r="B58" s="39">
        <v>39</v>
      </c>
    </row>
    <row r="59" spans="1:2" s="32" customFormat="1" x14ac:dyDescent="0.2">
      <c r="A59" s="192"/>
      <c r="B59" s="40">
        <v>47</v>
      </c>
    </row>
    <row r="60" spans="1:2" s="32" customFormat="1" x14ac:dyDescent="0.2">
      <c r="A60" s="190">
        <v>16</v>
      </c>
      <c r="B60" s="39">
        <v>63</v>
      </c>
    </row>
    <row r="61" spans="1:2" s="32" customFormat="1" x14ac:dyDescent="0.2">
      <c r="A61" s="191"/>
      <c r="B61" s="40" t="s">
        <v>49</v>
      </c>
    </row>
    <row r="62" spans="1:2" s="32" customFormat="1" x14ac:dyDescent="0.2">
      <c r="A62" s="191"/>
      <c r="B62" s="40">
        <v>86</v>
      </c>
    </row>
    <row r="63" spans="1:2" s="32" customFormat="1" x14ac:dyDescent="0.2">
      <c r="A63" s="191"/>
      <c r="B63" s="40">
        <v>92</v>
      </c>
    </row>
    <row r="64" spans="1:2" s="32" customFormat="1" x14ac:dyDescent="0.2">
      <c r="A64" s="192"/>
      <c r="B64" s="40">
        <v>102</v>
      </c>
    </row>
    <row r="65" spans="1:2" s="32" customFormat="1" x14ac:dyDescent="0.2">
      <c r="A65" s="190">
        <v>17</v>
      </c>
      <c r="B65" s="39">
        <v>73</v>
      </c>
    </row>
    <row r="66" spans="1:2" s="32" customFormat="1" x14ac:dyDescent="0.2">
      <c r="A66" s="191"/>
      <c r="B66" s="40">
        <v>84</v>
      </c>
    </row>
    <row r="67" spans="1:2" s="32" customFormat="1" x14ac:dyDescent="0.2">
      <c r="A67" s="191"/>
      <c r="B67" s="40" t="s">
        <v>52</v>
      </c>
    </row>
    <row r="68" spans="1:2" s="32" customFormat="1" x14ac:dyDescent="0.2">
      <c r="A68" s="191"/>
      <c r="B68" s="40">
        <v>87</v>
      </c>
    </row>
    <row r="69" spans="1:2" s="32" customFormat="1" x14ac:dyDescent="0.2">
      <c r="A69" s="191"/>
      <c r="B69" s="40">
        <v>93</v>
      </c>
    </row>
    <row r="70" spans="1:2" s="32" customFormat="1" x14ac:dyDescent="0.2">
      <c r="A70" s="192"/>
      <c r="B70" s="40">
        <v>103</v>
      </c>
    </row>
    <row r="71" spans="1:2" s="32" customFormat="1" x14ac:dyDescent="0.2">
      <c r="A71" s="190">
        <v>18</v>
      </c>
      <c r="B71" s="40">
        <v>64</v>
      </c>
    </row>
    <row r="72" spans="1:2" s="32" customFormat="1" x14ac:dyDescent="0.2">
      <c r="A72" s="191"/>
      <c r="B72" s="39">
        <v>65</v>
      </c>
    </row>
    <row r="73" spans="1:2" s="32" customFormat="1" x14ac:dyDescent="0.2">
      <c r="A73" s="191"/>
      <c r="B73" s="40">
        <v>79</v>
      </c>
    </row>
    <row r="74" spans="1:2" s="32" customFormat="1" x14ac:dyDescent="0.2">
      <c r="A74" s="191"/>
      <c r="B74" s="40">
        <v>82</v>
      </c>
    </row>
    <row r="75" spans="1:2" s="32" customFormat="1" x14ac:dyDescent="0.2">
      <c r="A75" s="191"/>
      <c r="B75" s="40">
        <v>83</v>
      </c>
    </row>
    <row r="76" spans="1:2" s="32" customFormat="1" x14ac:dyDescent="0.2">
      <c r="A76" s="191"/>
      <c r="B76" s="40">
        <v>85</v>
      </c>
    </row>
    <row r="77" spans="1:2" s="32" customFormat="1" x14ac:dyDescent="0.2">
      <c r="A77" s="191"/>
      <c r="B77" s="40" t="s">
        <v>54</v>
      </c>
    </row>
    <row r="78" spans="1:2" s="32" customFormat="1" x14ac:dyDescent="0.2">
      <c r="A78" s="191"/>
      <c r="B78" s="40">
        <v>88</v>
      </c>
    </row>
    <row r="79" spans="1:2" s="32" customFormat="1" x14ac:dyDescent="0.2">
      <c r="A79" s="191"/>
      <c r="B79" s="40">
        <v>94</v>
      </c>
    </row>
    <row r="80" spans="1:2" s="32" customFormat="1" x14ac:dyDescent="0.2">
      <c r="A80" s="192"/>
      <c r="B80" s="40">
        <v>104</v>
      </c>
    </row>
    <row r="81" spans="1:2" s="32" customFormat="1" x14ac:dyDescent="0.2">
      <c r="A81" s="190">
        <v>19</v>
      </c>
      <c r="B81" s="40">
        <v>67</v>
      </c>
    </row>
    <row r="82" spans="1:2" s="32" customFormat="1" x14ac:dyDescent="0.2">
      <c r="A82" s="191"/>
      <c r="B82" s="40">
        <v>75</v>
      </c>
    </row>
    <row r="83" spans="1:2" s="32" customFormat="1" x14ac:dyDescent="0.2">
      <c r="A83" s="191"/>
      <c r="B83" s="39">
        <v>76</v>
      </c>
    </row>
    <row r="84" spans="1:2" s="32" customFormat="1" x14ac:dyDescent="0.2">
      <c r="A84" s="191"/>
      <c r="B84" s="40">
        <v>80</v>
      </c>
    </row>
    <row r="85" spans="1:2" s="32" customFormat="1" x14ac:dyDescent="0.2">
      <c r="A85" s="191"/>
      <c r="B85" s="40">
        <v>95</v>
      </c>
    </row>
    <row r="86" spans="1:2" s="32" customFormat="1" x14ac:dyDescent="0.2">
      <c r="A86" s="192"/>
      <c r="B86" s="40">
        <v>105</v>
      </c>
    </row>
    <row r="87" spans="1:2" s="32" customFormat="1" x14ac:dyDescent="0.2">
      <c r="A87" s="190">
        <v>20</v>
      </c>
      <c r="B87" s="40" t="s">
        <v>57</v>
      </c>
    </row>
    <row r="88" spans="1:2" s="32" customFormat="1" x14ac:dyDescent="0.2">
      <c r="A88" s="191"/>
      <c r="B88" s="39">
        <v>68</v>
      </c>
    </row>
    <row r="89" spans="1:2" s="32" customFormat="1" x14ac:dyDescent="0.2">
      <c r="A89" s="191"/>
      <c r="B89" s="40" t="s">
        <v>58</v>
      </c>
    </row>
    <row r="90" spans="1:2" s="32" customFormat="1" x14ac:dyDescent="0.2">
      <c r="A90" s="191"/>
      <c r="B90" s="40">
        <v>89</v>
      </c>
    </row>
    <row r="91" spans="1:2" s="32" customFormat="1" x14ac:dyDescent="0.2">
      <c r="A91" s="191"/>
      <c r="B91" s="40">
        <v>96</v>
      </c>
    </row>
    <row r="92" spans="1:2" s="32" customFormat="1" x14ac:dyDescent="0.2">
      <c r="A92" s="192"/>
      <c r="B92" s="40">
        <v>106</v>
      </c>
    </row>
    <row r="93" spans="1:2" s="32" customFormat="1" x14ac:dyDescent="0.2">
      <c r="A93" s="190">
        <v>21</v>
      </c>
      <c r="B93" s="39">
        <v>69</v>
      </c>
    </row>
    <row r="94" spans="1:2" s="32" customFormat="1" x14ac:dyDescent="0.2">
      <c r="A94" s="191"/>
      <c r="B94" s="40" t="s">
        <v>60</v>
      </c>
    </row>
    <row r="95" spans="1:2" s="32" customFormat="1" x14ac:dyDescent="0.2">
      <c r="A95" s="191"/>
      <c r="B95" s="40">
        <v>90</v>
      </c>
    </row>
    <row r="96" spans="1:2" s="32" customFormat="1" x14ac:dyDescent="0.2">
      <c r="A96" s="191"/>
      <c r="B96" s="40">
        <v>97</v>
      </c>
    </row>
    <row r="97" spans="1:2" s="32" customFormat="1" x14ac:dyDescent="0.2">
      <c r="A97" s="192"/>
      <c r="B97" s="40">
        <v>107</v>
      </c>
    </row>
    <row r="98" spans="1:2" s="32" customFormat="1" x14ac:dyDescent="0.2">
      <c r="A98" s="190">
        <v>22</v>
      </c>
      <c r="B98" s="39">
        <v>77</v>
      </c>
    </row>
    <row r="99" spans="1:2" s="32" customFormat="1" x14ac:dyDescent="0.2">
      <c r="A99" s="191"/>
      <c r="B99" s="40" t="s">
        <v>62</v>
      </c>
    </row>
    <row r="100" spans="1:2" s="32" customFormat="1" x14ac:dyDescent="0.2">
      <c r="A100" s="191"/>
      <c r="B100" s="40">
        <v>91</v>
      </c>
    </row>
    <row r="101" spans="1:2" s="32" customFormat="1" x14ac:dyDescent="0.2">
      <c r="A101" s="191"/>
      <c r="B101" s="40">
        <v>98</v>
      </c>
    </row>
    <row r="102" spans="1:2" s="32" customFormat="1" x14ac:dyDescent="0.2">
      <c r="A102" s="192"/>
      <c r="B102" s="40">
        <v>108</v>
      </c>
    </row>
    <row r="103" spans="1:2" s="32" customFormat="1" x14ac:dyDescent="0.2">
      <c r="A103" s="190">
        <v>23</v>
      </c>
      <c r="B103" s="40">
        <v>70</v>
      </c>
    </row>
    <row r="104" spans="1:2" s="32" customFormat="1" x14ac:dyDescent="0.2">
      <c r="A104" s="191"/>
      <c r="B104" s="39">
        <v>78</v>
      </c>
    </row>
    <row r="105" spans="1:2" s="32" customFormat="1" x14ac:dyDescent="0.2">
      <c r="A105" s="191"/>
      <c r="B105" s="40">
        <v>99</v>
      </c>
    </row>
    <row r="106" spans="1:2" s="32" customFormat="1" x14ac:dyDescent="0.2">
      <c r="A106" s="192"/>
      <c r="B106" s="40">
        <v>109</v>
      </c>
    </row>
    <row r="107" spans="1:2" s="32" customFormat="1" x14ac:dyDescent="0.2">
      <c r="A107" s="190">
        <v>24</v>
      </c>
      <c r="B107" s="39">
        <v>71</v>
      </c>
    </row>
    <row r="108" spans="1:2" s="32" customFormat="1" x14ac:dyDescent="0.2">
      <c r="A108" s="191"/>
      <c r="B108" s="40">
        <v>81</v>
      </c>
    </row>
    <row r="109" spans="1:2" s="32" customFormat="1" x14ac:dyDescent="0.2">
      <c r="A109" s="191"/>
      <c r="B109" s="40">
        <v>100</v>
      </c>
    </row>
    <row r="110" spans="1:2" s="32" customFormat="1" x14ac:dyDescent="0.2">
      <c r="A110" s="192"/>
      <c r="B110" s="40">
        <v>110</v>
      </c>
    </row>
    <row r="111" spans="1:2" s="32" customFormat="1" x14ac:dyDescent="0.2">
      <c r="A111" s="190">
        <v>25</v>
      </c>
      <c r="B111" s="39">
        <v>72</v>
      </c>
    </row>
    <row r="112" spans="1:2" s="32" customFormat="1" x14ac:dyDescent="0.2">
      <c r="A112" s="191"/>
      <c r="B112" s="40">
        <v>101</v>
      </c>
    </row>
    <row r="113" spans="1:2" s="32" customFormat="1" x14ac:dyDescent="0.2">
      <c r="A113" s="192"/>
      <c r="B113" s="40">
        <v>111</v>
      </c>
    </row>
    <row r="114" spans="1:2" s="32" customFormat="1" x14ac:dyDescent="0.2">
      <c r="A114" s="190">
        <v>26</v>
      </c>
      <c r="B114" s="39">
        <v>112</v>
      </c>
    </row>
    <row r="115" spans="1:2" s="32" customFormat="1" x14ac:dyDescent="0.2">
      <c r="A115" s="191"/>
      <c r="B115" s="40">
        <v>123</v>
      </c>
    </row>
    <row r="116" spans="1:2" s="32" customFormat="1" x14ac:dyDescent="0.2">
      <c r="A116" s="192"/>
      <c r="B116" s="40">
        <v>133</v>
      </c>
    </row>
    <row r="117" spans="1:2" s="32" customFormat="1" x14ac:dyDescent="0.2">
      <c r="A117" s="190">
        <v>27</v>
      </c>
      <c r="B117" s="39">
        <v>113</v>
      </c>
    </row>
    <row r="118" spans="1:2" s="32" customFormat="1" x14ac:dyDescent="0.2">
      <c r="A118" s="192"/>
      <c r="B118" s="40">
        <v>124</v>
      </c>
    </row>
    <row r="119" spans="1:2" s="32" customFormat="1" x14ac:dyDescent="0.2">
      <c r="A119" s="190">
        <v>28</v>
      </c>
      <c r="B119" s="39">
        <v>114</v>
      </c>
    </row>
    <row r="120" spans="1:2" s="32" customFormat="1" x14ac:dyDescent="0.2">
      <c r="A120" s="192"/>
      <c r="B120" s="40">
        <v>125</v>
      </c>
    </row>
    <row r="121" spans="1:2" s="32" customFormat="1" x14ac:dyDescent="0.2">
      <c r="A121" s="190">
        <v>29</v>
      </c>
      <c r="B121" s="39">
        <v>115</v>
      </c>
    </row>
    <row r="122" spans="1:2" s="32" customFormat="1" x14ac:dyDescent="0.2">
      <c r="A122" s="192"/>
      <c r="B122" s="40">
        <v>126</v>
      </c>
    </row>
    <row r="123" spans="1:2" s="32" customFormat="1" x14ac:dyDescent="0.2">
      <c r="A123" s="190">
        <v>30</v>
      </c>
      <c r="B123" s="39">
        <v>116</v>
      </c>
    </row>
    <row r="124" spans="1:2" s="32" customFormat="1" x14ac:dyDescent="0.2">
      <c r="A124" s="192"/>
      <c r="B124" s="40">
        <v>127</v>
      </c>
    </row>
    <row r="125" spans="1:2" s="32" customFormat="1" x14ac:dyDescent="0.2">
      <c r="A125" s="190">
        <v>31</v>
      </c>
      <c r="B125" s="39">
        <v>117</v>
      </c>
    </row>
    <row r="126" spans="1:2" s="32" customFormat="1" x14ac:dyDescent="0.2">
      <c r="A126" s="192"/>
      <c r="B126" s="40">
        <v>128</v>
      </c>
    </row>
    <row r="127" spans="1:2" s="32" customFormat="1" x14ac:dyDescent="0.2">
      <c r="A127" s="190">
        <v>32</v>
      </c>
      <c r="B127" s="40">
        <v>118</v>
      </c>
    </row>
    <row r="128" spans="1:2" s="32" customFormat="1" x14ac:dyDescent="0.2">
      <c r="A128" s="191"/>
      <c r="B128" s="39">
        <v>119</v>
      </c>
    </row>
    <row r="129" spans="1:2" s="32" customFormat="1" x14ac:dyDescent="0.2">
      <c r="A129" s="192"/>
      <c r="B129" s="40">
        <v>129</v>
      </c>
    </row>
    <row r="130" spans="1:2" s="32" customFormat="1" x14ac:dyDescent="0.2">
      <c r="A130" s="190">
        <v>33</v>
      </c>
      <c r="B130" s="39">
        <v>120</v>
      </c>
    </row>
    <row r="131" spans="1:2" s="32" customFormat="1" x14ac:dyDescent="0.2">
      <c r="A131" s="192"/>
      <c r="B131" s="40">
        <v>130</v>
      </c>
    </row>
    <row r="132" spans="1:2" s="32" customFormat="1" x14ac:dyDescent="0.2">
      <c r="A132" s="190">
        <v>34</v>
      </c>
      <c r="B132" s="39">
        <v>121</v>
      </c>
    </row>
    <row r="133" spans="1:2" s="32" customFormat="1" x14ac:dyDescent="0.2">
      <c r="A133" s="192"/>
      <c r="B133" s="40">
        <v>131</v>
      </c>
    </row>
    <row r="134" spans="1:2" s="32" customFormat="1" x14ac:dyDescent="0.2">
      <c r="A134" s="190">
        <v>35</v>
      </c>
      <c r="B134" s="39">
        <v>122</v>
      </c>
    </row>
    <row r="135" spans="1:2" s="32" customFormat="1" x14ac:dyDescent="0.2">
      <c r="A135" s="192"/>
      <c r="B135" s="40">
        <v>132</v>
      </c>
    </row>
    <row r="136" spans="1:2" s="32" customFormat="1" x14ac:dyDescent="0.2">
      <c r="A136" s="190">
        <v>36</v>
      </c>
      <c r="B136" s="40">
        <v>134</v>
      </c>
    </row>
    <row r="137" spans="1:2" s="32" customFormat="1" x14ac:dyDescent="0.2">
      <c r="A137" s="191"/>
      <c r="B137" s="40" t="s">
        <v>1624</v>
      </c>
    </row>
    <row r="138" spans="1:2" s="32" customFormat="1" x14ac:dyDescent="0.2">
      <c r="A138" s="191"/>
      <c r="B138" s="39">
        <v>145</v>
      </c>
    </row>
    <row r="139" spans="1:2" s="32" customFormat="1" x14ac:dyDescent="0.2">
      <c r="A139" s="191"/>
      <c r="B139" s="40">
        <v>156</v>
      </c>
    </row>
    <row r="140" spans="1:2" s="32" customFormat="1" x14ac:dyDescent="0.2">
      <c r="A140" s="191"/>
      <c r="B140" s="40">
        <v>167</v>
      </c>
    </row>
    <row r="141" spans="1:2" s="32" customFormat="1" x14ac:dyDescent="0.2">
      <c r="A141" s="191"/>
      <c r="B141" s="40">
        <v>182</v>
      </c>
    </row>
    <row r="142" spans="1:2" s="32" customFormat="1" x14ac:dyDescent="0.2">
      <c r="A142" s="191"/>
      <c r="B142" s="40">
        <v>192</v>
      </c>
    </row>
    <row r="143" spans="1:2" s="32" customFormat="1" x14ac:dyDescent="0.2">
      <c r="A143" s="192"/>
      <c r="B143" s="40">
        <v>206</v>
      </c>
    </row>
    <row r="144" spans="1:2" s="32" customFormat="1" x14ac:dyDescent="0.2">
      <c r="A144" s="190">
        <v>37</v>
      </c>
      <c r="B144" s="40">
        <v>135</v>
      </c>
    </row>
    <row r="145" spans="1:2" s="32" customFormat="1" x14ac:dyDescent="0.2">
      <c r="A145" s="191"/>
      <c r="B145" s="40" t="s">
        <v>1626</v>
      </c>
    </row>
    <row r="146" spans="1:2" s="32" customFormat="1" x14ac:dyDescent="0.2">
      <c r="A146" s="191"/>
      <c r="B146" s="40">
        <v>146</v>
      </c>
    </row>
    <row r="147" spans="1:2" s="32" customFormat="1" x14ac:dyDescent="0.2">
      <c r="A147" s="191"/>
      <c r="B147" s="39">
        <v>157</v>
      </c>
    </row>
    <row r="148" spans="1:2" s="32" customFormat="1" x14ac:dyDescent="0.2">
      <c r="A148" s="191"/>
      <c r="B148" s="40">
        <v>168</v>
      </c>
    </row>
    <row r="149" spans="1:2" s="32" customFormat="1" x14ac:dyDescent="0.2">
      <c r="A149" s="192"/>
      <c r="B149" s="40">
        <v>193</v>
      </c>
    </row>
    <row r="150" spans="1:2" s="32" customFormat="1" x14ac:dyDescent="0.2">
      <c r="A150" s="190">
        <v>38</v>
      </c>
      <c r="B150" s="39">
        <v>136</v>
      </c>
    </row>
    <row r="151" spans="1:2" s="32" customFormat="1" x14ac:dyDescent="0.2">
      <c r="A151" s="191"/>
      <c r="B151" s="40" t="s">
        <v>1626</v>
      </c>
    </row>
    <row r="152" spans="1:2" s="32" customFormat="1" x14ac:dyDescent="0.2">
      <c r="A152" s="191"/>
      <c r="B152" s="40">
        <v>147</v>
      </c>
    </row>
    <row r="153" spans="1:2" s="32" customFormat="1" x14ac:dyDescent="0.2">
      <c r="A153" s="191"/>
      <c r="B153" s="40">
        <v>158</v>
      </c>
    </row>
    <row r="154" spans="1:2" s="32" customFormat="1" x14ac:dyDescent="0.2">
      <c r="A154" s="191"/>
      <c r="B154" s="40">
        <v>169</v>
      </c>
    </row>
    <row r="155" spans="1:2" s="32" customFormat="1" x14ac:dyDescent="0.2">
      <c r="A155" s="191"/>
      <c r="B155" s="40">
        <v>184</v>
      </c>
    </row>
    <row r="156" spans="1:2" s="32" customFormat="1" x14ac:dyDescent="0.2">
      <c r="A156" s="191"/>
      <c r="B156" s="40">
        <v>194</v>
      </c>
    </row>
    <row r="157" spans="1:2" s="32" customFormat="1" x14ac:dyDescent="0.2">
      <c r="A157" s="192"/>
      <c r="B157" s="40">
        <v>207</v>
      </c>
    </row>
    <row r="158" spans="1:2" s="32" customFormat="1" x14ac:dyDescent="0.2">
      <c r="A158" s="190">
        <v>39</v>
      </c>
      <c r="B158" s="40">
        <v>137</v>
      </c>
    </row>
    <row r="159" spans="1:2" s="32" customFormat="1" x14ac:dyDescent="0.2">
      <c r="A159" s="191"/>
      <c r="B159" s="40" t="s">
        <v>1627</v>
      </c>
    </row>
    <row r="160" spans="1:2" s="32" customFormat="1" x14ac:dyDescent="0.2">
      <c r="A160" s="191"/>
      <c r="B160" s="40">
        <v>148</v>
      </c>
    </row>
    <row r="161" spans="1:2" s="32" customFormat="1" x14ac:dyDescent="0.2">
      <c r="A161" s="191"/>
      <c r="B161" s="39">
        <v>159</v>
      </c>
    </row>
    <row r="162" spans="1:2" s="32" customFormat="1" x14ac:dyDescent="0.2">
      <c r="A162" s="191"/>
      <c r="B162" s="40">
        <v>170</v>
      </c>
    </row>
    <row r="163" spans="1:2" s="32" customFormat="1" x14ac:dyDescent="0.2">
      <c r="A163" s="191"/>
      <c r="B163" s="40">
        <v>186</v>
      </c>
    </row>
    <row r="164" spans="1:2" s="32" customFormat="1" x14ac:dyDescent="0.2">
      <c r="A164" s="191"/>
      <c r="B164" s="40">
        <v>195</v>
      </c>
    </row>
    <row r="165" spans="1:2" s="32" customFormat="1" x14ac:dyDescent="0.2">
      <c r="A165" s="192"/>
      <c r="B165" s="40">
        <v>208</v>
      </c>
    </row>
    <row r="166" spans="1:2" s="32" customFormat="1" x14ac:dyDescent="0.2">
      <c r="A166" s="190">
        <v>40</v>
      </c>
      <c r="B166" s="40">
        <v>138</v>
      </c>
    </row>
    <row r="167" spans="1:2" s="32" customFormat="1" x14ac:dyDescent="0.2">
      <c r="A167" s="191"/>
      <c r="B167" s="40" t="s">
        <v>1628</v>
      </c>
    </row>
    <row r="168" spans="1:2" s="32" customFormat="1" x14ac:dyDescent="0.2">
      <c r="A168" s="191"/>
      <c r="B168" s="40">
        <v>149</v>
      </c>
    </row>
    <row r="169" spans="1:2" s="32" customFormat="1" x14ac:dyDescent="0.2">
      <c r="A169" s="191"/>
      <c r="B169" s="39">
        <v>160</v>
      </c>
    </row>
    <row r="170" spans="1:2" s="32" customFormat="1" x14ac:dyDescent="0.2">
      <c r="A170" s="191"/>
      <c r="B170" s="40">
        <v>171</v>
      </c>
    </row>
    <row r="171" spans="1:2" s="32" customFormat="1" x14ac:dyDescent="0.2">
      <c r="A171" s="192"/>
      <c r="B171" s="40">
        <v>196</v>
      </c>
    </row>
    <row r="172" spans="1:2" s="32" customFormat="1" x14ac:dyDescent="0.2">
      <c r="A172" s="190">
        <v>41</v>
      </c>
      <c r="B172" s="40">
        <v>139</v>
      </c>
    </row>
    <row r="173" spans="1:2" s="32" customFormat="1" x14ac:dyDescent="0.2">
      <c r="A173" s="191"/>
      <c r="B173" s="40" t="s">
        <v>1629</v>
      </c>
    </row>
    <row r="174" spans="1:2" s="32" customFormat="1" x14ac:dyDescent="0.2">
      <c r="A174" s="191"/>
      <c r="B174" s="40">
        <v>150</v>
      </c>
    </row>
    <row r="175" spans="1:2" s="32" customFormat="1" x14ac:dyDescent="0.2">
      <c r="A175" s="191"/>
      <c r="B175" s="39">
        <v>161</v>
      </c>
    </row>
    <row r="176" spans="1:2" s="32" customFormat="1" x14ac:dyDescent="0.2">
      <c r="A176" s="191"/>
      <c r="B176" s="40">
        <v>172</v>
      </c>
    </row>
    <row r="177" spans="1:2" s="32" customFormat="1" x14ac:dyDescent="0.2">
      <c r="A177" s="191"/>
      <c r="B177" s="40">
        <v>187</v>
      </c>
    </row>
    <row r="178" spans="1:2" s="32" customFormat="1" x14ac:dyDescent="0.2">
      <c r="A178" s="191"/>
      <c r="B178" s="40">
        <v>188</v>
      </c>
    </row>
    <row r="179" spans="1:2" s="32" customFormat="1" x14ac:dyDescent="0.2">
      <c r="A179" s="191"/>
      <c r="B179" s="40">
        <v>197</v>
      </c>
    </row>
    <row r="180" spans="1:2" s="32" customFormat="1" x14ac:dyDescent="0.2">
      <c r="A180" s="192"/>
      <c r="B180" s="40">
        <v>209</v>
      </c>
    </row>
    <row r="181" spans="1:2" s="32" customFormat="1" x14ac:dyDescent="0.2">
      <c r="A181" s="190">
        <v>42</v>
      </c>
      <c r="B181" s="40">
        <v>140</v>
      </c>
    </row>
    <row r="182" spans="1:2" s="32" customFormat="1" x14ac:dyDescent="0.2">
      <c r="A182" s="191"/>
      <c r="B182" s="40" t="s">
        <v>1630</v>
      </c>
    </row>
    <row r="183" spans="1:2" s="32" customFormat="1" x14ac:dyDescent="0.2">
      <c r="A183" s="191"/>
      <c r="B183" s="40">
        <v>151</v>
      </c>
    </row>
    <row r="184" spans="1:2" s="32" customFormat="1" x14ac:dyDescent="0.2">
      <c r="A184" s="191"/>
      <c r="B184" s="39">
        <v>162</v>
      </c>
    </row>
    <row r="185" spans="1:2" s="32" customFormat="1" x14ac:dyDescent="0.2">
      <c r="A185" s="191"/>
      <c r="B185" s="40">
        <v>173</v>
      </c>
    </row>
    <row r="186" spans="1:2" s="32" customFormat="1" x14ac:dyDescent="0.2">
      <c r="A186" s="192"/>
      <c r="B186" s="40">
        <v>198</v>
      </c>
    </row>
    <row r="187" spans="1:2" s="32" customFormat="1" x14ac:dyDescent="0.2">
      <c r="A187" s="190">
        <v>43</v>
      </c>
      <c r="B187" s="40">
        <v>141</v>
      </c>
    </row>
    <row r="188" spans="1:2" s="32" customFormat="1" x14ac:dyDescent="0.2">
      <c r="A188" s="191"/>
      <c r="B188" s="40" t="s">
        <v>1631</v>
      </c>
    </row>
    <row r="189" spans="1:2" s="32" customFormat="1" x14ac:dyDescent="0.2">
      <c r="A189" s="191"/>
      <c r="B189" s="40">
        <v>152</v>
      </c>
    </row>
    <row r="190" spans="1:2" s="32" customFormat="1" x14ac:dyDescent="0.2">
      <c r="A190" s="191"/>
      <c r="B190" s="40">
        <v>163</v>
      </c>
    </row>
    <row r="191" spans="1:2" s="32" customFormat="1" x14ac:dyDescent="0.2">
      <c r="A191" s="191"/>
      <c r="B191" s="40">
        <v>174</v>
      </c>
    </row>
    <row r="192" spans="1:2" s="32" customFormat="1" x14ac:dyDescent="0.2">
      <c r="A192" s="191"/>
      <c r="B192" s="39">
        <v>189</v>
      </c>
    </row>
    <row r="193" spans="1:2" s="32" customFormat="1" x14ac:dyDescent="0.2">
      <c r="A193" s="192"/>
      <c r="B193" s="40">
        <v>199</v>
      </c>
    </row>
    <row r="194" spans="1:2" s="32" customFormat="1" x14ac:dyDescent="0.2">
      <c r="A194" s="190">
        <v>44</v>
      </c>
      <c r="B194" s="40">
        <v>142</v>
      </c>
    </row>
    <row r="195" spans="1:2" s="32" customFormat="1" x14ac:dyDescent="0.2">
      <c r="A195" s="191"/>
      <c r="B195" s="39">
        <v>153</v>
      </c>
    </row>
    <row r="196" spans="1:2" s="32" customFormat="1" x14ac:dyDescent="0.2">
      <c r="A196" s="191"/>
      <c r="B196" s="40">
        <v>164</v>
      </c>
    </row>
    <row r="197" spans="1:2" s="32" customFormat="1" x14ac:dyDescent="0.2">
      <c r="A197" s="191"/>
      <c r="B197" s="40">
        <v>175</v>
      </c>
    </row>
    <row r="198" spans="1:2" s="32" customFormat="1" x14ac:dyDescent="0.2">
      <c r="A198" s="192"/>
      <c r="B198" s="40">
        <v>200</v>
      </c>
    </row>
    <row r="199" spans="1:2" s="32" customFormat="1" x14ac:dyDescent="0.2">
      <c r="A199" s="190">
        <v>45</v>
      </c>
      <c r="B199" s="40">
        <v>143</v>
      </c>
    </row>
    <row r="200" spans="1:2" s="32" customFormat="1" x14ac:dyDescent="0.2">
      <c r="A200" s="191"/>
      <c r="B200" s="40" t="s">
        <v>1632</v>
      </c>
    </row>
    <row r="201" spans="1:2" s="32" customFormat="1" x14ac:dyDescent="0.2">
      <c r="A201" s="191"/>
      <c r="B201" s="40">
        <v>154</v>
      </c>
    </row>
    <row r="202" spans="1:2" s="32" customFormat="1" x14ac:dyDescent="0.2">
      <c r="A202" s="191"/>
      <c r="B202" s="39">
        <v>165</v>
      </c>
    </row>
    <row r="203" spans="1:2" s="32" customFormat="1" x14ac:dyDescent="0.2">
      <c r="A203" s="191"/>
      <c r="B203" s="40">
        <v>176</v>
      </c>
    </row>
    <row r="204" spans="1:2" s="32" customFormat="1" x14ac:dyDescent="0.2">
      <c r="A204" s="191"/>
      <c r="B204" s="40">
        <v>190</v>
      </c>
    </row>
    <row r="205" spans="1:2" s="32" customFormat="1" x14ac:dyDescent="0.2">
      <c r="A205" s="192"/>
      <c r="B205" s="40">
        <v>201</v>
      </c>
    </row>
    <row r="206" spans="1:2" s="32" customFormat="1" x14ac:dyDescent="0.2">
      <c r="A206" s="190">
        <v>46</v>
      </c>
      <c r="B206" s="40">
        <v>144</v>
      </c>
    </row>
    <row r="207" spans="1:2" s="32" customFormat="1" x14ac:dyDescent="0.2">
      <c r="A207" s="191"/>
      <c r="B207" s="40" t="s">
        <v>1633</v>
      </c>
    </row>
    <row r="208" spans="1:2" s="32" customFormat="1" x14ac:dyDescent="0.2">
      <c r="A208" s="191"/>
      <c r="B208" s="40">
        <v>155</v>
      </c>
    </row>
    <row r="209" spans="1:2" s="32" customFormat="1" x14ac:dyDescent="0.2">
      <c r="A209" s="191"/>
      <c r="B209" s="39">
        <v>166</v>
      </c>
    </row>
    <row r="210" spans="1:2" s="32" customFormat="1" x14ac:dyDescent="0.2">
      <c r="A210" s="191"/>
      <c r="B210" s="40">
        <v>177</v>
      </c>
    </row>
    <row r="211" spans="1:2" s="32" customFormat="1" x14ac:dyDescent="0.2">
      <c r="A211" s="191"/>
      <c r="B211" s="40">
        <v>191</v>
      </c>
    </row>
    <row r="212" spans="1:2" s="32" customFormat="1" x14ac:dyDescent="0.2">
      <c r="A212" s="192"/>
      <c r="B212" s="40">
        <v>202</v>
      </c>
    </row>
    <row r="213" spans="1:2" s="32" customFormat="1" x14ac:dyDescent="0.2">
      <c r="A213" s="190">
        <v>47</v>
      </c>
      <c r="B213" s="39">
        <v>178</v>
      </c>
    </row>
    <row r="214" spans="1:2" s="32" customFormat="1" x14ac:dyDescent="0.2">
      <c r="A214" s="191"/>
      <c r="B214" s="40">
        <v>180</v>
      </c>
    </row>
    <row r="215" spans="1:2" s="32" customFormat="1" x14ac:dyDescent="0.2">
      <c r="A215" s="191"/>
      <c r="B215" s="40">
        <v>183</v>
      </c>
    </row>
    <row r="216" spans="1:2" s="32" customFormat="1" x14ac:dyDescent="0.2">
      <c r="A216" s="192"/>
      <c r="B216" s="40">
        <v>203</v>
      </c>
    </row>
    <row r="217" spans="1:2" s="32" customFormat="1" x14ac:dyDescent="0.2">
      <c r="A217" s="190">
        <v>48</v>
      </c>
      <c r="B217" s="39">
        <v>179</v>
      </c>
    </row>
    <row r="218" spans="1:2" s="32" customFormat="1" x14ac:dyDescent="0.2">
      <c r="A218" s="191"/>
      <c r="B218" s="40">
        <v>181</v>
      </c>
    </row>
    <row r="219" spans="1:2" s="32" customFormat="1" x14ac:dyDescent="0.2">
      <c r="A219" s="191"/>
      <c r="B219" s="40">
        <v>185</v>
      </c>
    </row>
    <row r="220" spans="1:2" s="32" customFormat="1" x14ac:dyDescent="0.2">
      <c r="A220" s="192"/>
      <c r="B220" s="40">
        <v>204</v>
      </c>
    </row>
    <row r="221" spans="1:2" s="32" customFormat="1" x14ac:dyDescent="0.2">
      <c r="A221" s="190">
        <v>49</v>
      </c>
      <c r="B221" s="39">
        <v>205</v>
      </c>
    </row>
    <row r="222" spans="1:2" s="32" customFormat="1" x14ac:dyDescent="0.2">
      <c r="A222" s="192"/>
      <c r="B222" s="40" t="s">
        <v>1597</v>
      </c>
    </row>
    <row r="223" spans="1:2" s="32" customFormat="1" x14ac:dyDescent="0.2">
      <c r="A223" s="190">
        <v>50</v>
      </c>
      <c r="B223" s="39">
        <v>210</v>
      </c>
    </row>
    <row r="224" spans="1:2" s="32" customFormat="1" x14ac:dyDescent="0.2">
      <c r="A224" s="192"/>
      <c r="B224" s="40" t="s">
        <v>1598</v>
      </c>
    </row>
    <row r="225" spans="1:2" s="32" customFormat="1" x14ac:dyDescent="0.2">
      <c r="A225" s="190">
        <v>51</v>
      </c>
      <c r="B225" s="39">
        <v>211</v>
      </c>
    </row>
    <row r="226" spans="1:2" s="32" customFormat="1" x14ac:dyDescent="0.2">
      <c r="A226" s="192"/>
      <c r="B226" s="40" t="s">
        <v>1599</v>
      </c>
    </row>
    <row r="227" spans="1:2" s="32" customFormat="1" x14ac:dyDescent="0.2">
      <c r="A227" s="42">
        <v>52</v>
      </c>
      <c r="B227" s="39">
        <v>212</v>
      </c>
    </row>
    <row r="228" spans="1:2" s="32" customFormat="1" x14ac:dyDescent="0.2">
      <c r="A228" s="42">
        <v>53</v>
      </c>
      <c r="B228" s="39">
        <v>213</v>
      </c>
    </row>
    <row r="229" spans="1:2" s="32" customFormat="1" x14ac:dyDescent="0.2">
      <c r="A229" s="42">
        <v>54</v>
      </c>
      <c r="B229" s="39">
        <v>214</v>
      </c>
    </row>
    <row r="230" spans="1:2" s="32" customFormat="1" x14ac:dyDescent="0.2">
      <c r="A230" s="42">
        <v>55</v>
      </c>
      <c r="B230" s="39">
        <v>215</v>
      </c>
    </row>
    <row r="231" spans="1:2" s="32" customFormat="1" x14ac:dyDescent="0.2">
      <c r="A231" s="42">
        <v>56</v>
      </c>
      <c r="B231" s="39">
        <v>216</v>
      </c>
    </row>
    <row r="232" spans="1:2" s="32" customFormat="1" x14ac:dyDescent="0.2">
      <c r="A232" s="42">
        <v>57</v>
      </c>
      <c r="B232" s="39">
        <v>217</v>
      </c>
    </row>
    <row r="233" spans="1:2" s="32" customFormat="1" x14ac:dyDescent="0.2">
      <c r="A233" s="42">
        <v>58</v>
      </c>
      <c r="B233" s="39">
        <v>218</v>
      </c>
    </row>
    <row r="234" spans="1:2" s="32" customFormat="1" x14ac:dyDescent="0.2">
      <c r="A234" s="42">
        <v>59</v>
      </c>
      <c r="B234" s="39">
        <v>219</v>
      </c>
    </row>
    <row r="235" spans="1:2" s="32" customFormat="1" x14ac:dyDescent="0.2">
      <c r="A235" s="42">
        <v>60</v>
      </c>
      <c r="B235" s="39" t="s">
        <v>124</v>
      </c>
    </row>
    <row r="236" spans="1:2" s="32" customFormat="1" x14ac:dyDescent="0.2">
      <c r="A236" s="42">
        <v>61</v>
      </c>
      <c r="B236" s="39">
        <v>220</v>
      </c>
    </row>
    <row r="237" spans="1:2" s="32" customFormat="1" x14ac:dyDescent="0.2">
      <c r="A237" s="42">
        <v>62</v>
      </c>
      <c r="B237" s="39">
        <v>221</v>
      </c>
    </row>
    <row r="238" spans="1:2" s="32" customFormat="1" x14ac:dyDescent="0.2">
      <c r="A238" s="42">
        <v>63</v>
      </c>
      <c r="B238" s="39">
        <v>222</v>
      </c>
    </row>
    <row r="239" spans="1:2" s="32" customFormat="1" x14ac:dyDescent="0.2">
      <c r="A239" s="42">
        <v>64</v>
      </c>
      <c r="B239" s="39">
        <v>223</v>
      </c>
    </row>
    <row r="240" spans="1:2" s="32" customFormat="1" x14ac:dyDescent="0.2">
      <c r="A240" s="42">
        <v>65</v>
      </c>
      <c r="B240" s="39">
        <v>224</v>
      </c>
    </row>
    <row r="241" spans="1:2" s="32" customFormat="1" x14ac:dyDescent="0.2">
      <c r="A241" s="42">
        <v>66</v>
      </c>
      <c r="B241" s="39">
        <v>225</v>
      </c>
    </row>
    <row r="242" spans="1:2" s="32" customFormat="1" x14ac:dyDescent="0.2">
      <c r="A242" s="42">
        <v>67</v>
      </c>
      <c r="B242" s="39">
        <v>226</v>
      </c>
    </row>
    <row r="243" spans="1:2" s="32" customFormat="1" x14ac:dyDescent="0.2">
      <c r="A243" s="42">
        <v>68</v>
      </c>
      <c r="B243" s="39">
        <v>227</v>
      </c>
    </row>
    <row r="244" spans="1:2" s="32" customFormat="1" x14ac:dyDescent="0.2">
      <c r="A244" s="42">
        <v>69</v>
      </c>
      <c r="B244" s="39">
        <v>228</v>
      </c>
    </row>
    <row r="245" spans="1:2" s="32" customFormat="1" x14ac:dyDescent="0.2">
      <c r="A245" s="42">
        <v>70</v>
      </c>
      <c r="B245" s="39">
        <v>229</v>
      </c>
    </row>
    <row r="246" spans="1:2" s="32" customFormat="1" x14ac:dyDescent="0.2">
      <c r="A246" s="190">
        <v>71</v>
      </c>
      <c r="B246" s="39">
        <v>246</v>
      </c>
    </row>
    <row r="247" spans="1:2" s="32" customFormat="1" x14ac:dyDescent="0.2">
      <c r="A247" s="191"/>
      <c r="B247" s="40">
        <v>247</v>
      </c>
    </row>
    <row r="248" spans="1:2" s="32" customFormat="1" x14ac:dyDescent="0.2">
      <c r="A248" s="192"/>
      <c r="B248" s="40">
        <v>264</v>
      </c>
    </row>
    <row r="249" spans="1:2" s="32" customFormat="1" x14ac:dyDescent="0.2">
      <c r="A249" s="190">
        <v>72</v>
      </c>
      <c r="B249" s="39">
        <v>248</v>
      </c>
    </row>
    <row r="250" spans="1:2" s="32" customFormat="1" x14ac:dyDescent="0.2">
      <c r="A250" s="191"/>
      <c r="B250" s="40">
        <v>249</v>
      </c>
    </row>
    <row r="251" spans="1:2" s="32" customFormat="1" x14ac:dyDescent="0.2">
      <c r="A251" s="191"/>
      <c r="B251" s="40">
        <v>250</v>
      </c>
    </row>
    <row r="252" spans="1:2" s="32" customFormat="1" x14ac:dyDescent="0.2">
      <c r="A252" s="191"/>
      <c r="B252" s="40">
        <v>251</v>
      </c>
    </row>
    <row r="253" spans="1:2" s="32" customFormat="1" x14ac:dyDescent="0.2">
      <c r="A253" s="191"/>
      <c r="B253" s="40">
        <v>252</v>
      </c>
    </row>
    <row r="254" spans="1:2" s="32" customFormat="1" x14ac:dyDescent="0.2">
      <c r="A254" s="191"/>
      <c r="B254" s="40">
        <v>265</v>
      </c>
    </row>
    <row r="255" spans="1:2" s="32" customFormat="1" x14ac:dyDescent="0.2">
      <c r="A255" s="191"/>
      <c r="B255" s="40">
        <v>266</v>
      </c>
    </row>
    <row r="256" spans="1:2" s="32" customFormat="1" x14ac:dyDescent="0.2">
      <c r="A256" s="192"/>
      <c r="B256" s="40">
        <v>267</v>
      </c>
    </row>
    <row r="257" spans="1:10" s="32" customFormat="1" x14ac:dyDescent="0.2">
      <c r="A257" s="190">
        <v>73</v>
      </c>
      <c r="B257" s="40">
        <v>253</v>
      </c>
    </row>
    <row r="258" spans="1:10" s="32" customFormat="1" x14ac:dyDescent="0.2">
      <c r="A258" s="192"/>
      <c r="B258" s="39">
        <v>268</v>
      </c>
    </row>
    <row r="259" spans="1:10" s="32" customFormat="1" x14ac:dyDescent="0.2">
      <c r="A259" s="190">
        <v>74</v>
      </c>
      <c r="B259" s="40">
        <v>254</v>
      </c>
    </row>
    <row r="260" spans="1:10" s="32" customFormat="1" x14ac:dyDescent="0.2">
      <c r="A260" s="192"/>
      <c r="B260" s="39">
        <v>269</v>
      </c>
    </row>
    <row r="261" spans="1:10" s="32" customFormat="1" x14ac:dyDescent="0.2">
      <c r="A261" s="190">
        <v>75</v>
      </c>
      <c r="B261" s="40">
        <v>255</v>
      </c>
    </row>
    <row r="262" spans="1:10" s="32" customFormat="1" x14ac:dyDescent="0.2">
      <c r="A262" s="192"/>
      <c r="B262" s="39">
        <v>270</v>
      </c>
      <c r="C262" s="33"/>
      <c r="F262" s="9"/>
      <c r="G262" s="34"/>
      <c r="H262" s="9"/>
      <c r="I262" s="34"/>
      <c r="J262" s="35"/>
    </row>
    <row r="263" spans="1:10" s="32" customFormat="1" x14ac:dyDescent="0.2">
      <c r="A263" s="190">
        <v>76</v>
      </c>
      <c r="B263" s="40">
        <v>256</v>
      </c>
    </row>
    <row r="264" spans="1:10" s="32" customFormat="1" x14ac:dyDescent="0.2">
      <c r="A264" s="192"/>
      <c r="B264" s="39">
        <v>271</v>
      </c>
    </row>
    <row r="265" spans="1:10" s="32" customFormat="1" x14ac:dyDescent="0.2">
      <c r="A265" s="190">
        <v>77</v>
      </c>
      <c r="B265" s="40">
        <v>257</v>
      </c>
    </row>
    <row r="266" spans="1:10" s="32" customFormat="1" x14ac:dyDescent="0.2">
      <c r="A266" s="192"/>
      <c r="B266" s="39">
        <v>272</v>
      </c>
    </row>
    <row r="267" spans="1:10" s="32" customFormat="1" x14ac:dyDescent="0.2">
      <c r="A267" s="190">
        <v>78</v>
      </c>
      <c r="B267" s="40">
        <v>258</v>
      </c>
    </row>
    <row r="268" spans="1:10" s="32" customFormat="1" x14ac:dyDescent="0.2">
      <c r="A268" s="192"/>
      <c r="B268" s="39">
        <v>273</v>
      </c>
    </row>
    <row r="269" spans="1:10" s="32" customFormat="1" x14ac:dyDescent="0.2">
      <c r="A269" s="190">
        <v>79</v>
      </c>
      <c r="B269" s="40">
        <v>259</v>
      </c>
    </row>
    <row r="270" spans="1:10" s="32" customFormat="1" x14ac:dyDescent="0.2">
      <c r="A270" s="192"/>
      <c r="B270" s="39">
        <v>274</v>
      </c>
    </row>
    <row r="271" spans="1:10" s="32" customFormat="1" x14ac:dyDescent="0.2">
      <c r="A271" s="190">
        <v>80</v>
      </c>
      <c r="B271" s="40">
        <v>260</v>
      </c>
    </row>
    <row r="272" spans="1:10" s="32" customFormat="1" x14ac:dyDescent="0.2">
      <c r="A272" s="192"/>
      <c r="B272" s="39">
        <v>275</v>
      </c>
    </row>
    <row r="273" spans="1:2" s="32" customFormat="1" x14ac:dyDescent="0.2">
      <c r="A273" s="190">
        <v>81</v>
      </c>
      <c r="B273" s="40">
        <v>261</v>
      </c>
    </row>
    <row r="274" spans="1:2" s="32" customFormat="1" x14ac:dyDescent="0.2">
      <c r="A274" s="191"/>
      <c r="B274" s="40" t="s">
        <v>179</v>
      </c>
    </row>
    <row r="275" spans="1:2" s="32" customFormat="1" x14ac:dyDescent="0.2">
      <c r="A275" s="191"/>
      <c r="B275" s="39">
        <v>276</v>
      </c>
    </row>
    <row r="276" spans="1:2" s="32" customFormat="1" x14ac:dyDescent="0.2">
      <c r="A276" s="192"/>
      <c r="B276" s="40" t="s">
        <v>180</v>
      </c>
    </row>
    <row r="277" spans="1:2" s="32" customFormat="1" x14ac:dyDescent="0.2">
      <c r="A277" s="190">
        <v>82</v>
      </c>
      <c r="B277" s="40">
        <v>262</v>
      </c>
    </row>
    <row r="278" spans="1:2" s="32" customFormat="1" x14ac:dyDescent="0.2">
      <c r="A278" s="192"/>
      <c r="B278" s="39">
        <v>277</v>
      </c>
    </row>
    <row r="279" spans="1:2" s="32" customFormat="1" x14ac:dyDescent="0.2">
      <c r="A279" s="190">
        <v>83</v>
      </c>
      <c r="B279" s="40">
        <v>263</v>
      </c>
    </row>
    <row r="280" spans="1:2" s="32" customFormat="1" x14ac:dyDescent="0.2">
      <c r="A280" s="192"/>
      <c r="B280" s="39">
        <v>278</v>
      </c>
    </row>
    <row r="281" spans="1:2" s="32" customFormat="1" x14ac:dyDescent="0.2">
      <c r="A281" s="41">
        <v>84</v>
      </c>
      <c r="B281" s="39">
        <v>279</v>
      </c>
    </row>
    <row r="282" spans="1:2" s="32" customFormat="1" x14ac:dyDescent="0.2">
      <c r="A282" s="41">
        <v>85</v>
      </c>
      <c r="B282" s="39" t="s">
        <v>1600</v>
      </c>
    </row>
    <row r="283" spans="1:2" s="32" customFormat="1" x14ac:dyDescent="0.2">
      <c r="A283" s="41">
        <v>86</v>
      </c>
      <c r="B283" s="39">
        <v>280</v>
      </c>
    </row>
    <row r="284" spans="1:2" s="32" customFormat="1" x14ac:dyDescent="0.2">
      <c r="A284" s="41">
        <v>87</v>
      </c>
      <c r="B284" s="39">
        <v>281</v>
      </c>
    </row>
    <row r="285" spans="1:2" s="32" customFormat="1" x14ac:dyDescent="0.2">
      <c r="A285" s="41">
        <v>88</v>
      </c>
      <c r="B285" s="39">
        <v>282</v>
      </c>
    </row>
    <row r="286" spans="1:2" s="32" customFormat="1" x14ac:dyDescent="0.2">
      <c r="A286" s="190">
        <v>89</v>
      </c>
      <c r="B286" s="39" t="s">
        <v>185</v>
      </c>
    </row>
    <row r="287" spans="1:2" s="32" customFormat="1" x14ac:dyDescent="0.2">
      <c r="A287" s="192"/>
      <c r="B287" s="40">
        <v>283</v>
      </c>
    </row>
    <row r="288" spans="1:2" s="32" customFormat="1" x14ac:dyDescent="0.2">
      <c r="A288" s="41">
        <v>90</v>
      </c>
      <c r="B288" s="39">
        <v>284</v>
      </c>
    </row>
    <row r="289" spans="1:2" s="32" customFormat="1" x14ac:dyDescent="0.2">
      <c r="A289" s="190">
        <v>91</v>
      </c>
      <c r="B289" s="39">
        <v>300</v>
      </c>
    </row>
    <row r="290" spans="1:2" s="32" customFormat="1" x14ac:dyDescent="0.2">
      <c r="A290" s="191"/>
      <c r="B290" s="40">
        <v>314</v>
      </c>
    </row>
    <row r="291" spans="1:2" s="32" customFormat="1" x14ac:dyDescent="0.2">
      <c r="A291" s="191"/>
      <c r="B291" s="40">
        <v>316</v>
      </c>
    </row>
    <row r="292" spans="1:2" s="32" customFormat="1" x14ac:dyDescent="0.2">
      <c r="A292" s="192"/>
      <c r="B292" s="40">
        <v>318</v>
      </c>
    </row>
    <row r="293" spans="1:2" s="32" customFormat="1" x14ac:dyDescent="0.2">
      <c r="A293" s="41">
        <v>92</v>
      </c>
      <c r="B293" s="39">
        <v>301</v>
      </c>
    </row>
    <row r="294" spans="1:2" s="32" customFormat="1" x14ac:dyDescent="0.2">
      <c r="A294" s="41">
        <v>93</v>
      </c>
      <c r="B294" s="39">
        <v>302</v>
      </c>
    </row>
    <row r="295" spans="1:2" s="32" customFormat="1" x14ac:dyDescent="0.2">
      <c r="A295" s="190">
        <v>94</v>
      </c>
      <c r="B295" s="39">
        <v>303</v>
      </c>
    </row>
    <row r="296" spans="1:2" s="32" customFormat="1" x14ac:dyDescent="0.2">
      <c r="A296" s="192"/>
      <c r="B296" s="40" t="s">
        <v>205</v>
      </c>
    </row>
    <row r="297" spans="1:2" s="32" customFormat="1" x14ac:dyDescent="0.2">
      <c r="A297" s="190">
        <v>95</v>
      </c>
      <c r="B297" s="39">
        <v>304</v>
      </c>
    </row>
    <row r="298" spans="1:2" s="32" customFormat="1" x14ac:dyDescent="0.2">
      <c r="A298" s="191"/>
      <c r="B298" s="40">
        <v>315</v>
      </c>
    </row>
    <row r="299" spans="1:2" s="32" customFormat="1" x14ac:dyDescent="0.2">
      <c r="A299" s="192"/>
      <c r="B299" s="40">
        <v>317</v>
      </c>
    </row>
    <row r="300" spans="1:2" s="32" customFormat="1" x14ac:dyDescent="0.2">
      <c r="A300" s="41">
        <v>96</v>
      </c>
      <c r="B300" s="39">
        <v>305</v>
      </c>
    </row>
    <row r="301" spans="1:2" s="32" customFormat="1" x14ac:dyDescent="0.2">
      <c r="A301" s="41">
        <v>97</v>
      </c>
      <c r="B301" s="39">
        <v>306</v>
      </c>
    </row>
    <row r="302" spans="1:2" s="32" customFormat="1" x14ac:dyDescent="0.2">
      <c r="A302" s="41">
        <v>98</v>
      </c>
      <c r="B302" s="39">
        <v>307</v>
      </c>
    </row>
    <row r="303" spans="1:2" s="32" customFormat="1" x14ac:dyDescent="0.2">
      <c r="A303" s="41">
        <v>99</v>
      </c>
      <c r="B303" s="39">
        <v>308</v>
      </c>
    </row>
    <row r="304" spans="1:2" s="32" customFormat="1" x14ac:dyDescent="0.2">
      <c r="A304" s="41">
        <v>100</v>
      </c>
      <c r="B304" s="39">
        <v>309</v>
      </c>
    </row>
    <row r="305" spans="1:2" s="32" customFormat="1" x14ac:dyDescent="0.2">
      <c r="A305" s="41">
        <v>101</v>
      </c>
      <c r="B305" s="39">
        <v>310</v>
      </c>
    </row>
    <row r="306" spans="1:2" s="32" customFormat="1" x14ac:dyDescent="0.2">
      <c r="A306" s="41">
        <v>102</v>
      </c>
      <c r="B306" s="39">
        <v>311</v>
      </c>
    </row>
    <row r="307" spans="1:2" s="32" customFormat="1" x14ac:dyDescent="0.2">
      <c r="A307" s="190">
        <v>103</v>
      </c>
      <c r="B307" s="40">
        <v>312</v>
      </c>
    </row>
    <row r="308" spans="1:2" s="32" customFormat="1" x14ac:dyDescent="0.2">
      <c r="A308" s="192"/>
      <c r="B308" s="39">
        <v>479</v>
      </c>
    </row>
    <row r="309" spans="1:2" s="32" customFormat="1" x14ac:dyDescent="0.2">
      <c r="A309" s="190">
        <v>104</v>
      </c>
      <c r="B309" s="40">
        <v>313</v>
      </c>
    </row>
    <row r="310" spans="1:2" s="32" customFormat="1" x14ac:dyDescent="0.2">
      <c r="A310" s="192"/>
      <c r="B310" s="39">
        <v>480</v>
      </c>
    </row>
    <row r="311" spans="1:2" s="32" customFormat="1" x14ac:dyDescent="0.2">
      <c r="A311" s="190">
        <v>105</v>
      </c>
      <c r="B311" s="39">
        <v>319</v>
      </c>
    </row>
    <row r="312" spans="1:2" s="32" customFormat="1" x14ac:dyDescent="0.2">
      <c r="A312" s="191"/>
      <c r="B312" s="40" t="s">
        <v>2139</v>
      </c>
    </row>
    <row r="313" spans="1:2" s="32" customFormat="1" x14ac:dyDescent="0.2">
      <c r="A313" s="191"/>
      <c r="B313" s="40">
        <v>320</v>
      </c>
    </row>
    <row r="314" spans="1:2" s="32" customFormat="1" x14ac:dyDescent="0.2">
      <c r="A314" s="191"/>
      <c r="B314" s="40" t="s">
        <v>2140</v>
      </c>
    </row>
    <row r="315" spans="1:2" s="32" customFormat="1" x14ac:dyDescent="0.2">
      <c r="A315" s="191"/>
      <c r="B315" s="40">
        <v>321</v>
      </c>
    </row>
    <row r="316" spans="1:2" s="32" customFormat="1" x14ac:dyDescent="0.2">
      <c r="A316" s="192"/>
      <c r="B316" s="40">
        <v>322</v>
      </c>
    </row>
    <row r="317" spans="1:2" s="32" customFormat="1" x14ac:dyDescent="0.2">
      <c r="A317" s="190">
        <v>106</v>
      </c>
      <c r="B317" s="40">
        <v>331</v>
      </c>
    </row>
    <row r="318" spans="1:2" s="32" customFormat="1" x14ac:dyDescent="0.2">
      <c r="A318" s="191"/>
      <c r="B318" s="40">
        <v>343</v>
      </c>
    </row>
    <row r="319" spans="1:2" s="32" customFormat="1" x14ac:dyDescent="0.2">
      <c r="A319" s="191"/>
      <c r="B319" s="40">
        <v>348</v>
      </c>
    </row>
    <row r="320" spans="1:2" s="32" customFormat="1" x14ac:dyDescent="0.2">
      <c r="A320" s="191"/>
      <c r="B320" s="40">
        <v>352</v>
      </c>
    </row>
    <row r="321" spans="1:2" s="32" customFormat="1" x14ac:dyDescent="0.2">
      <c r="A321" s="191"/>
      <c r="B321" s="40">
        <v>357</v>
      </c>
    </row>
    <row r="322" spans="1:2" s="32" customFormat="1" x14ac:dyDescent="0.2">
      <c r="A322" s="191"/>
      <c r="B322" s="40">
        <v>374</v>
      </c>
    </row>
    <row r="323" spans="1:2" s="32" customFormat="1" x14ac:dyDescent="0.2">
      <c r="A323" s="191"/>
      <c r="B323" s="40">
        <v>383</v>
      </c>
    </row>
    <row r="324" spans="1:2" s="32" customFormat="1" x14ac:dyDescent="0.2">
      <c r="A324" s="191"/>
      <c r="B324" s="39">
        <v>385</v>
      </c>
    </row>
    <row r="325" spans="1:2" s="32" customFormat="1" x14ac:dyDescent="0.2">
      <c r="A325" s="191"/>
      <c r="B325" s="40">
        <v>387</v>
      </c>
    </row>
    <row r="326" spans="1:2" s="32" customFormat="1" x14ac:dyDescent="0.2">
      <c r="A326" s="191"/>
      <c r="B326" s="40">
        <v>390</v>
      </c>
    </row>
    <row r="327" spans="1:2" s="32" customFormat="1" x14ac:dyDescent="0.2">
      <c r="A327" s="192"/>
      <c r="B327" s="40">
        <v>392</v>
      </c>
    </row>
    <row r="328" spans="1:2" s="32" customFormat="1" x14ac:dyDescent="0.2">
      <c r="A328" s="190">
        <v>107</v>
      </c>
      <c r="B328" s="40">
        <v>332</v>
      </c>
    </row>
    <row r="329" spans="1:2" s="32" customFormat="1" x14ac:dyDescent="0.2">
      <c r="A329" s="191"/>
      <c r="B329" s="40">
        <v>344</v>
      </c>
    </row>
    <row r="330" spans="1:2" s="32" customFormat="1" x14ac:dyDescent="0.2">
      <c r="A330" s="191"/>
      <c r="B330" s="40">
        <v>349</v>
      </c>
    </row>
    <row r="331" spans="1:2" s="32" customFormat="1" x14ac:dyDescent="0.2">
      <c r="A331" s="191"/>
      <c r="B331" s="40">
        <v>353</v>
      </c>
    </row>
    <row r="332" spans="1:2" s="32" customFormat="1" x14ac:dyDescent="0.2">
      <c r="A332" s="191"/>
      <c r="B332" s="40">
        <v>358</v>
      </c>
    </row>
    <row r="333" spans="1:2" s="32" customFormat="1" x14ac:dyDescent="0.2">
      <c r="A333" s="191"/>
      <c r="B333" s="40">
        <v>375</v>
      </c>
    </row>
    <row r="334" spans="1:2" s="32" customFormat="1" x14ac:dyDescent="0.2">
      <c r="A334" s="191"/>
      <c r="B334" s="39">
        <v>384</v>
      </c>
    </row>
    <row r="335" spans="1:2" s="32" customFormat="1" x14ac:dyDescent="0.2">
      <c r="A335" s="191"/>
      <c r="B335" s="40">
        <v>386</v>
      </c>
    </row>
    <row r="336" spans="1:2" s="32" customFormat="1" x14ac:dyDescent="0.2">
      <c r="A336" s="191"/>
      <c r="B336" s="40">
        <v>388</v>
      </c>
    </row>
    <row r="337" spans="1:2" s="32" customFormat="1" x14ac:dyDescent="0.2">
      <c r="A337" s="191"/>
      <c r="B337" s="40">
        <v>391</v>
      </c>
    </row>
    <row r="338" spans="1:2" s="32" customFormat="1" x14ac:dyDescent="0.2">
      <c r="A338" s="191"/>
      <c r="B338" s="40">
        <v>393</v>
      </c>
    </row>
    <row r="339" spans="1:2" s="32" customFormat="1" x14ac:dyDescent="0.2">
      <c r="A339" s="192"/>
      <c r="B339" s="40">
        <v>519</v>
      </c>
    </row>
    <row r="340" spans="1:2" s="32" customFormat="1" x14ac:dyDescent="0.2">
      <c r="A340" s="190">
        <v>108</v>
      </c>
      <c r="B340" s="40">
        <v>333</v>
      </c>
    </row>
    <row r="341" spans="1:2" s="32" customFormat="1" x14ac:dyDescent="0.2">
      <c r="A341" s="191"/>
      <c r="B341" s="40">
        <v>345</v>
      </c>
    </row>
    <row r="342" spans="1:2" s="32" customFormat="1" x14ac:dyDescent="0.2">
      <c r="A342" s="191"/>
      <c r="B342" s="40">
        <v>359</v>
      </c>
    </row>
    <row r="343" spans="1:2" s="32" customFormat="1" x14ac:dyDescent="0.2">
      <c r="A343" s="191"/>
      <c r="B343" s="40">
        <v>376</v>
      </c>
    </row>
    <row r="344" spans="1:2" s="32" customFormat="1" x14ac:dyDescent="0.2">
      <c r="A344" s="191"/>
      <c r="B344" s="40">
        <v>389</v>
      </c>
    </row>
    <row r="345" spans="1:2" s="32" customFormat="1" x14ac:dyDescent="0.2">
      <c r="A345" s="191"/>
      <c r="B345" s="40">
        <v>394</v>
      </c>
    </row>
    <row r="346" spans="1:2" s="32" customFormat="1" x14ac:dyDescent="0.2">
      <c r="A346" s="191"/>
      <c r="B346" s="39">
        <v>426</v>
      </c>
    </row>
    <row r="347" spans="1:2" s="32" customFormat="1" x14ac:dyDescent="0.2">
      <c r="A347" s="191"/>
      <c r="B347" s="40">
        <v>445</v>
      </c>
    </row>
    <row r="348" spans="1:2" s="32" customFormat="1" x14ac:dyDescent="0.2">
      <c r="A348" s="191"/>
      <c r="B348" s="40">
        <v>456</v>
      </c>
    </row>
    <row r="349" spans="1:2" s="32" customFormat="1" x14ac:dyDescent="0.2">
      <c r="A349" s="191"/>
      <c r="B349" s="40">
        <v>464</v>
      </c>
    </row>
    <row r="350" spans="1:2" s="32" customFormat="1" x14ac:dyDescent="0.2">
      <c r="A350" s="191"/>
      <c r="B350" s="40">
        <v>483</v>
      </c>
    </row>
    <row r="351" spans="1:2" s="32" customFormat="1" x14ac:dyDescent="0.2">
      <c r="A351" s="191"/>
      <c r="B351" s="40">
        <v>484</v>
      </c>
    </row>
    <row r="352" spans="1:2" s="32" customFormat="1" x14ac:dyDescent="0.2">
      <c r="A352" s="191"/>
      <c r="B352" s="40">
        <v>489</v>
      </c>
    </row>
    <row r="353" spans="1:2" s="32" customFormat="1" x14ac:dyDescent="0.2">
      <c r="A353" s="191"/>
      <c r="B353" s="40">
        <v>493</v>
      </c>
    </row>
    <row r="354" spans="1:2" s="32" customFormat="1" x14ac:dyDescent="0.2">
      <c r="A354" s="191"/>
      <c r="B354" s="40">
        <v>494</v>
      </c>
    </row>
    <row r="355" spans="1:2" s="32" customFormat="1" x14ac:dyDescent="0.2">
      <c r="A355" s="191"/>
      <c r="B355" s="40">
        <v>501</v>
      </c>
    </row>
    <row r="356" spans="1:2" s="32" customFormat="1" x14ac:dyDescent="0.2">
      <c r="A356" s="191"/>
      <c r="B356" s="40">
        <v>502</v>
      </c>
    </row>
    <row r="357" spans="1:2" s="32" customFormat="1" x14ac:dyDescent="0.2">
      <c r="A357" s="191"/>
      <c r="B357" s="40">
        <v>529</v>
      </c>
    </row>
    <row r="358" spans="1:2" s="32" customFormat="1" x14ac:dyDescent="0.2">
      <c r="A358" s="191"/>
      <c r="B358" s="40">
        <v>530</v>
      </c>
    </row>
    <row r="359" spans="1:2" s="32" customFormat="1" x14ac:dyDescent="0.2">
      <c r="A359" s="191"/>
      <c r="B359" s="40">
        <v>535</v>
      </c>
    </row>
    <row r="360" spans="1:2" s="32" customFormat="1" x14ac:dyDescent="0.2">
      <c r="A360" s="192"/>
      <c r="B360" s="40">
        <v>541</v>
      </c>
    </row>
    <row r="361" spans="1:2" s="32" customFormat="1" x14ac:dyDescent="0.2">
      <c r="A361" s="190">
        <v>109</v>
      </c>
      <c r="B361" s="40">
        <v>334</v>
      </c>
    </row>
    <row r="362" spans="1:2" s="32" customFormat="1" x14ac:dyDescent="0.2">
      <c r="A362" s="191"/>
      <c r="B362" s="40">
        <v>346</v>
      </c>
    </row>
    <row r="363" spans="1:2" s="32" customFormat="1" x14ac:dyDescent="0.2">
      <c r="A363" s="191"/>
      <c r="B363" s="40">
        <v>350</v>
      </c>
    </row>
    <row r="364" spans="1:2" s="32" customFormat="1" x14ac:dyDescent="0.2">
      <c r="A364" s="191"/>
      <c r="B364" s="40">
        <v>354</v>
      </c>
    </row>
    <row r="365" spans="1:2" s="32" customFormat="1" x14ac:dyDescent="0.2">
      <c r="A365" s="191"/>
      <c r="B365" s="40">
        <v>360</v>
      </c>
    </row>
    <row r="366" spans="1:2" s="32" customFormat="1" x14ac:dyDescent="0.2">
      <c r="A366" s="191"/>
      <c r="B366" s="39">
        <v>377</v>
      </c>
    </row>
    <row r="367" spans="1:2" s="32" customFormat="1" x14ac:dyDescent="0.2">
      <c r="A367" s="191"/>
      <c r="B367" s="40">
        <v>395</v>
      </c>
    </row>
    <row r="368" spans="1:2" s="32" customFormat="1" x14ac:dyDescent="0.2">
      <c r="A368" s="191"/>
      <c r="B368" s="40">
        <v>427</v>
      </c>
    </row>
    <row r="369" spans="1:2" s="32" customFormat="1" x14ac:dyDescent="0.2">
      <c r="A369" s="191"/>
      <c r="B369" s="40">
        <v>446</v>
      </c>
    </row>
    <row r="370" spans="1:2" s="32" customFormat="1" x14ac:dyDescent="0.2">
      <c r="A370" s="191"/>
      <c r="B370" s="40">
        <v>457</v>
      </c>
    </row>
    <row r="371" spans="1:2" s="32" customFormat="1" x14ac:dyDescent="0.2">
      <c r="A371" s="191"/>
      <c r="B371" s="40">
        <v>465</v>
      </c>
    </row>
    <row r="372" spans="1:2" s="32" customFormat="1" x14ac:dyDescent="0.2">
      <c r="A372" s="191"/>
      <c r="B372" s="40">
        <v>495</v>
      </c>
    </row>
    <row r="373" spans="1:2" s="32" customFormat="1" x14ac:dyDescent="0.2">
      <c r="A373" s="192"/>
      <c r="B373" s="40">
        <v>503</v>
      </c>
    </row>
    <row r="374" spans="1:2" s="32" customFormat="1" x14ac:dyDescent="0.2">
      <c r="A374" s="190">
        <v>110</v>
      </c>
      <c r="B374" s="39">
        <v>335</v>
      </c>
    </row>
    <row r="375" spans="1:2" s="32" customFormat="1" x14ac:dyDescent="0.2">
      <c r="A375" s="191"/>
      <c r="B375" s="40">
        <v>347</v>
      </c>
    </row>
    <row r="376" spans="1:2" s="32" customFormat="1" x14ac:dyDescent="0.2">
      <c r="A376" s="191"/>
      <c r="B376" s="40">
        <v>351</v>
      </c>
    </row>
    <row r="377" spans="1:2" s="32" customFormat="1" x14ac:dyDescent="0.2">
      <c r="A377" s="191"/>
      <c r="B377" s="40">
        <v>355</v>
      </c>
    </row>
    <row r="378" spans="1:2" s="32" customFormat="1" x14ac:dyDescent="0.2">
      <c r="A378" s="191"/>
      <c r="B378" s="40">
        <v>361</v>
      </c>
    </row>
    <row r="379" spans="1:2" s="32" customFormat="1" x14ac:dyDescent="0.2">
      <c r="A379" s="191"/>
      <c r="B379" s="40">
        <v>378</v>
      </c>
    </row>
    <row r="380" spans="1:2" s="32" customFormat="1" x14ac:dyDescent="0.2">
      <c r="A380" s="191"/>
      <c r="B380" s="40">
        <v>396</v>
      </c>
    </row>
    <row r="381" spans="1:2" s="32" customFormat="1" x14ac:dyDescent="0.2">
      <c r="A381" s="191"/>
      <c r="B381" s="40" t="s">
        <v>223</v>
      </c>
    </row>
    <row r="382" spans="1:2" s="32" customFormat="1" x14ac:dyDescent="0.2">
      <c r="A382" s="191"/>
      <c r="B382" s="40">
        <v>428</v>
      </c>
    </row>
    <row r="383" spans="1:2" s="32" customFormat="1" x14ac:dyDescent="0.2">
      <c r="A383" s="191"/>
      <c r="B383" s="40">
        <v>447</v>
      </c>
    </row>
    <row r="384" spans="1:2" s="32" customFormat="1" x14ac:dyDescent="0.2">
      <c r="A384" s="191"/>
      <c r="B384" s="40">
        <v>458</v>
      </c>
    </row>
    <row r="385" spans="1:2" s="32" customFormat="1" x14ac:dyDescent="0.2">
      <c r="A385" s="191"/>
      <c r="B385" s="40">
        <v>466</v>
      </c>
    </row>
    <row r="386" spans="1:2" s="32" customFormat="1" x14ac:dyDescent="0.2">
      <c r="A386" s="191"/>
      <c r="B386" s="40">
        <v>467</v>
      </c>
    </row>
    <row r="387" spans="1:2" s="32" customFormat="1" x14ac:dyDescent="0.2">
      <c r="A387" s="191"/>
      <c r="B387" s="40">
        <v>485</v>
      </c>
    </row>
    <row r="388" spans="1:2" s="32" customFormat="1" x14ac:dyDescent="0.2">
      <c r="A388" s="191"/>
      <c r="B388" s="40">
        <v>496</v>
      </c>
    </row>
    <row r="389" spans="1:2" s="32" customFormat="1" x14ac:dyDescent="0.2">
      <c r="A389" s="191"/>
      <c r="B389" s="40">
        <v>504</v>
      </c>
    </row>
    <row r="390" spans="1:2" s="32" customFormat="1" x14ac:dyDescent="0.2">
      <c r="A390" s="192"/>
      <c r="B390" s="40">
        <v>505</v>
      </c>
    </row>
    <row r="391" spans="1:2" s="32" customFormat="1" x14ac:dyDescent="0.2">
      <c r="A391" s="190">
        <v>111</v>
      </c>
      <c r="B391" s="40">
        <v>336</v>
      </c>
    </row>
    <row r="392" spans="1:2" s="32" customFormat="1" x14ac:dyDescent="0.2">
      <c r="A392" s="191"/>
      <c r="B392" s="40">
        <v>362</v>
      </c>
    </row>
    <row r="393" spans="1:2" s="32" customFormat="1" x14ac:dyDescent="0.2">
      <c r="A393" s="191"/>
      <c r="B393" s="40">
        <v>379</v>
      </c>
    </row>
    <row r="394" spans="1:2" s="32" customFormat="1" x14ac:dyDescent="0.2">
      <c r="A394" s="191"/>
      <c r="B394" s="40">
        <v>429</v>
      </c>
    </row>
    <row r="395" spans="1:2" s="32" customFormat="1" x14ac:dyDescent="0.2">
      <c r="A395" s="191"/>
      <c r="B395" s="39">
        <v>468</v>
      </c>
    </row>
    <row r="396" spans="1:2" s="32" customFormat="1" x14ac:dyDescent="0.2">
      <c r="A396" s="192"/>
      <c r="B396" s="40">
        <v>506</v>
      </c>
    </row>
    <row r="397" spans="1:2" s="32" customFormat="1" x14ac:dyDescent="0.2">
      <c r="A397" s="190">
        <v>112</v>
      </c>
      <c r="B397" s="40">
        <v>337</v>
      </c>
    </row>
    <row r="398" spans="1:2" s="32" customFormat="1" x14ac:dyDescent="0.2">
      <c r="A398" s="191"/>
      <c r="B398" s="40">
        <v>363</v>
      </c>
    </row>
    <row r="399" spans="1:2" s="32" customFormat="1" x14ac:dyDescent="0.2">
      <c r="A399" s="192"/>
      <c r="B399" s="39">
        <v>380</v>
      </c>
    </row>
    <row r="400" spans="1:2" s="32" customFormat="1" x14ac:dyDescent="0.2">
      <c r="A400" s="190">
        <v>113</v>
      </c>
      <c r="B400" s="40">
        <v>338</v>
      </c>
    </row>
    <row r="401" spans="1:2" s="32" customFormat="1" x14ac:dyDescent="0.2">
      <c r="A401" s="191"/>
      <c r="B401" s="40">
        <v>356</v>
      </c>
    </row>
    <row r="402" spans="1:2" s="32" customFormat="1" x14ac:dyDescent="0.2">
      <c r="A402" s="191"/>
      <c r="B402" s="40">
        <v>364</v>
      </c>
    </row>
    <row r="403" spans="1:2" s="32" customFormat="1" x14ac:dyDescent="0.2">
      <c r="A403" s="192"/>
      <c r="B403" s="39">
        <v>381</v>
      </c>
    </row>
    <row r="404" spans="1:2" s="32" customFormat="1" x14ac:dyDescent="0.2">
      <c r="A404" s="190">
        <v>114</v>
      </c>
      <c r="B404" s="39">
        <v>339</v>
      </c>
    </row>
    <row r="405" spans="1:2" s="32" customFormat="1" x14ac:dyDescent="0.2">
      <c r="A405" s="192"/>
      <c r="B405" s="40">
        <v>365</v>
      </c>
    </row>
    <row r="406" spans="1:2" s="32" customFormat="1" x14ac:dyDescent="0.2">
      <c r="A406" s="190">
        <v>115</v>
      </c>
      <c r="B406" s="40">
        <v>340</v>
      </c>
    </row>
    <row r="407" spans="1:2" s="32" customFormat="1" x14ac:dyDescent="0.2">
      <c r="A407" s="191"/>
      <c r="B407" s="40">
        <v>366</v>
      </c>
    </row>
    <row r="408" spans="1:2" s="32" customFormat="1" x14ac:dyDescent="0.2">
      <c r="A408" s="192"/>
      <c r="B408" s="39">
        <v>382</v>
      </c>
    </row>
    <row r="409" spans="1:2" s="32" customFormat="1" x14ac:dyDescent="0.2">
      <c r="A409" s="41">
        <v>116</v>
      </c>
      <c r="B409" s="39">
        <v>341</v>
      </c>
    </row>
    <row r="410" spans="1:2" s="32" customFormat="1" x14ac:dyDescent="0.2">
      <c r="A410" s="41">
        <v>117</v>
      </c>
      <c r="B410" s="39">
        <v>342</v>
      </c>
    </row>
    <row r="411" spans="1:2" s="32" customFormat="1" x14ac:dyDescent="0.2">
      <c r="A411" s="190">
        <v>118</v>
      </c>
      <c r="B411" s="40">
        <v>405</v>
      </c>
    </row>
    <row r="412" spans="1:2" s="32" customFormat="1" x14ac:dyDescent="0.2">
      <c r="A412" s="191"/>
      <c r="B412" s="40">
        <v>408</v>
      </c>
    </row>
    <row r="413" spans="1:2" s="32" customFormat="1" x14ac:dyDescent="0.2">
      <c r="A413" s="191"/>
      <c r="B413" s="40">
        <v>410</v>
      </c>
    </row>
    <row r="414" spans="1:2" s="32" customFormat="1" x14ac:dyDescent="0.2">
      <c r="A414" s="191"/>
      <c r="B414" s="40">
        <v>412</v>
      </c>
    </row>
    <row r="415" spans="1:2" s="32" customFormat="1" x14ac:dyDescent="0.2">
      <c r="A415" s="191"/>
      <c r="B415" s="40" t="s">
        <v>241</v>
      </c>
    </row>
    <row r="416" spans="1:2" s="32" customFormat="1" x14ac:dyDescent="0.2">
      <c r="A416" s="191"/>
      <c r="B416" s="40" t="s">
        <v>242</v>
      </c>
    </row>
    <row r="417" spans="1:2" s="32" customFormat="1" x14ac:dyDescent="0.2">
      <c r="A417" s="191"/>
      <c r="B417" s="40">
        <v>424</v>
      </c>
    </row>
    <row r="418" spans="1:2" s="32" customFormat="1" x14ac:dyDescent="0.2">
      <c r="A418" s="191"/>
      <c r="B418" s="40">
        <v>441</v>
      </c>
    </row>
    <row r="419" spans="1:2" s="32" customFormat="1" x14ac:dyDescent="0.2">
      <c r="A419" s="191"/>
      <c r="B419" s="40">
        <v>443</v>
      </c>
    </row>
    <row r="420" spans="1:2" s="32" customFormat="1" x14ac:dyDescent="0.2">
      <c r="A420" s="191"/>
      <c r="B420" s="39">
        <v>448</v>
      </c>
    </row>
    <row r="421" spans="1:2" s="32" customFormat="1" x14ac:dyDescent="0.2">
      <c r="A421" s="191"/>
      <c r="B421" s="40">
        <v>452</v>
      </c>
    </row>
    <row r="422" spans="1:2" s="32" customFormat="1" x14ac:dyDescent="0.2">
      <c r="A422" s="191"/>
      <c r="B422" s="40">
        <v>462</v>
      </c>
    </row>
    <row r="423" spans="1:2" s="32" customFormat="1" x14ac:dyDescent="0.2">
      <c r="A423" s="191"/>
      <c r="B423" s="40">
        <v>481</v>
      </c>
    </row>
    <row r="424" spans="1:2" s="32" customFormat="1" x14ac:dyDescent="0.2">
      <c r="A424" s="191"/>
      <c r="B424" s="40">
        <v>486</v>
      </c>
    </row>
    <row r="425" spans="1:2" s="32" customFormat="1" x14ac:dyDescent="0.2">
      <c r="A425" s="191"/>
      <c r="B425" s="40">
        <v>490</v>
      </c>
    </row>
    <row r="426" spans="1:2" s="32" customFormat="1" x14ac:dyDescent="0.2">
      <c r="A426" s="191"/>
      <c r="B426" s="40">
        <v>498</v>
      </c>
    </row>
    <row r="427" spans="1:2" s="32" customFormat="1" x14ac:dyDescent="0.2">
      <c r="A427" s="191"/>
      <c r="B427" s="40">
        <v>525</v>
      </c>
    </row>
    <row r="428" spans="1:2" s="32" customFormat="1" x14ac:dyDescent="0.2">
      <c r="A428" s="191"/>
      <c r="B428" s="40">
        <v>531</v>
      </c>
    </row>
    <row r="429" spans="1:2" s="32" customFormat="1" x14ac:dyDescent="0.2">
      <c r="A429" s="191"/>
      <c r="B429" s="40">
        <v>536</v>
      </c>
    </row>
    <row r="430" spans="1:2" s="32" customFormat="1" x14ac:dyDescent="0.2">
      <c r="A430" s="191"/>
      <c r="B430" s="40">
        <v>538</v>
      </c>
    </row>
    <row r="431" spans="1:2" s="32" customFormat="1" x14ac:dyDescent="0.2">
      <c r="A431" s="191"/>
      <c r="B431" s="40">
        <v>542</v>
      </c>
    </row>
    <row r="432" spans="1:2" s="32" customFormat="1" x14ac:dyDescent="0.2">
      <c r="A432" s="191"/>
      <c r="B432" s="40">
        <v>543</v>
      </c>
    </row>
    <row r="433" spans="1:2" s="32" customFormat="1" x14ac:dyDescent="0.2">
      <c r="A433" s="191"/>
      <c r="B433" s="40">
        <v>544</v>
      </c>
    </row>
    <row r="434" spans="1:2" s="32" customFormat="1" x14ac:dyDescent="0.2">
      <c r="A434" s="192"/>
      <c r="B434" s="40">
        <v>545</v>
      </c>
    </row>
    <row r="435" spans="1:2" s="32" customFormat="1" x14ac:dyDescent="0.2">
      <c r="A435" s="190">
        <v>119</v>
      </c>
      <c r="B435" s="40">
        <v>406</v>
      </c>
    </row>
    <row r="436" spans="1:2" s="32" customFormat="1" x14ac:dyDescent="0.2">
      <c r="A436" s="191"/>
      <c r="B436" s="40">
        <v>409</v>
      </c>
    </row>
    <row r="437" spans="1:2" s="32" customFormat="1" x14ac:dyDescent="0.2">
      <c r="A437" s="191"/>
      <c r="B437" s="40">
        <v>411</v>
      </c>
    </row>
    <row r="438" spans="1:2" s="32" customFormat="1" x14ac:dyDescent="0.2">
      <c r="A438" s="191"/>
      <c r="B438" s="40">
        <v>413</v>
      </c>
    </row>
    <row r="439" spans="1:2" s="32" customFormat="1" x14ac:dyDescent="0.2">
      <c r="A439" s="191"/>
      <c r="B439" s="40" t="s">
        <v>243</v>
      </c>
    </row>
    <row r="440" spans="1:2" s="32" customFormat="1" x14ac:dyDescent="0.2">
      <c r="A440" s="191"/>
      <c r="B440" s="40" t="s">
        <v>244</v>
      </c>
    </row>
    <row r="441" spans="1:2" s="32" customFormat="1" x14ac:dyDescent="0.2">
      <c r="A441" s="191"/>
      <c r="B441" s="40">
        <v>425</v>
      </c>
    </row>
    <row r="442" spans="1:2" s="32" customFormat="1" x14ac:dyDescent="0.2">
      <c r="A442" s="191"/>
      <c r="B442" s="40">
        <v>442</v>
      </c>
    </row>
    <row r="443" spans="1:2" s="32" customFormat="1" x14ac:dyDescent="0.2">
      <c r="A443" s="191"/>
      <c r="B443" s="39">
        <v>444</v>
      </c>
    </row>
    <row r="444" spans="1:2" s="32" customFormat="1" x14ac:dyDescent="0.2">
      <c r="A444" s="191"/>
      <c r="B444" s="40">
        <v>449</v>
      </c>
    </row>
    <row r="445" spans="1:2" s="32" customFormat="1" x14ac:dyDescent="0.2">
      <c r="A445" s="191"/>
      <c r="B445" s="40">
        <v>450</v>
      </c>
    </row>
    <row r="446" spans="1:2" s="32" customFormat="1" x14ac:dyDescent="0.2">
      <c r="A446" s="191"/>
      <c r="B446" s="40">
        <v>453</v>
      </c>
    </row>
    <row r="447" spans="1:2" s="32" customFormat="1" x14ac:dyDescent="0.2">
      <c r="A447" s="191"/>
      <c r="B447" s="40">
        <v>454</v>
      </c>
    </row>
    <row r="448" spans="1:2" s="32" customFormat="1" x14ac:dyDescent="0.2">
      <c r="A448" s="191"/>
      <c r="B448" s="40">
        <v>455</v>
      </c>
    </row>
    <row r="449" spans="1:2" s="32" customFormat="1" x14ac:dyDescent="0.2">
      <c r="A449" s="191"/>
      <c r="B449" s="40">
        <v>459</v>
      </c>
    </row>
    <row r="450" spans="1:2" s="32" customFormat="1" x14ac:dyDescent="0.2">
      <c r="A450" s="191"/>
      <c r="B450" s="40">
        <v>461</v>
      </c>
    </row>
    <row r="451" spans="1:2" s="32" customFormat="1" x14ac:dyDescent="0.2">
      <c r="A451" s="191"/>
      <c r="B451" s="40">
        <v>463</v>
      </c>
    </row>
    <row r="452" spans="1:2" s="32" customFormat="1" x14ac:dyDescent="0.2">
      <c r="A452" s="191"/>
      <c r="B452" s="40">
        <v>482</v>
      </c>
    </row>
    <row r="453" spans="1:2" s="32" customFormat="1" x14ac:dyDescent="0.2">
      <c r="A453" s="191"/>
      <c r="B453" s="40" t="s">
        <v>245</v>
      </c>
    </row>
    <row r="454" spans="1:2" s="32" customFormat="1" x14ac:dyDescent="0.2">
      <c r="A454" s="191"/>
      <c r="B454" s="40">
        <v>487</v>
      </c>
    </row>
    <row r="455" spans="1:2" s="32" customFormat="1" x14ac:dyDescent="0.2">
      <c r="A455" s="191"/>
      <c r="B455" s="40">
        <v>488</v>
      </c>
    </row>
    <row r="456" spans="1:2" s="32" customFormat="1" x14ac:dyDescent="0.2">
      <c r="A456" s="191"/>
      <c r="B456" s="40">
        <v>491</v>
      </c>
    </row>
    <row r="457" spans="1:2" s="32" customFormat="1" x14ac:dyDescent="0.2">
      <c r="A457" s="191"/>
      <c r="B457" s="40">
        <v>492</v>
      </c>
    </row>
    <row r="458" spans="1:2" s="32" customFormat="1" x14ac:dyDescent="0.2">
      <c r="A458" s="191"/>
      <c r="B458" s="40">
        <v>499</v>
      </c>
    </row>
    <row r="459" spans="1:2" s="32" customFormat="1" x14ac:dyDescent="0.2">
      <c r="A459" s="191"/>
      <c r="B459" s="40">
        <v>500</v>
      </c>
    </row>
    <row r="460" spans="1:2" s="32" customFormat="1" x14ac:dyDescent="0.2">
      <c r="A460" s="191"/>
      <c r="B460" s="40">
        <v>526</v>
      </c>
    </row>
    <row r="461" spans="1:2" s="32" customFormat="1" x14ac:dyDescent="0.2">
      <c r="A461" s="191"/>
      <c r="B461" s="40">
        <v>527</v>
      </c>
    </row>
    <row r="462" spans="1:2" s="32" customFormat="1" x14ac:dyDescent="0.2">
      <c r="A462" s="191"/>
      <c r="B462" s="40">
        <v>528</v>
      </c>
    </row>
    <row r="463" spans="1:2" s="32" customFormat="1" x14ac:dyDescent="0.2">
      <c r="A463" s="191"/>
      <c r="B463" s="40" t="s">
        <v>246</v>
      </c>
    </row>
    <row r="464" spans="1:2" s="32" customFormat="1" x14ac:dyDescent="0.2">
      <c r="A464" s="191"/>
      <c r="B464" s="40" t="s">
        <v>247</v>
      </c>
    </row>
    <row r="465" spans="1:2" s="32" customFormat="1" x14ac:dyDescent="0.2">
      <c r="A465" s="191"/>
      <c r="B465" s="40">
        <v>532</v>
      </c>
    </row>
    <row r="466" spans="1:2" s="32" customFormat="1" x14ac:dyDescent="0.2">
      <c r="A466" s="191"/>
      <c r="B466" s="40">
        <v>533</v>
      </c>
    </row>
    <row r="467" spans="1:2" s="32" customFormat="1" x14ac:dyDescent="0.2">
      <c r="A467" s="191"/>
      <c r="B467" s="40">
        <v>534</v>
      </c>
    </row>
    <row r="468" spans="1:2" s="32" customFormat="1" x14ac:dyDescent="0.2">
      <c r="A468" s="191"/>
      <c r="B468" s="40" t="s">
        <v>248</v>
      </c>
    </row>
    <row r="469" spans="1:2" s="32" customFormat="1" x14ac:dyDescent="0.2">
      <c r="A469" s="191"/>
      <c r="B469" s="40" t="s">
        <v>249</v>
      </c>
    </row>
    <row r="470" spans="1:2" s="32" customFormat="1" x14ac:dyDescent="0.2">
      <c r="A470" s="191"/>
      <c r="B470" s="40">
        <v>539</v>
      </c>
    </row>
    <row r="471" spans="1:2" s="32" customFormat="1" x14ac:dyDescent="0.2">
      <c r="A471" s="191"/>
      <c r="B471" s="40">
        <v>540</v>
      </c>
    </row>
    <row r="472" spans="1:2" s="32" customFormat="1" x14ac:dyDescent="0.2">
      <c r="A472" s="192"/>
      <c r="B472" s="40">
        <v>546</v>
      </c>
    </row>
    <row r="473" spans="1:2" s="32" customFormat="1" x14ac:dyDescent="0.2">
      <c r="A473" s="190">
        <v>120</v>
      </c>
      <c r="B473" s="40">
        <v>407</v>
      </c>
    </row>
    <row r="474" spans="1:2" s="32" customFormat="1" x14ac:dyDescent="0.2">
      <c r="A474" s="191"/>
      <c r="B474" s="39">
        <v>430</v>
      </c>
    </row>
    <row r="475" spans="1:2" s="32" customFormat="1" x14ac:dyDescent="0.2">
      <c r="A475" s="191"/>
      <c r="B475" s="40">
        <v>469</v>
      </c>
    </row>
    <row r="476" spans="1:2" s="32" customFormat="1" x14ac:dyDescent="0.2">
      <c r="A476" s="192"/>
      <c r="B476" s="40">
        <v>507</v>
      </c>
    </row>
    <row r="477" spans="1:2" s="32" customFormat="1" x14ac:dyDescent="0.2">
      <c r="A477" s="190">
        <v>121</v>
      </c>
      <c r="B477" s="40">
        <v>414</v>
      </c>
    </row>
    <row r="478" spans="1:2" s="32" customFormat="1" x14ac:dyDescent="0.2">
      <c r="A478" s="191"/>
      <c r="B478" s="40">
        <v>431</v>
      </c>
    </row>
    <row r="479" spans="1:2" s="32" customFormat="1" x14ac:dyDescent="0.2">
      <c r="A479" s="191"/>
      <c r="B479" s="40">
        <v>470</v>
      </c>
    </row>
    <row r="480" spans="1:2" s="32" customFormat="1" x14ac:dyDescent="0.2">
      <c r="A480" s="192"/>
      <c r="B480" s="39">
        <v>508</v>
      </c>
    </row>
    <row r="481" spans="1:2" s="32" customFormat="1" x14ac:dyDescent="0.2">
      <c r="A481" s="190">
        <v>122</v>
      </c>
      <c r="B481" s="40">
        <v>415</v>
      </c>
    </row>
    <row r="482" spans="1:2" s="32" customFormat="1" x14ac:dyDescent="0.2">
      <c r="A482" s="191"/>
      <c r="B482" s="40">
        <v>432</v>
      </c>
    </row>
    <row r="483" spans="1:2" s="32" customFormat="1" x14ac:dyDescent="0.2">
      <c r="A483" s="191"/>
      <c r="B483" s="40">
        <v>471</v>
      </c>
    </row>
    <row r="484" spans="1:2" s="32" customFormat="1" x14ac:dyDescent="0.2">
      <c r="A484" s="192"/>
      <c r="B484" s="39">
        <v>509</v>
      </c>
    </row>
    <row r="485" spans="1:2" s="32" customFormat="1" x14ac:dyDescent="0.2">
      <c r="A485" s="190">
        <v>123</v>
      </c>
      <c r="B485" s="40">
        <v>416</v>
      </c>
    </row>
    <row r="486" spans="1:2" s="32" customFormat="1" x14ac:dyDescent="0.2">
      <c r="A486" s="191"/>
      <c r="B486" s="40">
        <v>433</v>
      </c>
    </row>
    <row r="487" spans="1:2" s="32" customFormat="1" x14ac:dyDescent="0.2">
      <c r="A487" s="191"/>
      <c r="B487" s="39">
        <v>472</v>
      </c>
    </row>
    <row r="488" spans="1:2" s="32" customFormat="1" x14ac:dyDescent="0.2">
      <c r="A488" s="191"/>
      <c r="B488" s="40">
        <v>497</v>
      </c>
    </row>
    <row r="489" spans="1:2" s="32" customFormat="1" x14ac:dyDescent="0.2">
      <c r="A489" s="192"/>
      <c r="B489" s="40">
        <v>510</v>
      </c>
    </row>
    <row r="490" spans="1:2" s="32" customFormat="1" x14ac:dyDescent="0.2">
      <c r="A490" s="190">
        <v>124</v>
      </c>
      <c r="B490" s="40">
        <v>434</v>
      </c>
    </row>
    <row r="491" spans="1:2" s="32" customFormat="1" x14ac:dyDescent="0.2">
      <c r="A491" s="191"/>
      <c r="B491" s="40">
        <v>473</v>
      </c>
    </row>
    <row r="492" spans="1:2" s="32" customFormat="1" x14ac:dyDescent="0.2">
      <c r="A492" s="192"/>
      <c r="B492" s="39">
        <v>511</v>
      </c>
    </row>
    <row r="493" spans="1:2" s="32" customFormat="1" x14ac:dyDescent="0.2">
      <c r="A493" s="190">
        <v>125</v>
      </c>
      <c r="B493" s="40">
        <v>417</v>
      </c>
    </row>
    <row r="494" spans="1:2" s="32" customFormat="1" x14ac:dyDescent="0.2">
      <c r="A494" s="191"/>
      <c r="B494" s="40">
        <v>435</v>
      </c>
    </row>
    <row r="495" spans="1:2" s="32" customFormat="1" x14ac:dyDescent="0.2">
      <c r="A495" s="191"/>
      <c r="B495" s="40">
        <v>474</v>
      </c>
    </row>
    <row r="496" spans="1:2" s="32" customFormat="1" x14ac:dyDescent="0.2">
      <c r="A496" s="192"/>
      <c r="B496" s="39">
        <v>512</v>
      </c>
    </row>
    <row r="497" spans="1:2" s="32" customFormat="1" x14ac:dyDescent="0.2">
      <c r="A497" s="41">
        <v>126</v>
      </c>
      <c r="B497" s="39">
        <v>513</v>
      </c>
    </row>
    <row r="498" spans="1:2" s="32" customFormat="1" x14ac:dyDescent="0.2">
      <c r="A498" s="190">
        <v>127</v>
      </c>
      <c r="B498" s="40">
        <v>418</v>
      </c>
    </row>
    <row r="499" spans="1:2" s="32" customFormat="1" x14ac:dyDescent="0.2">
      <c r="A499" s="191"/>
      <c r="B499" s="39">
        <v>437</v>
      </c>
    </row>
    <row r="500" spans="1:2" s="32" customFormat="1" x14ac:dyDescent="0.2">
      <c r="A500" s="191"/>
      <c r="B500" s="40">
        <v>475</v>
      </c>
    </row>
    <row r="501" spans="1:2" s="32" customFormat="1" x14ac:dyDescent="0.2">
      <c r="A501" s="192"/>
      <c r="B501" s="40">
        <v>514</v>
      </c>
    </row>
    <row r="502" spans="1:2" s="32" customFormat="1" x14ac:dyDescent="0.2">
      <c r="A502" s="190">
        <v>128</v>
      </c>
      <c r="B502" s="40">
        <v>419</v>
      </c>
    </row>
    <row r="503" spans="1:2" s="32" customFormat="1" x14ac:dyDescent="0.2">
      <c r="A503" s="191"/>
      <c r="B503" s="40">
        <v>438</v>
      </c>
    </row>
    <row r="504" spans="1:2" s="32" customFormat="1" x14ac:dyDescent="0.2">
      <c r="A504" s="191"/>
      <c r="B504" s="40">
        <v>476</v>
      </c>
    </row>
    <row r="505" spans="1:2" s="32" customFormat="1" x14ac:dyDescent="0.2">
      <c r="A505" s="192"/>
      <c r="B505" s="39">
        <v>515</v>
      </c>
    </row>
    <row r="506" spans="1:2" s="32" customFormat="1" x14ac:dyDescent="0.2">
      <c r="A506" s="190">
        <v>129</v>
      </c>
      <c r="B506" s="40">
        <v>420</v>
      </c>
    </row>
    <row r="507" spans="1:2" s="32" customFormat="1" x14ac:dyDescent="0.2">
      <c r="A507" s="191"/>
      <c r="B507" s="39">
        <v>439</v>
      </c>
    </row>
    <row r="508" spans="1:2" s="32" customFormat="1" x14ac:dyDescent="0.2">
      <c r="A508" s="191"/>
      <c r="B508" s="40" t="s">
        <v>259</v>
      </c>
    </row>
    <row r="509" spans="1:2" s="32" customFormat="1" x14ac:dyDescent="0.2">
      <c r="A509" s="192"/>
      <c r="B509" s="40">
        <v>516</v>
      </c>
    </row>
    <row r="510" spans="1:2" s="32" customFormat="1" x14ac:dyDescent="0.2">
      <c r="A510" s="190">
        <v>130</v>
      </c>
      <c r="B510" s="40">
        <v>421</v>
      </c>
    </row>
    <row r="511" spans="1:2" s="32" customFormat="1" x14ac:dyDescent="0.2">
      <c r="A511" s="191"/>
      <c r="B511" s="40">
        <v>422</v>
      </c>
    </row>
    <row r="512" spans="1:2" s="32" customFormat="1" x14ac:dyDescent="0.2">
      <c r="A512" s="191"/>
      <c r="B512" s="40">
        <v>440</v>
      </c>
    </row>
    <row r="513" spans="1:2" s="32" customFormat="1" x14ac:dyDescent="0.2">
      <c r="A513" s="191"/>
      <c r="B513" s="40">
        <v>477</v>
      </c>
    </row>
    <row r="514" spans="1:2" s="32" customFormat="1" x14ac:dyDescent="0.2">
      <c r="A514" s="192"/>
      <c r="B514" s="39">
        <v>517</v>
      </c>
    </row>
    <row r="515" spans="1:2" s="32" customFormat="1" x14ac:dyDescent="0.2">
      <c r="A515" s="190">
        <v>131</v>
      </c>
      <c r="B515" s="40">
        <v>423</v>
      </c>
    </row>
    <row r="516" spans="1:2" s="32" customFormat="1" x14ac:dyDescent="0.2">
      <c r="A516" s="191"/>
      <c r="B516" s="40">
        <v>460</v>
      </c>
    </row>
    <row r="517" spans="1:2" s="32" customFormat="1" x14ac:dyDescent="0.2">
      <c r="A517" s="191"/>
      <c r="B517" s="40">
        <v>478</v>
      </c>
    </row>
    <row r="518" spans="1:2" s="32" customFormat="1" x14ac:dyDescent="0.2">
      <c r="A518" s="192"/>
      <c r="B518" s="39">
        <v>518</v>
      </c>
    </row>
    <row r="519" spans="1:2" s="32" customFormat="1" x14ac:dyDescent="0.2">
      <c r="A519" s="190">
        <v>132</v>
      </c>
      <c r="B519" s="40">
        <v>523</v>
      </c>
    </row>
    <row r="520" spans="1:2" s="32" customFormat="1" x14ac:dyDescent="0.2">
      <c r="A520" s="192"/>
      <c r="B520" s="39">
        <v>547</v>
      </c>
    </row>
    <row r="521" spans="1:2" s="32" customFormat="1" x14ac:dyDescent="0.2">
      <c r="A521" s="41">
        <v>133</v>
      </c>
      <c r="B521" s="39">
        <v>524</v>
      </c>
    </row>
    <row r="522" spans="1:2" s="32" customFormat="1" x14ac:dyDescent="0.2">
      <c r="A522" s="190">
        <v>134</v>
      </c>
      <c r="B522" s="39">
        <v>551</v>
      </c>
    </row>
    <row r="523" spans="1:2" s="32" customFormat="1" x14ac:dyDescent="0.2">
      <c r="A523" s="192"/>
      <c r="B523" s="40">
        <v>653</v>
      </c>
    </row>
    <row r="524" spans="1:2" s="32" customFormat="1" x14ac:dyDescent="0.2">
      <c r="A524" s="190">
        <v>135</v>
      </c>
      <c r="B524" s="40">
        <v>552</v>
      </c>
    </row>
    <row r="525" spans="1:2" s="32" customFormat="1" x14ac:dyDescent="0.2">
      <c r="A525" s="191"/>
      <c r="B525" s="40">
        <v>575</v>
      </c>
    </row>
    <row r="526" spans="1:2" s="32" customFormat="1" x14ac:dyDescent="0.2">
      <c r="A526" s="191"/>
      <c r="B526" s="40">
        <v>578</v>
      </c>
    </row>
    <row r="527" spans="1:2" s="32" customFormat="1" x14ac:dyDescent="0.2">
      <c r="A527" s="191"/>
      <c r="B527" s="39">
        <v>581</v>
      </c>
    </row>
    <row r="528" spans="1:2" s="32" customFormat="1" x14ac:dyDescent="0.2">
      <c r="A528" s="191"/>
      <c r="B528" s="40">
        <v>594</v>
      </c>
    </row>
    <row r="529" spans="1:2" s="32" customFormat="1" x14ac:dyDescent="0.2">
      <c r="A529" s="191"/>
      <c r="B529" s="40">
        <v>596</v>
      </c>
    </row>
    <row r="530" spans="1:2" s="32" customFormat="1" x14ac:dyDescent="0.2">
      <c r="A530" s="191"/>
      <c r="B530" s="40">
        <v>597</v>
      </c>
    </row>
    <row r="531" spans="1:2" s="32" customFormat="1" x14ac:dyDescent="0.2">
      <c r="A531" s="191"/>
      <c r="B531" s="40">
        <v>604</v>
      </c>
    </row>
    <row r="532" spans="1:2" s="32" customFormat="1" x14ac:dyDescent="0.2">
      <c r="A532" s="192"/>
      <c r="B532" s="40">
        <v>632</v>
      </c>
    </row>
    <row r="533" spans="1:2" s="32" customFormat="1" x14ac:dyDescent="0.2">
      <c r="A533" s="190">
        <v>136</v>
      </c>
      <c r="B533" s="40">
        <v>553</v>
      </c>
    </row>
    <row r="534" spans="1:2" s="32" customFormat="1" x14ac:dyDescent="0.2">
      <c r="A534" s="191"/>
      <c r="B534" s="40">
        <v>576</v>
      </c>
    </row>
    <row r="535" spans="1:2" s="32" customFormat="1" x14ac:dyDescent="0.2">
      <c r="A535" s="191"/>
      <c r="B535" s="40">
        <v>582</v>
      </c>
    </row>
    <row r="536" spans="1:2" s="32" customFormat="1" x14ac:dyDescent="0.2">
      <c r="A536" s="191"/>
      <c r="B536" s="40">
        <v>598</v>
      </c>
    </row>
    <row r="537" spans="1:2" s="32" customFormat="1" x14ac:dyDescent="0.2">
      <c r="A537" s="191"/>
      <c r="B537" s="40">
        <v>605</v>
      </c>
    </row>
    <row r="538" spans="1:2" s="32" customFormat="1" x14ac:dyDescent="0.2">
      <c r="A538" s="191"/>
      <c r="B538" s="39">
        <v>631</v>
      </c>
    </row>
    <row r="539" spans="1:2" s="32" customFormat="1" x14ac:dyDescent="0.2">
      <c r="A539" s="192"/>
      <c r="B539" s="40">
        <v>633</v>
      </c>
    </row>
    <row r="540" spans="1:2" s="32" customFormat="1" x14ac:dyDescent="0.2">
      <c r="A540" s="190">
        <v>137</v>
      </c>
      <c r="B540" s="39">
        <v>684</v>
      </c>
    </row>
    <row r="541" spans="1:2" s="32" customFormat="1" x14ac:dyDescent="0.2">
      <c r="A541" s="192"/>
      <c r="B541" s="40">
        <v>686</v>
      </c>
    </row>
    <row r="542" spans="1:2" s="32" customFormat="1" x14ac:dyDescent="0.2">
      <c r="A542" s="190">
        <v>138</v>
      </c>
      <c r="B542" s="39">
        <v>554</v>
      </c>
    </row>
    <row r="543" spans="1:2" s="32" customFormat="1" x14ac:dyDescent="0.2">
      <c r="A543" s="191"/>
      <c r="B543" s="40">
        <v>577</v>
      </c>
    </row>
    <row r="544" spans="1:2" s="32" customFormat="1" x14ac:dyDescent="0.2">
      <c r="A544" s="191"/>
      <c r="B544" s="40">
        <v>579</v>
      </c>
    </row>
    <row r="545" spans="1:2" s="32" customFormat="1" x14ac:dyDescent="0.2">
      <c r="A545" s="191"/>
      <c r="B545" s="40">
        <v>583</v>
      </c>
    </row>
    <row r="546" spans="1:2" s="32" customFormat="1" x14ac:dyDescent="0.2">
      <c r="A546" s="191"/>
      <c r="B546" s="40">
        <v>595</v>
      </c>
    </row>
    <row r="547" spans="1:2" s="32" customFormat="1" x14ac:dyDescent="0.2">
      <c r="A547" s="191"/>
      <c r="B547" s="40">
        <v>599</v>
      </c>
    </row>
    <row r="548" spans="1:2" s="32" customFormat="1" x14ac:dyDescent="0.2">
      <c r="A548" s="191"/>
      <c r="B548" s="40" t="s">
        <v>273</v>
      </c>
    </row>
    <row r="549" spans="1:2" s="32" customFormat="1" x14ac:dyDescent="0.2">
      <c r="A549" s="191"/>
      <c r="B549" s="40">
        <v>606</v>
      </c>
    </row>
    <row r="550" spans="1:2" s="32" customFormat="1" x14ac:dyDescent="0.2">
      <c r="A550" s="191"/>
      <c r="B550" s="40">
        <v>634</v>
      </c>
    </row>
    <row r="551" spans="1:2" s="32" customFormat="1" x14ac:dyDescent="0.2">
      <c r="A551" s="192"/>
      <c r="B551" s="40" t="s">
        <v>274</v>
      </c>
    </row>
    <row r="552" spans="1:2" s="32" customFormat="1" x14ac:dyDescent="0.2">
      <c r="A552" s="190">
        <v>139</v>
      </c>
      <c r="B552" s="40">
        <v>555</v>
      </c>
    </row>
    <row r="553" spans="1:2" s="32" customFormat="1" x14ac:dyDescent="0.2">
      <c r="A553" s="191"/>
      <c r="B553" s="39">
        <v>584</v>
      </c>
    </row>
    <row r="554" spans="1:2" s="32" customFormat="1" x14ac:dyDescent="0.2">
      <c r="A554" s="191"/>
      <c r="B554" s="40">
        <v>600</v>
      </c>
    </row>
    <row r="555" spans="1:2" s="32" customFormat="1" x14ac:dyDescent="0.2">
      <c r="A555" s="192"/>
      <c r="B555" s="40">
        <v>635</v>
      </c>
    </row>
    <row r="556" spans="1:2" s="32" customFormat="1" x14ac:dyDescent="0.2">
      <c r="A556" s="190">
        <v>140</v>
      </c>
      <c r="B556" s="40">
        <v>556</v>
      </c>
    </row>
    <row r="557" spans="1:2" s="32" customFormat="1" x14ac:dyDescent="0.2">
      <c r="A557" s="191"/>
      <c r="B557" s="39">
        <v>585</v>
      </c>
    </row>
    <row r="558" spans="1:2" s="32" customFormat="1" x14ac:dyDescent="0.2">
      <c r="A558" s="191"/>
      <c r="B558" s="40">
        <v>601</v>
      </c>
    </row>
    <row r="559" spans="1:2" s="32" customFormat="1" x14ac:dyDescent="0.2">
      <c r="A559" s="192"/>
      <c r="B559" s="40">
        <v>636</v>
      </c>
    </row>
    <row r="560" spans="1:2" s="32" customFormat="1" x14ac:dyDescent="0.2">
      <c r="A560" s="190">
        <v>141</v>
      </c>
      <c r="B560" s="40">
        <v>685</v>
      </c>
    </row>
    <row r="561" spans="1:2" s="32" customFormat="1" x14ac:dyDescent="0.2">
      <c r="A561" s="192"/>
      <c r="B561" s="39">
        <v>687</v>
      </c>
    </row>
    <row r="562" spans="1:2" s="32" customFormat="1" x14ac:dyDescent="0.2">
      <c r="A562" s="190">
        <v>142</v>
      </c>
      <c r="B562" s="40">
        <v>557</v>
      </c>
    </row>
    <row r="563" spans="1:2" s="32" customFormat="1" x14ac:dyDescent="0.2">
      <c r="A563" s="191"/>
      <c r="B563" s="39">
        <v>586</v>
      </c>
    </row>
    <row r="564" spans="1:2" s="32" customFormat="1" x14ac:dyDescent="0.2">
      <c r="A564" s="191"/>
      <c r="B564" s="40">
        <v>602</v>
      </c>
    </row>
    <row r="565" spans="1:2" s="32" customFormat="1" x14ac:dyDescent="0.2">
      <c r="A565" s="192"/>
      <c r="B565" s="40">
        <v>637</v>
      </c>
    </row>
    <row r="566" spans="1:2" s="32" customFormat="1" x14ac:dyDescent="0.2">
      <c r="A566" s="190">
        <v>143</v>
      </c>
      <c r="B566" s="39">
        <v>558</v>
      </c>
    </row>
    <row r="567" spans="1:2" s="32" customFormat="1" x14ac:dyDescent="0.2">
      <c r="A567" s="191"/>
      <c r="B567" s="40">
        <v>587</v>
      </c>
    </row>
    <row r="568" spans="1:2" s="32" customFormat="1" x14ac:dyDescent="0.2">
      <c r="A568" s="191"/>
      <c r="B568" s="40">
        <v>638</v>
      </c>
    </row>
    <row r="569" spans="1:2" s="32" customFormat="1" x14ac:dyDescent="0.2">
      <c r="A569" s="192"/>
      <c r="B569" s="40">
        <v>723</v>
      </c>
    </row>
    <row r="570" spans="1:2" s="32" customFormat="1" x14ac:dyDescent="0.2">
      <c r="A570" s="190">
        <v>144</v>
      </c>
      <c r="B570" s="40">
        <v>559</v>
      </c>
    </row>
    <row r="571" spans="1:2" s="32" customFormat="1" x14ac:dyDescent="0.2">
      <c r="A571" s="191"/>
      <c r="B571" s="39">
        <v>588</v>
      </c>
    </row>
    <row r="572" spans="1:2" s="32" customFormat="1" x14ac:dyDescent="0.2">
      <c r="A572" s="192"/>
      <c r="B572" s="40">
        <v>639</v>
      </c>
    </row>
    <row r="573" spans="1:2" s="32" customFormat="1" x14ac:dyDescent="0.2">
      <c r="A573" s="190">
        <v>145</v>
      </c>
      <c r="B573" s="40">
        <v>560</v>
      </c>
    </row>
    <row r="574" spans="1:2" s="32" customFormat="1" x14ac:dyDescent="0.2">
      <c r="A574" s="191"/>
      <c r="B574" s="39">
        <v>589</v>
      </c>
    </row>
    <row r="575" spans="1:2" s="32" customFormat="1" x14ac:dyDescent="0.2">
      <c r="A575" s="192"/>
      <c r="B575" s="40">
        <v>640</v>
      </c>
    </row>
    <row r="576" spans="1:2" s="32" customFormat="1" x14ac:dyDescent="0.2">
      <c r="A576" s="190">
        <v>146</v>
      </c>
      <c r="B576" s="40">
        <v>561</v>
      </c>
    </row>
    <row r="577" spans="1:2" s="32" customFormat="1" x14ac:dyDescent="0.2">
      <c r="A577" s="191"/>
      <c r="B577" s="39">
        <v>590</v>
      </c>
    </row>
    <row r="578" spans="1:2" s="32" customFormat="1" x14ac:dyDescent="0.2">
      <c r="A578" s="192"/>
      <c r="B578" s="40">
        <v>641</v>
      </c>
    </row>
    <row r="579" spans="1:2" s="32" customFormat="1" x14ac:dyDescent="0.2">
      <c r="A579" s="190">
        <v>147</v>
      </c>
      <c r="B579" s="40">
        <v>562</v>
      </c>
    </row>
    <row r="580" spans="1:2" s="32" customFormat="1" x14ac:dyDescent="0.2">
      <c r="A580" s="191"/>
      <c r="B580" s="39">
        <v>591</v>
      </c>
    </row>
    <row r="581" spans="1:2" s="32" customFormat="1" x14ac:dyDescent="0.2">
      <c r="A581" s="191"/>
      <c r="B581" s="40">
        <v>603</v>
      </c>
    </row>
    <row r="582" spans="1:2" s="32" customFormat="1" x14ac:dyDescent="0.2">
      <c r="A582" s="192"/>
      <c r="B582" s="40">
        <v>642</v>
      </c>
    </row>
    <row r="583" spans="1:2" s="32" customFormat="1" x14ac:dyDescent="0.2">
      <c r="A583" s="190">
        <v>148</v>
      </c>
      <c r="B583" s="39">
        <v>563</v>
      </c>
    </row>
    <row r="584" spans="1:2" s="32" customFormat="1" x14ac:dyDescent="0.2">
      <c r="A584" s="192"/>
      <c r="B584" s="40">
        <v>692</v>
      </c>
    </row>
    <row r="585" spans="1:2" s="32" customFormat="1" x14ac:dyDescent="0.2">
      <c r="A585" s="190">
        <v>149</v>
      </c>
      <c r="B585" s="39">
        <v>564</v>
      </c>
    </row>
    <row r="586" spans="1:2" s="32" customFormat="1" x14ac:dyDescent="0.2">
      <c r="A586" s="192"/>
      <c r="B586" s="40">
        <v>693</v>
      </c>
    </row>
    <row r="587" spans="1:2" s="32" customFormat="1" x14ac:dyDescent="0.2">
      <c r="A587" s="190">
        <v>150</v>
      </c>
      <c r="B587" s="39">
        <v>622</v>
      </c>
    </row>
    <row r="588" spans="1:2" s="32" customFormat="1" x14ac:dyDescent="0.2">
      <c r="A588" s="192"/>
      <c r="B588" s="40">
        <v>694</v>
      </c>
    </row>
    <row r="589" spans="1:2" s="32" customFormat="1" x14ac:dyDescent="0.2">
      <c r="A589" s="190">
        <v>151</v>
      </c>
      <c r="B589" s="39">
        <v>565</v>
      </c>
    </row>
    <row r="590" spans="1:2" s="32" customFormat="1" x14ac:dyDescent="0.2">
      <c r="A590" s="192"/>
      <c r="B590" s="40">
        <v>695</v>
      </c>
    </row>
    <row r="591" spans="1:2" s="32" customFormat="1" x14ac:dyDescent="0.2">
      <c r="A591" s="190">
        <v>152</v>
      </c>
      <c r="B591" s="39">
        <v>566</v>
      </c>
    </row>
    <row r="592" spans="1:2" s="32" customFormat="1" x14ac:dyDescent="0.2">
      <c r="A592" s="192"/>
      <c r="B592" s="40">
        <v>696</v>
      </c>
    </row>
    <row r="593" spans="1:2" s="32" customFormat="1" x14ac:dyDescent="0.2">
      <c r="A593" s="190">
        <v>153</v>
      </c>
      <c r="B593" s="39">
        <v>623</v>
      </c>
    </row>
    <row r="594" spans="1:2" s="32" customFormat="1" x14ac:dyDescent="0.2">
      <c r="A594" s="192"/>
      <c r="B594" s="40">
        <v>697</v>
      </c>
    </row>
    <row r="595" spans="1:2" s="32" customFormat="1" x14ac:dyDescent="0.2">
      <c r="A595" s="190">
        <v>154</v>
      </c>
      <c r="B595" s="39">
        <v>567</v>
      </c>
    </row>
    <row r="596" spans="1:2" s="32" customFormat="1" x14ac:dyDescent="0.2">
      <c r="A596" s="192"/>
      <c r="B596" s="40">
        <v>698</v>
      </c>
    </row>
    <row r="597" spans="1:2" s="32" customFormat="1" x14ac:dyDescent="0.2">
      <c r="A597" s="190">
        <v>155</v>
      </c>
      <c r="B597" s="39">
        <v>568</v>
      </c>
    </row>
    <row r="598" spans="1:2" s="32" customFormat="1" x14ac:dyDescent="0.2">
      <c r="A598" s="192"/>
      <c r="B598" s="40">
        <v>699</v>
      </c>
    </row>
    <row r="599" spans="1:2" s="32" customFormat="1" x14ac:dyDescent="0.2">
      <c r="A599" s="190">
        <v>156</v>
      </c>
      <c r="B599" s="39">
        <v>569</v>
      </c>
    </row>
    <row r="600" spans="1:2" s="32" customFormat="1" x14ac:dyDescent="0.2">
      <c r="A600" s="192"/>
      <c r="B600" s="40">
        <v>700</v>
      </c>
    </row>
    <row r="601" spans="1:2" s="32" customFormat="1" x14ac:dyDescent="0.2">
      <c r="A601" s="190">
        <v>157</v>
      </c>
      <c r="B601" s="39">
        <v>570</v>
      </c>
    </row>
    <row r="602" spans="1:2" s="32" customFormat="1" x14ac:dyDescent="0.2">
      <c r="A602" s="192"/>
      <c r="B602" s="40">
        <v>701</v>
      </c>
    </row>
    <row r="603" spans="1:2" s="32" customFormat="1" x14ac:dyDescent="0.2">
      <c r="A603" s="41">
        <v>158</v>
      </c>
      <c r="B603" s="39">
        <v>571</v>
      </c>
    </row>
    <row r="604" spans="1:2" s="32" customFormat="1" x14ac:dyDescent="0.2">
      <c r="A604" s="41">
        <v>159</v>
      </c>
      <c r="B604" s="39">
        <v>572</v>
      </c>
    </row>
    <row r="605" spans="1:2" s="32" customFormat="1" x14ac:dyDescent="0.2">
      <c r="A605" s="41">
        <v>160</v>
      </c>
      <c r="B605" s="39">
        <v>573</v>
      </c>
    </row>
    <row r="606" spans="1:2" s="32" customFormat="1" x14ac:dyDescent="0.2">
      <c r="A606" s="41">
        <v>161</v>
      </c>
      <c r="B606" s="39">
        <v>658</v>
      </c>
    </row>
    <row r="607" spans="1:2" s="32" customFormat="1" x14ac:dyDescent="0.2">
      <c r="A607" s="41">
        <v>162</v>
      </c>
      <c r="B607" s="39">
        <v>659</v>
      </c>
    </row>
    <row r="608" spans="1:2" s="32" customFormat="1" x14ac:dyDescent="0.2">
      <c r="A608" s="41">
        <v>163</v>
      </c>
      <c r="B608" s="39">
        <v>660</v>
      </c>
    </row>
    <row r="609" spans="1:2" s="32" customFormat="1" x14ac:dyDescent="0.2">
      <c r="A609" s="41">
        <v>164</v>
      </c>
      <c r="B609" s="39">
        <v>661</v>
      </c>
    </row>
    <row r="610" spans="1:2" s="32" customFormat="1" x14ac:dyDescent="0.2">
      <c r="A610" s="41">
        <v>165</v>
      </c>
      <c r="B610" s="39">
        <v>662</v>
      </c>
    </row>
    <row r="611" spans="1:2" s="32" customFormat="1" x14ac:dyDescent="0.2">
      <c r="A611" s="41">
        <v>166</v>
      </c>
      <c r="B611" s="39">
        <v>663</v>
      </c>
    </row>
    <row r="612" spans="1:2" s="32" customFormat="1" x14ac:dyDescent="0.2">
      <c r="A612" s="41">
        <v>167</v>
      </c>
      <c r="B612" s="39">
        <v>664</v>
      </c>
    </row>
    <row r="613" spans="1:2" s="32" customFormat="1" x14ac:dyDescent="0.2">
      <c r="A613" s="41">
        <v>168</v>
      </c>
      <c r="B613" s="39">
        <v>665</v>
      </c>
    </row>
    <row r="614" spans="1:2" s="32" customFormat="1" x14ac:dyDescent="0.2">
      <c r="A614" s="41">
        <v>169</v>
      </c>
      <c r="B614" s="39">
        <v>666</v>
      </c>
    </row>
    <row r="615" spans="1:2" s="32" customFormat="1" x14ac:dyDescent="0.2">
      <c r="A615" s="41">
        <v>170</v>
      </c>
      <c r="B615" s="39">
        <v>667</v>
      </c>
    </row>
    <row r="616" spans="1:2" s="32" customFormat="1" x14ac:dyDescent="0.2">
      <c r="A616" s="41">
        <v>171</v>
      </c>
      <c r="B616" s="39">
        <v>668</v>
      </c>
    </row>
    <row r="617" spans="1:2" s="32" customFormat="1" x14ac:dyDescent="0.2">
      <c r="A617" s="41">
        <v>172</v>
      </c>
      <c r="B617" s="39">
        <v>669</v>
      </c>
    </row>
    <row r="618" spans="1:2" s="32" customFormat="1" x14ac:dyDescent="0.2">
      <c r="A618" s="41">
        <v>173</v>
      </c>
      <c r="B618" s="39">
        <v>670</v>
      </c>
    </row>
    <row r="619" spans="1:2" s="32" customFormat="1" x14ac:dyDescent="0.2">
      <c r="A619" s="41">
        <v>174</v>
      </c>
      <c r="B619" s="39">
        <v>671</v>
      </c>
    </row>
    <row r="620" spans="1:2" s="32" customFormat="1" x14ac:dyDescent="0.2">
      <c r="A620" s="41">
        <v>175</v>
      </c>
      <c r="B620" s="39">
        <v>672</v>
      </c>
    </row>
    <row r="621" spans="1:2" s="32" customFormat="1" x14ac:dyDescent="0.2">
      <c r="A621" s="41">
        <v>176</v>
      </c>
      <c r="B621" s="39">
        <v>673</v>
      </c>
    </row>
    <row r="622" spans="1:2" s="32" customFormat="1" x14ac:dyDescent="0.2">
      <c r="A622" s="41">
        <v>177</v>
      </c>
      <c r="B622" s="39">
        <v>674</v>
      </c>
    </row>
    <row r="623" spans="1:2" s="32" customFormat="1" x14ac:dyDescent="0.2">
      <c r="A623" s="41">
        <v>178</v>
      </c>
      <c r="B623" s="39">
        <v>675</v>
      </c>
    </row>
    <row r="624" spans="1:2" s="32" customFormat="1" x14ac:dyDescent="0.2">
      <c r="A624" s="41">
        <v>179</v>
      </c>
      <c r="B624" s="39">
        <v>676</v>
      </c>
    </row>
    <row r="625" spans="1:2" s="32" customFormat="1" x14ac:dyDescent="0.2">
      <c r="A625" s="41">
        <v>180</v>
      </c>
      <c r="B625" s="39">
        <v>677</v>
      </c>
    </row>
    <row r="626" spans="1:2" s="32" customFormat="1" x14ac:dyDescent="0.2">
      <c r="A626" s="41">
        <v>181</v>
      </c>
      <c r="B626" s="39">
        <v>678</v>
      </c>
    </row>
    <row r="627" spans="1:2" s="32" customFormat="1" x14ac:dyDescent="0.2">
      <c r="A627" s="41">
        <v>182</v>
      </c>
      <c r="B627" s="39">
        <v>679</v>
      </c>
    </row>
    <row r="628" spans="1:2" s="32" customFormat="1" x14ac:dyDescent="0.2">
      <c r="A628" s="190">
        <v>183</v>
      </c>
      <c r="B628" s="40">
        <v>720</v>
      </c>
    </row>
    <row r="629" spans="1:2" s="32" customFormat="1" x14ac:dyDescent="0.2">
      <c r="A629" s="191"/>
      <c r="B629" s="39">
        <v>721</v>
      </c>
    </row>
    <row r="630" spans="1:2" s="32" customFormat="1" x14ac:dyDescent="0.2">
      <c r="A630" s="192"/>
      <c r="B630" s="40">
        <v>722</v>
      </c>
    </row>
    <row r="631" spans="1:2" s="32" customFormat="1" x14ac:dyDescent="0.2">
      <c r="A631" s="41">
        <v>184</v>
      </c>
      <c r="B631" s="39">
        <v>803</v>
      </c>
    </row>
    <row r="632" spans="1:2" s="32" customFormat="1" x14ac:dyDescent="0.2">
      <c r="A632" s="190">
        <v>185</v>
      </c>
      <c r="B632" s="39">
        <v>804</v>
      </c>
    </row>
    <row r="633" spans="1:2" s="32" customFormat="1" x14ac:dyDescent="0.2">
      <c r="A633" s="191"/>
      <c r="B633" s="40">
        <v>839</v>
      </c>
    </row>
    <row r="634" spans="1:2" s="32" customFormat="1" x14ac:dyDescent="0.2">
      <c r="A634" s="192"/>
      <c r="B634" s="40">
        <v>848</v>
      </c>
    </row>
    <row r="635" spans="1:2" s="32" customFormat="1" x14ac:dyDescent="0.2">
      <c r="A635" s="190">
        <v>186</v>
      </c>
      <c r="B635" s="39">
        <v>805</v>
      </c>
    </row>
    <row r="636" spans="1:2" s="32" customFormat="1" x14ac:dyDescent="0.2">
      <c r="A636" s="191"/>
      <c r="B636" s="40">
        <v>840</v>
      </c>
    </row>
    <row r="637" spans="1:2" s="32" customFormat="1" x14ac:dyDescent="0.2">
      <c r="A637" s="192"/>
      <c r="B637" s="40">
        <v>849</v>
      </c>
    </row>
    <row r="638" spans="1:2" s="32" customFormat="1" x14ac:dyDescent="0.2">
      <c r="A638" s="190">
        <v>187</v>
      </c>
      <c r="B638" s="39">
        <v>806</v>
      </c>
    </row>
    <row r="639" spans="1:2" s="32" customFormat="1" x14ac:dyDescent="0.2">
      <c r="A639" s="191"/>
      <c r="B639" s="40">
        <v>841</v>
      </c>
    </row>
    <row r="640" spans="1:2" s="32" customFormat="1" x14ac:dyDescent="0.2">
      <c r="A640" s="192"/>
      <c r="B640" s="40">
        <v>850</v>
      </c>
    </row>
    <row r="641" spans="1:2" s="32" customFormat="1" x14ac:dyDescent="0.2">
      <c r="A641" s="190">
        <v>188</v>
      </c>
      <c r="B641" s="39">
        <v>807</v>
      </c>
    </row>
    <row r="642" spans="1:2" s="32" customFormat="1" x14ac:dyDescent="0.2">
      <c r="A642" s="191"/>
      <c r="B642" s="40">
        <v>842</v>
      </c>
    </row>
    <row r="643" spans="1:2" s="32" customFormat="1" x14ac:dyDescent="0.2">
      <c r="A643" s="192"/>
      <c r="B643" s="40">
        <v>851</v>
      </c>
    </row>
    <row r="644" spans="1:2" s="32" customFormat="1" x14ac:dyDescent="0.2">
      <c r="A644" s="190">
        <v>189</v>
      </c>
      <c r="B644" s="39">
        <v>808</v>
      </c>
    </row>
    <row r="645" spans="1:2" s="32" customFormat="1" x14ac:dyDescent="0.2">
      <c r="A645" s="192"/>
      <c r="B645" s="40">
        <v>843</v>
      </c>
    </row>
    <row r="646" spans="1:2" s="32" customFormat="1" x14ac:dyDescent="0.2">
      <c r="A646" s="190">
        <v>190</v>
      </c>
      <c r="B646" s="39">
        <v>809</v>
      </c>
    </row>
    <row r="647" spans="1:2" s="32" customFormat="1" x14ac:dyDescent="0.2">
      <c r="A647" s="192"/>
      <c r="B647" s="40">
        <v>844</v>
      </c>
    </row>
    <row r="648" spans="1:2" s="32" customFormat="1" x14ac:dyDescent="0.2">
      <c r="A648" s="190">
        <v>191</v>
      </c>
      <c r="B648" s="39">
        <v>810</v>
      </c>
    </row>
    <row r="649" spans="1:2" s="32" customFormat="1" x14ac:dyDescent="0.2">
      <c r="A649" s="192"/>
      <c r="B649" s="40">
        <v>845</v>
      </c>
    </row>
    <row r="650" spans="1:2" s="32" customFormat="1" x14ac:dyDescent="0.2">
      <c r="A650" s="190">
        <v>192</v>
      </c>
      <c r="B650" s="39">
        <v>811</v>
      </c>
    </row>
    <row r="651" spans="1:2" s="32" customFormat="1" x14ac:dyDescent="0.2">
      <c r="A651" s="192"/>
      <c r="B651" s="40">
        <v>846</v>
      </c>
    </row>
    <row r="652" spans="1:2" s="32" customFormat="1" x14ac:dyDescent="0.2">
      <c r="A652" s="41">
        <v>193</v>
      </c>
      <c r="B652" s="39">
        <v>812</v>
      </c>
    </row>
    <row r="653" spans="1:2" s="32" customFormat="1" x14ac:dyDescent="0.2">
      <c r="A653" s="41">
        <v>194</v>
      </c>
      <c r="B653" s="39">
        <v>813</v>
      </c>
    </row>
    <row r="654" spans="1:2" s="32" customFormat="1" x14ac:dyDescent="0.2">
      <c r="A654" s="41">
        <v>195</v>
      </c>
      <c r="B654" s="39">
        <v>814</v>
      </c>
    </row>
    <row r="655" spans="1:2" s="32" customFormat="1" x14ac:dyDescent="0.2">
      <c r="A655" s="190">
        <v>196</v>
      </c>
      <c r="B655" s="39">
        <v>815</v>
      </c>
    </row>
    <row r="656" spans="1:2" s="32" customFormat="1" x14ac:dyDescent="0.2">
      <c r="A656" s="192"/>
      <c r="B656" s="40">
        <v>847</v>
      </c>
    </row>
    <row r="657" spans="1:2" s="32" customFormat="1" x14ac:dyDescent="0.2">
      <c r="A657" s="41">
        <v>197</v>
      </c>
      <c r="B657" s="39">
        <v>816</v>
      </c>
    </row>
    <row r="658" spans="1:2" s="32" customFormat="1" x14ac:dyDescent="0.2">
      <c r="A658" s="41">
        <v>198</v>
      </c>
      <c r="B658" s="39">
        <v>817</v>
      </c>
    </row>
    <row r="659" spans="1:2" s="32" customFormat="1" x14ac:dyDescent="0.2">
      <c r="A659" s="41">
        <v>199</v>
      </c>
      <c r="B659" s="39">
        <v>818</v>
      </c>
    </row>
    <row r="660" spans="1:2" s="32" customFormat="1" x14ac:dyDescent="0.2">
      <c r="A660" s="41">
        <v>200</v>
      </c>
      <c r="B660" s="39">
        <v>819</v>
      </c>
    </row>
    <row r="661" spans="1:2" s="32" customFormat="1" x14ac:dyDescent="0.2">
      <c r="A661" s="41">
        <v>201</v>
      </c>
      <c r="B661" s="39">
        <v>820</v>
      </c>
    </row>
    <row r="662" spans="1:2" s="32" customFormat="1" x14ac:dyDescent="0.2">
      <c r="A662" s="41">
        <v>202</v>
      </c>
      <c r="B662" s="39">
        <v>821</v>
      </c>
    </row>
    <row r="663" spans="1:2" s="32" customFormat="1" x14ac:dyDescent="0.2">
      <c r="A663" s="41">
        <v>203</v>
      </c>
      <c r="B663" s="39">
        <v>822</v>
      </c>
    </row>
    <row r="664" spans="1:2" s="32" customFormat="1" x14ac:dyDescent="0.2">
      <c r="A664" s="41">
        <v>204</v>
      </c>
      <c r="B664" s="39">
        <v>823</v>
      </c>
    </row>
    <row r="665" spans="1:2" s="32" customFormat="1" x14ac:dyDescent="0.2">
      <c r="A665" s="41">
        <v>205</v>
      </c>
      <c r="B665" s="39">
        <v>824</v>
      </c>
    </row>
    <row r="666" spans="1:2" s="32" customFormat="1" x14ac:dyDescent="0.2">
      <c r="A666" s="41">
        <v>206</v>
      </c>
      <c r="B666" s="39">
        <v>825</v>
      </c>
    </row>
    <row r="667" spans="1:2" s="32" customFormat="1" x14ac:dyDescent="0.2">
      <c r="A667" s="41">
        <v>207</v>
      </c>
      <c r="B667" s="39">
        <v>826</v>
      </c>
    </row>
    <row r="668" spans="1:2" s="32" customFormat="1" x14ac:dyDescent="0.2">
      <c r="A668" s="41">
        <v>208</v>
      </c>
      <c r="B668" s="39">
        <v>827</v>
      </c>
    </row>
    <row r="669" spans="1:2" s="32" customFormat="1" x14ac:dyDescent="0.2">
      <c r="A669" s="41">
        <v>209</v>
      </c>
      <c r="B669" s="39">
        <v>828</v>
      </c>
    </row>
    <row r="670" spans="1:2" s="32" customFormat="1" x14ac:dyDescent="0.2">
      <c r="A670" s="41">
        <v>210</v>
      </c>
      <c r="B670" s="39">
        <v>829</v>
      </c>
    </row>
    <row r="671" spans="1:2" s="32" customFormat="1" x14ac:dyDescent="0.2">
      <c r="A671" s="41">
        <v>211</v>
      </c>
      <c r="B671" s="39">
        <v>830</v>
      </c>
    </row>
    <row r="672" spans="1:2" s="32" customFormat="1" x14ac:dyDescent="0.2">
      <c r="A672" s="41">
        <v>212</v>
      </c>
      <c r="B672" s="39">
        <v>831</v>
      </c>
    </row>
    <row r="673" spans="1:2" s="32" customFormat="1" x14ac:dyDescent="0.2">
      <c r="A673" s="41">
        <v>213</v>
      </c>
      <c r="B673" s="39">
        <v>832</v>
      </c>
    </row>
    <row r="674" spans="1:2" s="32" customFormat="1" x14ac:dyDescent="0.2">
      <c r="A674" s="41">
        <v>214</v>
      </c>
      <c r="B674" s="39">
        <v>833</v>
      </c>
    </row>
    <row r="675" spans="1:2" s="32" customFormat="1" x14ac:dyDescent="0.2">
      <c r="A675" s="41">
        <v>215</v>
      </c>
      <c r="B675" s="39">
        <v>834</v>
      </c>
    </row>
    <row r="676" spans="1:2" s="32" customFormat="1" x14ac:dyDescent="0.2">
      <c r="A676" s="41" t="s">
        <v>841</v>
      </c>
      <c r="B676" s="39" t="s">
        <v>594</v>
      </c>
    </row>
    <row r="677" spans="1:2" s="32" customFormat="1" x14ac:dyDescent="0.2">
      <c r="A677" s="41" t="s">
        <v>842</v>
      </c>
      <c r="B677" s="39" t="s">
        <v>595</v>
      </c>
    </row>
    <row r="678" spans="1:2" s="32" customFormat="1" x14ac:dyDescent="0.2">
      <c r="A678" s="41" t="s">
        <v>1289</v>
      </c>
      <c r="B678" s="39" t="s">
        <v>596</v>
      </c>
    </row>
    <row r="679" spans="1:2" s="32" customFormat="1" x14ac:dyDescent="0.2">
      <c r="A679" s="41" t="s">
        <v>1290</v>
      </c>
      <c r="B679" s="39" t="s">
        <v>597</v>
      </c>
    </row>
    <row r="680" spans="1:2" s="32" customFormat="1" x14ac:dyDescent="0.2">
      <c r="A680" s="41" t="s">
        <v>1291</v>
      </c>
      <c r="B680" s="39" t="s">
        <v>598</v>
      </c>
    </row>
    <row r="681" spans="1:2" s="32" customFormat="1" x14ac:dyDescent="0.2">
      <c r="A681" s="41" t="s">
        <v>1292</v>
      </c>
      <c r="B681" s="39" t="s">
        <v>599</v>
      </c>
    </row>
    <row r="682" spans="1:2" s="32" customFormat="1" x14ac:dyDescent="0.2">
      <c r="A682" s="41" t="s">
        <v>1293</v>
      </c>
      <c r="B682" s="39" t="s">
        <v>600</v>
      </c>
    </row>
    <row r="683" spans="1:2" s="32" customFormat="1" x14ac:dyDescent="0.2">
      <c r="A683" s="41" t="s">
        <v>1294</v>
      </c>
      <c r="B683" s="39" t="s">
        <v>601</v>
      </c>
    </row>
    <row r="684" spans="1:2" s="32" customFormat="1" x14ac:dyDescent="0.2">
      <c r="A684" s="41" t="s">
        <v>1295</v>
      </c>
      <c r="B684" s="39" t="s">
        <v>602</v>
      </c>
    </row>
    <row r="685" spans="1:2" s="32" customFormat="1" x14ac:dyDescent="0.2">
      <c r="A685" s="41" t="s">
        <v>847</v>
      </c>
      <c r="B685" s="39" t="s">
        <v>603</v>
      </c>
    </row>
    <row r="686" spans="1:2" s="32" customFormat="1" x14ac:dyDescent="0.2">
      <c r="A686" s="41" t="s">
        <v>848</v>
      </c>
      <c r="B686" s="39" t="s">
        <v>604</v>
      </c>
    </row>
    <row r="687" spans="1:2" s="32" customFormat="1" x14ac:dyDescent="0.2">
      <c r="A687" s="190" t="s">
        <v>1296</v>
      </c>
      <c r="B687" s="39" t="s">
        <v>605</v>
      </c>
    </row>
    <row r="688" spans="1:2" s="32" customFormat="1" x14ac:dyDescent="0.2">
      <c r="A688" s="192"/>
      <c r="B688" s="40" t="s">
        <v>609</v>
      </c>
    </row>
    <row r="689" spans="1:2" s="32" customFormat="1" x14ac:dyDescent="0.2">
      <c r="A689" s="41" t="s">
        <v>1297</v>
      </c>
      <c r="B689" s="39" t="s">
        <v>606</v>
      </c>
    </row>
    <row r="690" spans="1:2" s="32" customFormat="1" x14ac:dyDescent="0.2">
      <c r="A690" s="41" t="s">
        <v>1298</v>
      </c>
      <c r="B690" s="39" t="s">
        <v>607</v>
      </c>
    </row>
    <row r="691" spans="1:2" s="32" customFormat="1" x14ac:dyDescent="0.2">
      <c r="A691" s="41" t="s">
        <v>1299</v>
      </c>
      <c r="B691" s="39" t="s">
        <v>608</v>
      </c>
    </row>
    <row r="692" spans="1:2" s="32" customFormat="1" x14ac:dyDescent="0.2">
      <c r="A692" s="41" t="s">
        <v>849</v>
      </c>
      <c r="B692" s="39" t="s">
        <v>610</v>
      </c>
    </row>
    <row r="693" spans="1:2" s="32" customFormat="1" x14ac:dyDescent="0.2">
      <c r="A693" s="41" t="s">
        <v>852</v>
      </c>
      <c r="B693" s="39" t="s">
        <v>611</v>
      </c>
    </row>
    <row r="694" spans="1:2" s="32" customFormat="1" x14ac:dyDescent="0.2">
      <c r="A694" s="41" t="s">
        <v>853</v>
      </c>
      <c r="B694" s="39" t="s">
        <v>612</v>
      </c>
    </row>
    <row r="695" spans="1:2" s="32" customFormat="1" x14ac:dyDescent="0.2">
      <c r="A695" s="41" t="s">
        <v>854</v>
      </c>
      <c r="B695" s="39" t="s">
        <v>613</v>
      </c>
    </row>
    <row r="696" spans="1:2" s="32" customFormat="1" x14ac:dyDescent="0.2">
      <c r="A696" s="41" t="s">
        <v>1300</v>
      </c>
      <c r="B696" s="39" t="s">
        <v>614</v>
      </c>
    </row>
    <row r="697" spans="1:2" s="32" customFormat="1" x14ac:dyDescent="0.2">
      <c r="A697" s="41" t="s">
        <v>1301</v>
      </c>
      <c r="B697" s="39" t="s">
        <v>615</v>
      </c>
    </row>
    <row r="698" spans="1:2" s="32" customFormat="1" x14ac:dyDescent="0.2">
      <c r="A698" s="41" t="s">
        <v>1302</v>
      </c>
      <c r="B698" s="39" t="s">
        <v>616</v>
      </c>
    </row>
    <row r="699" spans="1:2" s="32" customFormat="1" x14ac:dyDescent="0.2">
      <c r="A699" s="41" t="s">
        <v>1303</v>
      </c>
      <c r="B699" s="39" t="s">
        <v>617</v>
      </c>
    </row>
    <row r="700" spans="1:2" s="32" customFormat="1" x14ac:dyDescent="0.2">
      <c r="A700" s="41" t="s">
        <v>855</v>
      </c>
      <c r="B700" s="39" t="s">
        <v>618</v>
      </c>
    </row>
    <row r="701" spans="1:2" s="32" customFormat="1" x14ac:dyDescent="0.2">
      <c r="A701" s="41" t="s">
        <v>858</v>
      </c>
      <c r="B701" s="39" t="s">
        <v>619</v>
      </c>
    </row>
    <row r="702" spans="1:2" s="32" customFormat="1" x14ac:dyDescent="0.2">
      <c r="A702" s="41" t="s">
        <v>859</v>
      </c>
      <c r="B702" s="39" t="s">
        <v>620</v>
      </c>
    </row>
    <row r="703" spans="1:2" s="32" customFormat="1" x14ac:dyDescent="0.2">
      <c r="A703" s="41" t="s">
        <v>1304</v>
      </c>
      <c r="B703" s="39" t="s">
        <v>621</v>
      </c>
    </row>
    <row r="704" spans="1:2" s="32" customFormat="1" x14ac:dyDescent="0.2">
      <c r="A704" s="41" t="s">
        <v>861</v>
      </c>
      <c r="B704" s="39" t="s">
        <v>622</v>
      </c>
    </row>
    <row r="705" spans="1:42" s="32" customFormat="1" x14ac:dyDescent="0.2">
      <c r="A705" s="41" t="s">
        <v>862</v>
      </c>
      <c r="B705" s="39" t="s">
        <v>623</v>
      </c>
    </row>
    <row r="706" spans="1:42" s="32" customFormat="1" x14ac:dyDescent="0.2">
      <c r="A706" s="41" t="s">
        <v>863</v>
      </c>
      <c r="B706" s="39" t="s">
        <v>624</v>
      </c>
    </row>
    <row r="707" spans="1:42" s="32" customFormat="1" x14ac:dyDescent="0.2">
      <c r="A707" s="41" t="s">
        <v>864</v>
      </c>
      <c r="B707" s="39" t="s">
        <v>625</v>
      </c>
    </row>
    <row r="708" spans="1:42" s="32" customFormat="1" x14ac:dyDescent="0.2">
      <c r="A708" s="41" t="s">
        <v>865</v>
      </c>
      <c r="B708" s="39" t="s">
        <v>626</v>
      </c>
    </row>
    <row r="709" spans="1:42" s="32" customFormat="1" x14ac:dyDescent="0.2">
      <c r="A709" s="41" t="s">
        <v>866</v>
      </c>
      <c r="B709" s="39" t="s">
        <v>627</v>
      </c>
    </row>
    <row r="710" spans="1:42" s="32" customFormat="1" x14ac:dyDescent="0.2">
      <c r="A710" s="41" t="s">
        <v>867</v>
      </c>
      <c r="B710" s="39" t="s">
        <v>628</v>
      </c>
    </row>
    <row r="711" spans="1:42" s="32" customFormat="1" x14ac:dyDescent="0.2">
      <c r="A711" s="41" t="s">
        <v>868</v>
      </c>
      <c r="B711" s="39" t="s">
        <v>629</v>
      </c>
    </row>
    <row r="712" spans="1:42" s="32" customFormat="1" x14ac:dyDescent="0.2">
      <c r="A712" s="41" t="s">
        <v>594</v>
      </c>
      <c r="B712" s="39">
        <v>230</v>
      </c>
    </row>
    <row r="713" spans="1:42" s="32" customFormat="1" x14ac:dyDescent="0.2">
      <c r="A713" s="41" t="s">
        <v>595</v>
      </c>
      <c r="B713" s="39">
        <v>231</v>
      </c>
    </row>
    <row r="714" spans="1:42" x14ac:dyDescent="0.2">
      <c r="A714" s="41" t="s">
        <v>596</v>
      </c>
      <c r="B714" s="39">
        <v>232</v>
      </c>
      <c r="C714" s="32"/>
      <c r="F714" s="32"/>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2"/>
      <c r="AL714" s="32"/>
      <c r="AM714" s="32"/>
      <c r="AN714" s="32"/>
      <c r="AO714" s="32"/>
      <c r="AP714" s="32"/>
    </row>
    <row r="715" spans="1:42" x14ac:dyDescent="0.2">
      <c r="A715" s="41" t="s">
        <v>597</v>
      </c>
      <c r="B715" s="39">
        <v>233</v>
      </c>
      <c r="C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2"/>
      <c r="AL715" s="32"/>
      <c r="AM715" s="32"/>
      <c r="AN715" s="32"/>
      <c r="AO715" s="32"/>
      <c r="AP715" s="32"/>
    </row>
    <row r="716" spans="1:42" s="32" customFormat="1" x14ac:dyDescent="0.2">
      <c r="A716" s="41" t="s">
        <v>598</v>
      </c>
      <c r="B716" s="39">
        <v>234</v>
      </c>
    </row>
    <row r="717" spans="1:42" s="32" customFormat="1" x14ac:dyDescent="0.2">
      <c r="A717" s="41" t="s">
        <v>599</v>
      </c>
      <c r="B717" s="39">
        <v>235</v>
      </c>
    </row>
    <row r="718" spans="1:42" s="32" customFormat="1" x14ac:dyDescent="0.2">
      <c r="A718" s="41" t="s">
        <v>600</v>
      </c>
      <c r="B718" s="39">
        <v>236</v>
      </c>
    </row>
    <row r="719" spans="1:42" s="32" customFormat="1" x14ac:dyDescent="0.2">
      <c r="A719" s="41" t="s">
        <v>601</v>
      </c>
      <c r="B719" s="39">
        <v>237</v>
      </c>
    </row>
    <row r="720" spans="1:42" s="32" customFormat="1" x14ac:dyDescent="0.2">
      <c r="A720" s="41" t="s">
        <v>602</v>
      </c>
      <c r="B720" s="39">
        <v>238</v>
      </c>
    </row>
    <row r="721" spans="1:42" s="32" customFormat="1" x14ac:dyDescent="0.2">
      <c r="A721" s="41" t="s">
        <v>603</v>
      </c>
      <c r="B721" s="39">
        <v>239</v>
      </c>
    </row>
    <row r="722" spans="1:42" s="32" customFormat="1" x14ac:dyDescent="0.2">
      <c r="A722" s="41" t="s">
        <v>604</v>
      </c>
      <c r="B722" s="39">
        <v>240</v>
      </c>
    </row>
    <row r="723" spans="1:42" s="32" customFormat="1" x14ac:dyDescent="0.2">
      <c r="A723" s="41" t="s">
        <v>605</v>
      </c>
      <c r="B723" s="39">
        <v>241</v>
      </c>
    </row>
    <row r="724" spans="1:42" s="32" customFormat="1" x14ac:dyDescent="0.2">
      <c r="A724" s="41" t="s">
        <v>606</v>
      </c>
      <c r="B724" s="39">
        <v>242</v>
      </c>
    </row>
    <row r="725" spans="1:42" s="32" customFormat="1" x14ac:dyDescent="0.2">
      <c r="A725" s="41" t="s">
        <v>607</v>
      </c>
      <c r="B725" s="39">
        <v>243</v>
      </c>
    </row>
    <row r="726" spans="1:42" s="32" customFormat="1" x14ac:dyDescent="0.2">
      <c r="A726" s="41" t="s">
        <v>608</v>
      </c>
      <c r="B726" s="39">
        <v>244</v>
      </c>
    </row>
    <row r="727" spans="1:42" s="32" customFormat="1" x14ac:dyDescent="0.2">
      <c r="A727" s="41" t="s">
        <v>609</v>
      </c>
      <c r="B727" s="39">
        <v>245</v>
      </c>
    </row>
    <row r="728" spans="1:42" s="32" customFormat="1" x14ac:dyDescent="0.2">
      <c r="A728" s="41" t="s">
        <v>610</v>
      </c>
      <c r="B728" s="39">
        <v>285</v>
      </c>
    </row>
    <row r="729" spans="1:42" s="32" customFormat="1" x14ac:dyDescent="0.2">
      <c r="A729" s="41" t="s">
        <v>611</v>
      </c>
      <c r="B729" s="39">
        <v>286</v>
      </c>
    </row>
    <row r="730" spans="1:42" s="32" customFormat="1" x14ac:dyDescent="0.2">
      <c r="A730" s="41" t="s">
        <v>612</v>
      </c>
      <c r="B730" s="39">
        <v>287</v>
      </c>
    </row>
    <row r="731" spans="1:42" s="32" customFormat="1" x14ac:dyDescent="0.2">
      <c r="A731" s="41" t="s">
        <v>613</v>
      </c>
      <c r="B731" s="39">
        <v>288</v>
      </c>
    </row>
    <row r="732" spans="1:42" s="32" customFormat="1" x14ac:dyDescent="0.2">
      <c r="A732" s="41" t="s">
        <v>614</v>
      </c>
      <c r="B732" s="39">
        <v>289</v>
      </c>
      <c r="C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c r="AC732" s="36"/>
      <c r="AD732" s="36"/>
      <c r="AE732" s="36"/>
      <c r="AF732" s="36"/>
      <c r="AG732" s="36"/>
      <c r="AH732" s="36"/>
      <c r="AI732" s="36"/>
      <c r="AJ732" s="36"/>
      <c r="AK732" s="36"/>
      <c r="AL732" s="36"/>
      <c r="AM732" s="36"/>
      <c r="AN732" s="36"/>
      <c r="AO732" s="36"/>
      <c r="AP732" s="36"/>
    </row>
    <row r="733" spans="1:42" x14ac:dyDescent="0.2">
      <c r="A733" s="41" t="s">
        <v>615</v>
      </c>
      <c r="B733" s="39">
        <v>290</v>
      </c>
      <c r="C733" s="32"/>
      <c r="F733" s="32"/>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2"/>
      <c r="AL733" s="32"/>
      <c r="AM733" s="32"/>
      <c r="AN733" s="32"/>
      <c r="AO733" s="32"/>
      <c r="AP733" s="32"/>
    </row>
    <row r="734" spans="1:42" x14ac:dyDescent="0.2">
      <c r="A734" s="41" t="s">
        <v>616</v>
      </c>
      <c r="B734" s="39">
        <v>291</v>
      </c>
      <c r="C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2"/>
      <c r="AL734" s="32"/>
      <c r="AM734" s="32"/>
      <c r="AN734" s="32"/>
      <c r="AO734" s="32"/>
      <c r="AP734" s="32"/>
    </row>
    <row r="735" spans="1:42" s="32" customFormat="1" x14ac:dyDescent="0.2">
      <c r="A735" s="41" t="s">
        <v>617</v>
      </c>
      <c r="B735" s="39">
        <v>292</v>
      </c>
      <c r="C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c r="AC735" s="36"/>
      <c r="AD735" s="36"/>
      <c r="AE735" s="36"/>
      <c r="AF735" s="36"/>
      <c r="AG735" s="36"/>
      <c r="AH735" s="36"/>
      <c r="AI735" s="36"/>
      <c r="AJ735" s="36"/>
      <c r="AK735" s="36"/>
      <c r="AL735" s="36"/>
      <c r="AM735" s="36"/>
      <c r="AN735" s="36"/>
      <c r="AO735" s="36"/>
      <c r="AP735" s="36"/>
    </row>
    <row r="736" spans="1:42" x14ac:dyDescent="0.2">
      <c r="A736" s="41" t="s">
        <v>618</v>
      </c>
      <c r="B736" s="39">
        <v>293</v>
      </c>
    </row>
    <row r="737" spans="1:42" x14ac:dyDescent="0.2">
      <c r="A737" s="41" t="s">
        <v>619</v>
      </c>
      <c r="B737" s="39">
        <v>294</v>
      </c>
      <c r="C737" s="32"/>
      <c r="F737" s="32"/>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2"/>
      <c r="AL737" s="32"/>
      <c r="AM737" s="32"/>
      <c r="AN737" s="32"/>
      <c r="AO737" s="32"/>
      <c r="AP737" s="32"/>
    </row>
    <row r="738" spans="1:42" x14ac:dyDescent="0.2">
      <c r="A738" s="41" t="s">
        <v>620</v>
      </c>
      <c r="B738" s="39">
        <v>295</v>
      </c>
      <c r="C738" s="32"/>
      <c r="F738" s="32"/>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2"/>
      <c r="AL738" s="32"/>
      <c r="AM738" s="32"/>
      <c r="AN738" s="32"/>
      <c r="AO738" s="32"/>
      <c r="AP738" s="32"/>
    </row>
    <row r="739" spans="1:42" x14ac:dyDescent="0.2">
      <c r="A739" s="41" t="s">
        <v>621</v>
      </c>
      <c r="B739" s="39">
        <v>296</v>
      </c>
      <c r="C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2"/>
      <c r="AL739" s="32"/>
      <c r="AM739" s="32"/>
      <c r="AN739" s="32"/>
      <c r="AO739" s="32"/>
      <c r="AP739" s="32"/>
    </row>
    <row r="740" spans="1:42" x14ac:dyDescent="0.2">
      <c r="A740" s="41" t="s">
        <v>622</v>
      </c>
      <c r="B740" s="39">
        <v>297</v>
      </c>
      <c r="C740" s="32"/>
      <c r="F740" s="32"/>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2"/>
      <c r="AL740" s="32"/>
      <c r="AM740" s="32"/>
      <c r="AN740" s="32"/>
      <c r="AO740" s="32"/>
      <c r="AP740" s="32"/>
    </row>
    <row r="741" spans="1:42" x14ac:dyDescent="0.2">
      <c r="A741" s="41" t="s">
        <v>623</v>
      </c>
      <c r="B741" s="39">
        <v>298</v>
      </c>
      <c r="C741" s="32"/>
      <c r="F741" s="32"/>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2"/>
      <c r="AL741" s="32"/>
      <c r="AM741" s="32"/>
      <c r="AN741" s="32"/>
      <c r="AO741" s="32"/>
      <c r="AP741" s="32"/>
    </row>
    <row r="742" spans="1:42" x14ac:dyDescent="0.2">
      <c r="A742" s="41" t="s">
        <v>624</v>
      </c>
      <c r="B742" s="39">
        <v>299</v>
      </c>
      <c r="C742" s="32"/>
      <c r="F742" s="32"/>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2"/>
      <c r="AL742" s="32"/>
      <c r="AM742" s="32"/>
      <c r="AN742" s="32"/>
      <c r="AO742" s="32"/>
      <c r="AP742" s="32"/>
    </row>
    <row r="743" spans="1:42" x14ac:dyDescent="0.2">
      <c r="A743" s="41" t="s">
        <v>625</v>
      </c>
      <c r="B743" s="39">
        <v>323</v>
      </c>
      <c r="C743" s="32"/>
      <c r="F743" s="32"/>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2"/>
      <c r="AL743" s="32"/>
      <c r="AM743" s="32"/>
      <c r="AN743" s="32"/>
      <c r="AO743" s="32"/>
      <c r="AP743" s="32"/>
    </row>
    <row r="744" spans="1:42" x14ac:dyDescent="0.2">
      <c r="A744" s="41" t="s">
        <v>626</v>
      </c>
      <c r="B744" s="39">
        <v>324</v>
      </c>
      <c r="C744" s="32"/>
      <c r="F744" s="32"/>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2"/>
      <c r="AL744" s="32"/>
      <c r="AM744" s="32"/>
      <c r="AN744" s="32"/>
      <c r="AO744" s="32"/>
      <c r="AP744" s="32"/>
    </row>
    <row r="745" spans="1:42" x14ac:dyDescent="0.2">
      <c r="A745" s="41" t="s">
        <v>627</v>
      </c>
      <c r="B745" s="39">
        <v>325</v>
      </c>
      <c r="C745" s="32"/>
      <c r="F745" s="32"/>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2"/>
      <c r="AL745" s="32"/>
      <c r="AM745" s="32"/>
      <c r="AN745" s="32"/>
      <c r="AO745" s="32"/>
      <c r="AP745" s="32"/>
    </row>
    <row r="746" spans="1:42" x14ac:dyDescent="0.2">
      <c r="A746" s="41" t="s">
        <v>628</v>
      </c>
      <c r="B746" s="39">
        <v>326</v>
      </c>
      <c r="C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2"/>
      <c r="AL746" s="32"/>
      <c r="AM746" s="32"/>
      <c r="AN746" s="32"/>
      <c r="AO746" s="32"/>
      <c r="AP746" s="32"/>
    </row>
    <row r="747" spans="1:42" x14ac:dyDescent="0.2">
      <c r="A747" s="41" t="s">
        <v>629</v>
      </c>
      <c r="B747" s="39">
        <v>327</v>
      </c>
      <c r="C747" s="32"/>
      <c r="F747" s="32"/>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2"/>
      <c r="AL747" s="32"/>
      <c r="AM747" s="32"/>
      <c r="AN747" s="32"/>
      <c r="AO747" s="32"/>
      <c r="AP747" s="32"/>
    </row>
    <row r="748" spans="1:42" x14ac:dyDescent="0.2">
      <c r="A748" s="41" t="s">
        <v>630</v>
      </c>
      <c r="B748" s="39">
        <v>328</v>
      </c>
      <c r="C748" s="32"/>
      <c r="F748" s="32"/>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row>
    <row r="749" spans="1:42" x14ac:dyDescent="0.2">
      <c r="A749" s="41" t="s">
        <v>631</v>
      </c>
      <c r="B749" s="39">
        <v>329</v>
      </c>
      <c r="C749" s="32"/>
      <c r="F749" s="32"/>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2"/>
      <c r="AL749" s="32"/>
      <c r="AM749" s="32"/>
      <c r="AN749" s="32"/>
      <c r="AO749" s="32"/>
      <c r="AP749" s="32"/>
    </row>
    <row r="750" spans="1:42" x14ac:dyDescent="0.2">
      <c r="A750" s="41" t="s">
        <v>632</v>
      </c>
      <c r="B750" s="39">
        <v>330</v>
      </c>
      <c r="C750" s="32"/>
      <c r="F750" s="32"/>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2"/>
      <c r="AL750" s="32"/>
      <c r="AM750" s="32"/>
      <c r="AN750" s="32"/>
      <c r="AO750" s="32"/>
      <c r="AP750" s="32"/>
    </row>
    <row r="751" spans="1:42" s="32" customFormat="1" x14ac:dyDescent="0.2">
      <c r="A751" s="190" t="s">
        <v>633</v>
      </c>
      <c r="B751" s="39">
        <v>367</v>
      </c>
    </row>
    <row r="752" spans="1:42" s="32" customFormat="1" x14ac:dyDescent="0.2">
      <c r="A752" s="191"/>
      <c r="B752" s="40">
        <v>368</v>
      </c>
    </row>
    <row r="753" spans="1:2" s="32" customFormat="1" x14ac:dyDescent="0.2">
      <c r="A753" s="192"/>
      <c r="B753" s="40">
        <v>369</v>
      </c>
    </row>
    <row r="754" spans="1:2" s="32" customFormat="1" x14ac:dyDescent="0.2">
      <c r="A754" s="190" t="s">
        <v>634</v>
      </c>
      <c r="B754" s="39">
        <v>370</v>
      </c>
    </row>
    <row r="755" spans="1:2" s="32" customFormat="1" x14ac:dyDescent="0.2">
      <c r="A755" s="192"/>
      <c r="B755" s="40">
        <v>371</v>
      </c>
    </row>
    <row r="756" spans="1:2" s="32" customFormat="1" x14ac:dyDescent="0.2">
      <c r="A756" s="190" t="s">
        <v>635</v>
      </c>
      <c r="B756" s="39">
        <v>372</v>
      </c>
    </row>
    <row r="757" spans="1:2" s="32" customFormat="1" x14ac:dyDescent="0.2">
      <c r="A757" s="192"/>
      <c r="B757" s="40">
        <v>373</v>
      </c>
    </row>
    <row r="758" spans="1:2" s="32" customFormat="1" x14ac:dyDescent="0.2">
      <c r="A758" s="190" t="s">
        <v>636</v>
      </c>
      <c r="B758" s="39">
        <v>397</v>
      </c>
    </row>
    <row r="759" spans="1:2" s="32" customFormat="1" x14ac:dyDescent="0.2">
      <c r="A759" s="192"/>
      <c r="B759" s="40">
        <v>401</v>
      </c>
    </row>
    <row r="760" spans="1:2" s="32" customFormat="1" x14ac:dyDescent="0.2">
      <c r="A760" s="190" t="s">
        <v>637</v>
      </c>
      <c r="B760" s="39">
        <v>398</v>
      </c>
    </row>
    <row r="761" spans="1:2" s="32" customFormat="1" x14ac:dyDescent="0.2">
      <c r="A761" s="192"/>
      <c r="B761" s="40">
        <v>402</v>
      </c>
    </row>
    <row r="762" spans="1:2" s="32" customFormat="1" x14ac:dyDescent="0.2">
      <c r="A762" s="190" t="s">
        <v>638</v>
      </c>
      <c r="B762" s="39">
        <v>399</v>
      </c>
    </row>
    <row r="763" spans="1:2" s="32" customFormat="1" x14ac:dyDescent="0.2">
      <c r="A763" s="192"/>
      <c r="B763" s="40">
        <v>403</v>
      </c>
    </row>
    <row r="764" spans="1:2" s="32" customFormat="1" x14ac:dyDescent="0.2">
      <c r="A764" s="41" t="s">
        <v>639</v>
      </c>
      <c r="B764" s="39">
        <v>400</v>
      </c>
    </row>
    <row r="765" spans="1:2" s="32" customFormat="1" x14ac:dyDescent="0.2">
      <c r="A765" s="190" t="s">
        <v>640</v>
      </c>
      <c r="B765" s="39" t="s">
        <v>238</v>
      </c>
    </row>
    <row r="766" spans="1:2" s="32" customFormat="1" x14ac:dyDescent="0.2">
      <c r="A766" s="192"/>
      <c r="B766" s="40">
        <v>404</v>
      </c>
    </row>
    <row r="767" spans="1:2" s="32" customFormat="1" x14ac:dyDescent="0.2">
      <c r="A767" s="41" t="s">
        <v>641</v>
      </c>
      <c r="B767" s="39">
        <v>537</v>
      </c>
    </row>
    <row r="768" spans="1:2" s="32" customFormat="1" x14ac:dyDescent="0.2">
      <c r="A768" s="41" t="s">
        <v>642</v>
      </c>
      <c r="B768" s="39">
        <v>548</v>
      </c>
    </row>
    <row r="769" spans="1:2" s="32" customFormat="1" x14ac:dyDescent="0.2">
      <c r="A769" s="41" t="s">
        <v>643</v>
      </c>
      <c r="B769" s="39">
        <v>549</v>
      </c>
    </row>
    <row r="770" spans="1:2" s="32" customFormat="1" x14ac:dyDescent="0.2">
      <c r="A770" s="41" t="s">
        <v>644</v>
      </c>
      <c r="B770" s="39">
        <v>550</v>
      </c>
    </row>
    <row r="771" spans="1:2" s="32" customFormat="1" x14ac:dyDescent="0.2">
      <c r="A771" s="190" t="s">
        <v>645</v>
      </c>
      <c r="B771" s="40">
        <v>610</v>
      </c>
    </row>
    <row r="772" spans="1:2" s="32" customFormat="1" x14ac:dyDescent="0.2">
      <c r="A772" s="191"/>
      <c r="B772" s="39">
        <v>611</v>
      </c>
    </row>
    <row r="773" spans="1:2" s="32" customFormat="1" x14ac:dyDescent="0.2">
      <c r="A773" s="191"/>
      <c r="B773" s="40">
        <v>612</v>
      </c>
    </row>
    <row r="774" spans="1:2" s="32" customFormat="1" x14ac:dyDescent="0.2">
      <c r="A774" s="192"/>
      <c r="B774" s="40">
        <v>613</v>
      </c>
    </row>
    <row r="775" spans="1:2" s="32" customFormat="1" x14ac:dyDescent="0.2">
      <c r="A775" s="41" t="s">
        <v>646</v>
      </c>
      <c r="B775" s="39">
        <v>614</v>
      </c>
    </row>
    <row r="776" spans="1:2" s="32" customFormat="1" x14ac:dyDescent="0.2">
      <c r="A776" s="41" t="s">
        <v>647</v>
      </c>
      <c r="B776" s="39">
        <v>615</v>
      </c>
    </row>
    <row r="777" spans="1:2" s="32" customFormat="1" x14ac:dyDescent="0.2">
      <c r="A777" s="41" t="s">
        <v>648</v>
      </c>
      <c r="B777" s="39">
        <v>616</v>
      </c>
    </row>
    <row r="778" spans="1:2" s="32" customFormat="1" x14ac:dyDescent="0.2">
      <c r="A778" s="41" t="s">
        <v>649</v>
      </c>
      <c r="B778" s="39">
        <v>617</v>
      </c>
    </row>
    <row r="779" spans="1:2" s="32" customFormat="1" x14ac:dyDescent="0.2">
      <c r="A779" s="41" t="s">
        <v>650</v>
      </c>
      <c r="B779" s="39">
        <v>618</v>
      </c>
    </row>
    <row r="780" spans="1:2" s="32" customFormat="1" x14ac:dyDescent="0.2">
      <c r="A780" s="41" t="s">
        <v>651</v>
      </c>
      <c r="B780" s="39">
        <v>619</v>
      </c>
    </row>
    <row r="781" spans="1:2" s="32" customFormat="1" x14ac:dyDescent="0.2">
      <c r="A781" s="41" t="s">
        <v>652</v>
      </c>
      <c r="B781" s="39">
        <v>620</v>
      </c>
    </row>
    <row r="782" spans="1:2" s="32" customFormat="1" x14ac:dyDescent="0.2">
      <c r="A782" s="41" t="s">
        <v>653</v>
      </c>
      <c r="B782" s="39">
        <v>621</v>
      </c>
    </row>
    <row r="783" spans="1:2" s="32" customFormat="1" x14ac:dyDescent="0.2">
      <c r="A783" s="41" t="s">
        <v>654</v>
      </c>
      <c r="B783" s="39">
        <v>627</v>
      </c>
    </row>
    <row r="784" spans="1:2" s="32" customFormat="1" x14ac:dyDescent="0.2">
      <c r="A784" s="41" t="s">
        <v>655</v>
      </c>
      <c r="B784" s="39">
        <v>628</v>
      </c>
    </row>
    <row r="785" spans="1:2" s="32" customFormat="1" x14ac:dyDescent="0.2">
      <c r="A785" s="41" t="s">
        <v>656</v>
      </c>
      <c r="B785" s="39">
        <v>629</v>
      </c>
    </row>
    <row r="786" spans="1:2" s="32" customFormat="1" x14ac:dyDescent="0.2">
      <c r="A786" s="41" t="s">
        <v>657</v>
      </c>
      <c r="B786" s="39">
        <v>643</v>
      </c>
    </row>
    <row r="787" spans="1:2" s="32" customFormat="1" x14ac:dyDescent="0.2">
      <c r="A787" s="41" t="s">
        <v>658</v>
      </c>
      <c r="B787" s="39">
        <v>644</v>
      </c>
    </row>
    <row r="788" spans="1:2" s="32" customFormat="1" x14ac:dyDescent="0.2">
      <c r="A788" s="41" t="s">
        <v>659</v>
      </c>
      <c r="B788" s="39">
        <v>645</v>
      </c>
    </row>
    <row r="789" spans="1:2" s="32" customFormat="1" x14ac:dyDescent="0.2">
      <c r="A789" s="41" t="s">
        <v>660</v>
      </c>
      <c r="B789" s="39">
        <v>646</v>
      </c>
    </row>
    <row r="790" spans="1:2" s="32" customFormat="1" x14ac:dyDescent="0.2">
      <c r="A790" s="41" t="s">
        <v>661</v>
      </c>
      <c r="B790" s="39">
        <v>647</v>
      </c>
    </row>
    <row r="791" spans="1:2" s="32" customFormat="1" x14ac:dyDescent="0.2">
      <c r="A791" s="41" t="s">
        <v>662</v>
      </c>
      <c r="B791" s="39">
        <v>648</v>
      </c>
    </row>
    <row r="792" spans="1:2" s="32" customFormat="1" x14ac:dyDescent="0.2">
      <c r="A792" s="41" t="s">
        <v>663</v>
      </c>
      <c r="B792" s="39">
        <v>649</v>
      </c>
    </row>
    <row r="793" spans="1:2" s="32" customFormat="1" x14ac:dyDescent="0.2">
      <c r="A793" s="41" t="s">
        <v>664</v>
      </c>
      <c r="B793" s="39">
        <v>650</v>
      </c>
    </row>
    <row r="794" spans="1:2" s="32" customFormat="1" x14ac:dyDescent="0.2">
      <c r="A794" s="41" t="s">
        <v>665</v>
      </c>
      <c r="B794" s="39">
        <v>651</v>
      </c>
    </row>
    <row r="795" spans="1:2" s="32" customFormat="1" x14ac:dyDescent="0.2">
      <c r="A795" s="190" t="s">
        <v>666</v>
      </c>
      <c r="B795" s="39">
        <v>654</v>
      </c>
    </row>
    <row r="796" spans="1:2" s="32" customFormat="1" x14ac:dyDescent="0.2">
      <c r="A796" s="191"/>
      <c r="B796" s="40">
        <v>655</v>
      </c>
    </row>
    <row r="797" spans="1:2" s="32" customFormat="1" x14ac:dyDescent="0.2">
      <c r="A797" s="192"/>
      <c r="B797" s="40">
        <v>656</v>
      </c>
    </row>
    <row r="798" spans="1:2" s="32" customFormat="1" x14ac:dyDescent="0.2">
      <c r="A798" s="41" t="s">
        <v>667</v>
      </c>
      <c r="B798" s="39">
        <v>657</v>
      </c>
    </row>
    <row r="799" spans="1:2" s="32" customFormat="1" x14ac:dyDescent="0.2">
      <c r="A799" s="41" t="s">
        <v>668</v>
      </c>
      <c r="B799" s="39">
        <v>680</v>
      </c>
    </row>
    <row r="800" spans="1:2" s="32" customFormat="1" x14ac:dyDescent="0.2">
      <c r="A800" s="41" t="s">
        <v>669</v>
      </c>
      <c r="B800" s="39">
        <v>681</v>
      </c>
    </row>
    <row r="801" spans="1:2" s="32" customFormat="1" x14ac:dyDescent="0.2">
      <c r="A801" s="41" t="s">
        <v>670</v>
      </c>
      <c r="B801" s="39">
        <v>682</v>
      </c>
    </row>
    <row r="802" spans="1:2" s="32" customFormat="1" x14ac:dyDescent="0.2">
      <c r="A802" s="41" t="s">
        <v>671</v>
      </c>
      <c r="B802" s="39">
        <v>683</v>
      </c>
    </row>
    <row r="803" spans="1:2" s="32" customFormat="1" x14ac:dyDescent="0.2">
      <c r="A803" s="41" t="s">
        <v>672</v>
      </c>
      <c r="B803" s="39">
        <v>688</v>
      </c>
    </row>
    <row r="804" spans="1:2" s="32" customFormat="1" x14ac:dyDescent="0.2">
      <c r="A804" s="41" t="s">
        <v>673</v>
      </c>
      <c r="B804" s="39">
        <v>689</v>
      </c>
    </row>
    <row r="805" spans="1:2" s="32" customFormat="1" x14ac:dyDescent="0.2">
      <c r="A805" s="41" t="s">
        <v>674</v>
      </c>
      <c r="B805" s="39">
        <v>690</v>
      </c>
    </row>
    <row r="806" spans="1:2" s="32" customFormat="1" x14ac:dyDescent="0.2">
      <c r="A806" s="41" t="s">
        <v>675</v>
      </c>
      <c r="B806" s="39">
        <v>702</v>
      </c>
    </row>
    <row r="807" spans="1:2" s="32" customFormat="1" x14ac:dyDescent="0.2">
      <c r="A807" s="41" t="s">
        <v>676</v>
      </c>
      <c r="B807" s="39">
        <v>703</v>
      </c>
    </row>
    <row r="808" spans="1:2" s="32" customFormat="1" x14ac:dyDescent="0.2">
      <c r="A808" s="41" t="s">
        <v>677</v>
      </c>
      <c r="B808" s="39">
        <v>704</v>
      </c>
    </row>
    <row r="809" spans="1:2" s="32" customFormat="1" x14ac:dyDescent="0.2">
      <c r="A809" s="41" t="s">
        <v>678</v>
      </c>
      <c r="B809" s="39">
        <v>705</v>
      </c>
    </row>
    <row r="810" spans="1:2" s="32" customFormat="1" x14ac:dyDescent="0.2">
      <c r="A810" s="41" t="s">
        <v>679</v>
      </c>
      <c r="B810" s="39">
        <v>706</v>
      </c>
    </row>
    <row r="811" spans="1:2" s="32" customFormat="1" x14ac:dyDescent="0.2">
      <c r="A811" s="41" t="s">
        <v>680</v>
      </c>
      <c r="B811" s="39">
        <v>707</v>
      </c>
    </row>
    <row r="812" spans="1:2" s="32" customFormat="1" x14ac:dyDescent="0.2">
      <c r="A812" s="41" t="s">
        <v>681</v>
      </c>
      <c r="B812" s="39">
        <v>708</v>
      </c>
    </row>
    <row r="813" spans="1:2" s="32" customFormat="1" x14ac:dyDescent="0.2">
      <c r="A813" s="41" t="s">
        <v>682</v>
      </c>
      <c r="B813" s="39">
        <v>709</v>
      </c>
    </row>
    <row r="814" spans="1:2" s="32" customFormat="1" x14ac:dyDescent="0.2">
      <c r="A814" s="41" t="s">
        <v>683</v>
      </c>
      <c r="B814" s="39">
        <v>710</v>
      </c>
    </row>
    <row r="815" spans="1:2" s="32" customFormat="1" x14ac:dyDescent="0.2">
      <c r="A815" s="41" t="s">
        <v>684</v>
      </c>
      <c r="B815" s="39">
        <v>711</v>
      </c>
    </row>
    <row r="816" spans="1:2" s="32" customFormat="1" x14ac:dyDescent="0.2">
      <c r="A816" s="41" t="s">
        <v>685</v>
      </c>
      <c r="B816" s="39">
        <v>712</v>
      </c>
    </row>
    <row r="817" spans="1:2" s="32" customFormat="1" x14ac:dyDescent="0.2">
      <c r="A817" s="41" t="s">
        <v>686</v>
      </c>
      <c r="B817" s="39">
        <v>713</v>
      </c>
    </row>
    <row r="818" spans="1:2" s="32" customFormat="1" x14ac:dyDescent="0.2">
      <c r="A818" s="41" t="s">
        <v>687</v>
      </c>
      <c r="B818" s="39">
        <v>714</v>
      </c>
    </row>
    <row r="819" spans="1:2" s="32" customFormat="1" x14ac:dyDescent="0.2">
      <c r="A819" s="41" t="s">
        <v>688</v>
      </c>
      <c r="B819" s="39">
        <v>715</v>
      </c>
    </row>
    <row r="820" spans="1:2" s="32" customFormat="1" x14ac:dyDescent="0.2">
      <c r="A820" s="41" t="s">
        <v>689</v>
      </c>
      <c r="B820" s="39">
        <v>716</v>
      </c>
    </row>
    <row r="821" spans="1:2" s="32" customFormat="1" x14ac:dyDescent="0.2">
      <c r="A821" s="41" t="s">
        <v>690</v>
      </c>
      <c r="B821" s="39">
        <v>717</v>
      </c>
    </row>
    <row r="822" spans="1:2" s="32" customFormat="1" x14ac:dyDescent="0.2">
      <c r="A822" s="41" t="s">
        <v>691</v>
      </c>
      <c r="B822" s="39">
        <v>718</v>
      </c>
    </row>
    <row r="823" spans="1:2" s="32" customFormat="1" x14ac:dyDescent="0.2">
      <c r="A823" s="41" t="s">
        <v>692</v>
      </c>
      <c r="B823" s="39">
        <v>719</v>
      </c>
    </row>
    <row r="824" spans="1:2" s="32" customFormat="1" x14ac:dyDescent="0.2">
      <c r="A824" s="41" t="s">
        <v>693</v>
      </c>
      <c r="B824" s="39">
        <v>724</v>
      </c>
    </row>
    <row r="825" spans="1:2" s="32" customFormat="1" x14ac:dyDescent="0.2">
      <c r="A825" s="41" t="s">
        <v>694</v>
      </c>
      <c r="B825" s="39">
        <v>725</v>
      </c>
    </row>
    <row r="826" spans="1:2" s="32" customFormat="1" x14ac:dyDescent="0.2">
      <c r="A826" s="41" t="s">
        <v>695</v>
      </c>
      <c r="B826" s="39">
        <v>726</v>
      </c>
    </row>
    <row r="827" spans="1:2" s="32" customFormat="1" x14ac:dyDescent="0.2">
      <c r="A827" s="41" t="s">
        <v>696</v>
      </c>
      <c r="B827" s="39">
        <v>727</v>
      </c>
    </row>
    <row r="828" spans="1:2" s="32" customFormat="1" x14ac:dyDescent="0.2">
      <c r="A828" s="190" t="s">
        <v>697</v>
      </c>
      <c r="B828" s="39">
        <v>728</v>
      </c>
    </row>
    <row r="829" spans="1:2" s="32" customFormat="1" x14ac:dyDescent="0.2">
      <c r="A829" s="192"/>
      <c r="B829" s="40">
        <v>766</v>
      </c>
    </row>
    <row r="830" spans="1:2" s="32" customFormat="1" x14ac:dyDescent="0.2">
      <c r="A830" s="190" t="s">
        <v>698</v>
      </c>
      <c r="B830" s="39">
        <v>729</v>
      </c>
    </row>
    <row r="831" spans="1:2" s="32" customFormat="1" x14ac:dyDescent="0.2">
      <c r="A831" s="191"/>
      <c r="B831" s="40">
        <v>752</v>
      </c>
    </row>
    <row r="832" spans="1:2" s="32" customFormat="1" x14ac:dyDescent="0.2">
      <c r="A832" s="192"/>
      <c r="B832" s="40">
        <v>767</v>
      </c>
    </row>
    <row r="833" spans="1:2" s="32" customFormat="1" x14ac:dyDescent="0.2">
      <c r="A833" s="41" t="s">
        <v>699</v>
      </c>
      <c r="B833" s="39">
        <v>732</v>
      </c>
    </row>
    <row r="834" spans="1:2" s="32" customFormat="1" x14ac:dyDescent="0.2">
      <c r="A834" s="190" t="s">
        <v>700</v>
      </c>
      <c r="B834" s="39">
        <v>733</v>
      </c>
    </row>
    <row r="835" spans="1:2" s="32" customFormat="1" x14ac:dyDescent="0.2">
      <c r="A835" s="191"/>
      <c r="B835" s="40">
        <v>753</v>
      </c>
    </row>
    <row r="836" spans="1:2" s="32" customFormat="1" x14ac:dyDescent="0.2">
      <c r="A836" s="192"/>
      <c r="B836" s="40">
        <v>768</v>
      </c>
    </row>
    <row r="837" spans="1:2" s="32" customFormat="1" x14ac:dyDescent="0.2">
      <c r="A837" s="41" t="s">
        <v>701</v>
      </c>
      <c r="B837" s="39">
        <v>734</v>
      </c>
    </row>
    <row r="838" spans="1:2" s="32" customFormat="1" x14ac:dyDescent="0.2">
      <c r="A838" s="41" t="s">
        <v>702</v>
      </c>
      <c r="B838" s="39">
        <v>736</v>
      </c>
    </row>
    <row r="839" spans="1:2" s="32" customFormat="1" x14ac:dyDescent="0.2">
      <c r="A839" s="190" t="s">
        <v>703</v>
      </c>
      <c r="B839" s="40">
        <v>737</v>
      </c>
    </row>
    <row r="840" spans="1:2" s="32" customFormat="1" x14ac:dyDescent="0.2">
      <c r="A840" s="191"/>
      <c r="B840" s="39">
        <v>738</v>
      </c>
    </row>
    <row r="841" spans="1:2" s="32" customFormat="1" x14ac:dyDescent="0.2">
      <c r="A841" s="192"/>
      <c r="B841" s="40">
        <v>754</v>
      </c>
    </row>
    <row r="842" spans="1:2" s="32" customFormat="1" x14ac:dyDescent="0.2">
      <c r="A842" s="190" t="s">
        <v>704</v>
      </c>
      <c r="B842" s="39">
        <v>739</v>
      </c>
    </row>
    <row r="843" spans="1:2" s="32" customFormat="1" x14ac:dyDescent="0.2">
      <c r="A843" s="192"/>
      <c r="B843" s="40">
        <v>755</v>
      </c>
    </row>
    <row r="844" spans="1:2" s="32" customFormat="1" x14ac:dyDescent="0.2">
      <c r="A844" s="190" t="s">
        <v>705</v>
      </c>
      <c r="B844" s="39">
        <v>740</v>
      </c>
    </row>
    <row r="845" spans="1:2" s="32" customFormat="1" x14ac:dyDescent="0.2">
      <c r="A845" s="191"/>
      <c r="B845" s="40">
        <v>756</v>
      </c>
    </row>
    <row r="846" spans="1:2" s="32" customFormat="1" x14ac:dyDescent="0.2">
      <c r="A846" s="192"/>
      <c r="B846" s="40">
        <v>769</v>
      </c>
    </row>
    <row r="847" spans="1:2" s="32" customFormat="1" x14ac:dyDescent="0.2">
      <c r="A847" s="190" t="s">
        <v>706</v>
      </c>
      <c r="B847" s="39">
        <v>741</v>
      </c>
    </row>
    <row r="848" spans="1:2" s="32" customFormat="1" x14ac:dyDescent="0.2">
      <c r="A848" s="192"/>
      <c r="B848" s="40">
        <v>757</v>
      </c>
    </row>
    <row r="849" spans="1:2" s="32" customFormat="1" x14ac:dyDescent="0.2">
      <c r="A849" s="190" t="s">
        <v>707</v>
      </c>
      <c r="B849" s="39">
        <v>742</v>
      </c>
    </row>
    <row r="850" spans="1:2" s="32" customFormat="1" x14ac:dyDescent="0.2">
      <c r="A850" s="192"/>
      <c r="B850" s="40">
        <v>758</v>
      </c>
    </row>
    <row r="851" spans="1:2" s="32" customFormat="1" x14ac:dyDescent="0.2">
      <c r="A851" s="190" t="s">
        <v>708</v>
      </c>
      <c r="B851" s="39">
        <v>743</v>
      </c>
    </row>
    <row r="852" spans="1:2" s="32" customFormat="1" x14ac:dyDescent="0.2">
      <c r="A852" s="192"/>
      <c r="B852" s="40">
        <v>759</v>
      </c>
    </row>
    <row r="853" spans="1:2" s="32" customFormat="1" x14ac:dyDescent="0.2">
      <c r="A853" s="190" t="s">
        <v>709</v>
      </c>
      <c r="B853" s="39">
        <v>744</v>
      </c>
    </row>
    <row r="854" spans="1:2" s="32" customFormat="1" x14ac:dyDescent="0.2">
      <c r="A854" s="192"/>
      <c r="B854" s="40">
        <v>760</v>
      </c>
    </row>
    <row r="855" spans="1:2" s="32" customFormat="1" x14ac:dyDescent="0.2">
      <c r="A855" s="190" t="s">
        <v>710</v>
      </c>
      <c r="B855" s="39">
        <v>745</v>
      </c>
    </row>
    <row r="856" spans="1:2" s="32" customFormat="1" x14ac:dyDescent="0.2">
      <c r="A856" s="192"/>
      <c r="B856" s="40">
        <v>761</v>
      </c>
    </row>
    <row r="857" spans="1:2" s="32" customFormat="1" x14ac:dyDescent="0.2">
      <c r="A857" s="190" t="s">
        <v>711</v>
      </c>
      <c r="B857" s="39">
        <v>746</v>
      </c>
    </row>
    <row r="858" spans="1:2" s="32" customFormat="1" x14ac:dyDescent="0.2">
      <c r="A858" s="192"/>
      <c r="B858" s="40">
        <v>762</v>
      </c>
    </row>
    <row r="859" spans="1:2" s="32" customFormat="1" x14ac:dyDescent="0.2">
      <c r="A859" s="190" t="s">
        <v>712</v>
      </c>
      <c r="B859" s="39">
        <v>747</v>
      </c>
    </row>
    <row r="860" spans="1:2" s="32" customFormat="1" x14ac:dyDescent="0.2">
      <c r="A860" s="192"/>
      <c r="B860" s="40">
        <v>763</v>
      </c>
    </row>
    <row r="861" spans="1:2" s="32" customFormat="1" x14ac:dyDescent="0.2">
      <c r="A861" s="190" t="s">
        <v>713</v>
      </c>
      <c r="B861" s="39">
        <v>748</v>
      </c>
    </row>
    <row r="862" spans="1:2" s="32" customFormat="1" x14ac:dyDescent="0.2">
      <c r="A862" s="192"/>
      <c r="B862" s="40">
        <v>764</v>
      </c>
    </row>
    <row r="863" spans="1:2" s="32" customFormat="1" x14ac:dyDescent="0.2">
      <c r="A863" s="190" t="s">
        <v>714</v>
      </c>
      <c r="B863" s="39">
        <v>749</v>
      </c>
    </row>
    <row r="864" spans="1:2" s="32" customFormat="1" x14ac:dyDescent="0.2">
      <c r="A864" s="191"/>
      <c r="B864" s="40">
        <v>765</v>
      </c>
    </row>
    <row r="865" spans="1:2" s="32" customFormat="1" x14ac:dyDescent="0.2">
      <c r="A865" s="192"/>
      <c r="B865" s="40">
        <v>770</v>
      </c>
    </row>
    <row r="866" spans="1:2" s="32" customFormat="1" x14ac:dyDescent="0.2">
      <c r="A866" s="41" t="s">
        <v>715</v>
      </c>
      <c r="B866" s="39">
        <v>772</v>
      </c>
    </row>
    <row r="867" spans="1:2" s="32" customFormat="1" x14ac:dyDescent="0.2">
      <c r="A867" s="41" t="s">
        <v>716</v>
      </c>
      <c r="B867" s="39">
        <v>773</v>
      </c>
    </row>
    <row r="868" spans="1:2" s="32" customFormat="1" x14ac:dyDescent="0.2">
      <c r="A868" s="41" t="s">
        <v>717</v>
      </c>
      <c r="B868" s="39">
        <v>774</v>
      </c>
    </row>
    <row r="869" spans="1:2" s="32" customFormat="1" x14ac:dyDescent="0.2">
      <c r="A869" s="41" t="s">
        <v>718</v>
      </c>
      <c r="B869" s="39">
        <v>775</v>
      </c>
    </row>
    <row r="870" spans="1:2" s="32" customFormat="1" x14ac:dyDescent="0.2">
      <c r="A870" s="41" t="s">
        <v>719</v>
      </c>
      <c r="B870" s="39">
        <v>776</v>
      </c>
    </row>
    <row r="871" spans="1:2" s="32" customFormat="1" x14ac:dyDescent="0.2">
      <c r="A871" s="41" t="s">
        <v>720</v>
      </c>
      <c r="B871" s="39">
        <v>777</v>
      </c>
    </row>
    <row r="872" spans="1:2" s="32" customFormat="1" x14ac:dyDescent="0.2">
      <c r="A872" s="41" t="s">
        <v>721</v>
      </c>
      <c r="B872" s="39">
        <v>782</v>
      </c>
    </row>
    <row r="873" spans="1:2" s="32" customFormat="1" x14ac:dyDescent="0.2">
      <c r="A873" s="41" t="s">
        <v>722</v>
      </c>
      <c r="B873" s="39">
        <v>783</v>
      </c>
    </row>
    <row r="874" spans="1:2" s="32" customFormat="1" x14ac:dyDescent="0.2">
      <c r="A874" s="41" t="s">
        <v>723</v>
      </c>
      <c r="B874" s="39">
        <v>784</v>
      </c>
    </row>
    <row r="875" spans="1:2" s="32" customFormat="1" x14ac:dyDescent="0.2">
      <c r="A875" s="41" t="s">
        <v>724</v>
      </c>
      <c r="B875" s="39">
        <v>785</v>
      </c>
    </row>
    <row r="876" spans="1:2" s="32" customFormat="1" x14ac:dyDescent="0.2">
      <c r="A876" s="41" t="s">
        <v>725</v>
      </c>
      <c r="B876" s="39">
        <v>786</v>
      </c>
    </row>
    <row r="877" spans="1:2" s="32" customFormat="1" x14ac:dyDescent="0.2">
      <c r="A877" s="41" t="s">
        <v>726</v>
      </c>
      <c r="B877" s="39">
        <v>787</v>
      </c>
    </row>
    <row r="878" spans="1:2" s="32" customFormat="1" x14ac:dyDescent="0.2">
      <c r="A878" s="41" t="s">
        <v>727</v>
      </c>
      <c r="B878" s="39">
        <v>788</v>
      </c>
    </row>
    <row r="879" spans="1:2" s="32" customFormat="1" x14ac:dyDescent="0.2">
      <c r="A879" s="41" t="s">
        <v>728</v>
      </c>
      <c r="B879" s="39">
        <v>789</v>
      </c>
    </row>
    <row r="880" spans="1:2" s="32" customFormat="1" x14ac:dyDescent="0.2">
      <c r="A880" s="41" t="s">
        <v>729</v>
      </c>
      <c r="B880" s="39">
        <v>790</v>
      </c>
    </row>
    <row r="881" spans="1:2" s="32" customFormat="1" x14ac:dyDescent="0.2">
      <c r="A881" s="41" t="s">
        <v>730</v>
      </c>
      <c r="B881" s="39">
        <v>791</v>
      </c>
    </row>
    <row r="882" spans="1:2" s="32" customFormat="1" x14ac:dyDescent="0.2">
      <c r="A882" s="41" t="s">
        <v>731</v>
      </c>
      <c r="B882" s="39">
        <v>792</v>
      </c>
    </row>
    <row r="883" spans="1:2" s="32" customFormat="1" x14ac:dyDescent="0.2">
      <c r="A883" s="41" t="s">
        <v>732</v>
      </c>
      <c r="B883" s="39">
        <v>793</v>
      </c>
    </row>
    <row r="884" spans="1:2" s="32" customFormat="1" x14ac:dyDescent="0.2">
      <c r="A884" s="41" t="s">
        <v>733</v>
      </c>
      <c r="B884" s="39">
        <v>794</v>
      </c>
    </row>
    <row r="885" spans="1:2" s="32" customFormat="1" x14ac:dyDescent="0.2">
      <c r="A885" s="41" t="s">
        <v>734</v>
      </c>
      <c r="B885" s="39">
        <v>795</v>
      </c>
    </row>
    <row r="886" spans="1:2" s="32" customFormat="1" x14ac:dyDescent="0.2">
      <c r="A886" s="41" t="s">
        <v>735</v>
      </c>
      <c r="B886" s="39">
        <v>796</v>
      </c>
    </row>
    <row r="887" spans="1:2" s="32" customFormat="1" x14ac:dyDescent="0.2">
      <c r="A887" s="41" t="s">
        <v>736</v>
      </c>
      <c r="B887" s="39">
        <v>798</v>
      </c>
    </row>
    <row r="888" spans="1:2" s="32" customFormat="1" x14ac:dyDescent="0.2">
      <c r="A888" s="41" t="s">
        <v>737</v>
      </c>
      <c r="B888" s="39">
        <v>799</v>
      </c>
    </row>
    <row r="889" spans="1:2" s="32" customFormat="1" x14ac:dyDescent="0.2">
      <c r="A889" s="41" t="s">
        <v>738</v>
      </c>
      <c r="B889" s="39">
        <v>800</v>
      </c>
    </row>
    <row r="890" spans="1:2" s="32" customFormat="1" x14ac:dyDescent="0.2">
      <c r="A890" s="41" t="s">
        <v>739</v>
      </c>
      <c r="B890" s="39">
        <v>801</v>
      </c>
    </row>
    <row r="891" spans="1:2" s="32" customFormat="1" x14ac:dyDescent="0.2">
      <c r="A891" s="41" t="s">
        <v>740</v>
      </c>
      <c r="B891" s="39">
        <v>802</v>
      </c>
    </row>
    <row r="892" spans="1:2" s="32" customFormat="1" x14ac:dyDescent="0.2">
      <c r="A892" s="41" t="s">
        <v>741</v>
      </c>
      <c r="B892" s="39">
        <v>835</v>
      </c>
    </row>
    <row r="893" spans="1:2" s="32" customFormat="1" x14ac:dyDescent="0.2">
      <c r="A893" s="41" t="s">
        <v>742</v>
      </c>
      <c r="B893" s="39">
        <v>836</v>
      </c>
    </row>
    <row r="894" spans="1:2" s="32" customFormat="1" x14ac:dyDescent="0.2">
      <c r="A894" s="41" t="s">
        <v>743</v>
      </c>
      <c r="B894" s="39">
        <v>837</v>
      </c>
    </row>
    <row r="895" spans="1:2" s="32" customFormat="1" x14ac:dyDescent="0.2">
      <c r="A895" s="41" t="s">
        <v>744</v>
      </c>
      <c r="B895" s="39">
        <v>838</v>
      </c>
    </row>
    <row r="896" spans="1:2" s="32" customFormat="1" x14ac:dyDescent="0.2">
      <c r="A896" s="41" t="s">
        <v>745</v>
      </c>
      <c r="B896" s="39">
        <v>852</v>
      </c>
    </row>
    <row r="897" spans="1:2" s="32" customFormat="1" x14ac:dyDescent="0.2">
      <c r="A897" s="41" t="s">
        <v>746</v>
      </c>
      <c r="B897" s="39">
        <v>853</v>
      </c>
    </row>
    <row r="898" spans="1:2" s="32" customFormat="1" x14ac:dyDescent="0.2">
      <c r="A898" s="41" t="s">
        <v>747</v>
      </c>
      <c r="B898" s="39">
        <v>854</v>
      </c>
    </row>
    <row r="899" spans="1:2" s="32" customFormat="1" x14ac:dyDescent="0.2">
      <c r="A899" s="41" t="s">
        <v>748</v>
      </c>
      <c r="B899" s="39">
        <v>855</v>
      </c>
    </row>
    <row r="900" spans="1:2" s="32" customFormat="1" x14ac:dyDescent="0.2">
      <c r="A900" s="41" t="s">
        <v>749</v>
      </c>
      <c r="B900" s="39">
        <v>856</v>
      </c>
    </row>
    <row r="901" spans="1:2" s="32" customFormat="1" x14ac:dyDescent="0.2">
      <c r="A901" s="41" t="s">
        <v>750</v>
      </c>
      <c r="B901" s="39">
        <v>857</v>
      </c>
    </row>
    <row r="902" spans="1:2" s="32" customFormat="1" x14ac:dyDescent="0.2">
      <c r="A902" s="41" t="s">
        <v>751</v>
      </c>
      <c r="B902" s="39">
        <v>858</v>
      </c>
    </row>
    <row r="903" spans="1:2" s="32" customFormat="1" x14ac:dyDescent="0.2">
      <c r="A903" s="41" t="s">
        <v>752</v>
      </c>
      <c r="B903" s="39">
        <v>859</v>
      </c>
    </row>
    <row r="904" spans="1:2" s="32" customFormat="1" x14ac:dyDescent="0.2">
      <c r="A904" s="41" t="s">
        <v>753</v>
      </c>
      <c r="B904" s="39">
        <v>860</v>
      </c>
    </row>
    <row r="905" spans="1:2" s="32" customFormat="1" x14ac:dyDescent="0.2">
      <c r="A905" s="41" t="s">
        <v>754</v>
      </c>
      <c r="B905" s="39">
        <v>861</v>
      </c>
    </row>
    <row r="906" spans="1:2" s="32" customFormat="1" x14ac:dyDescent="0.2">
      <c r="A906" s="41" t="s">
        <v>755</v>
      </c>
      <c r="B906" s="39">
        <v>862</v>
      </c>
    </row>
    <row r="907" spans="1:2" s="32" customFormat="1" x14ac:dyDescent="0.2">
      <c r="A907" s="41" t="s">
        <v>756</v>
      </c>
      <c r="B907" s="39">
        <v>863</v>
      </c>
    </row>
    <row r="908" spans="1:2" s="32" customFormat="1" x14ac:dyDescent="0.2">
      <c r="A908" s="41" t="s">
        <v>757</v>
      </c>
      <c r="B908" s="39">
        <v>864</v>
      </c>
    </row>
    <row r="909" spans="1:2" s="32" customFormat="1" x14ac:dyDescent="0.2">
      <c r="A909" s="41" t="s">
        <v>758</v>
      </c>
      <c r="B909" s="39">
        <v>865</v>
      </c>
    </row>
    <row r="910" spans="1:2" s="32" customFormat="1" x14ac:dyDescent="0.2">
      <c r="A910" s="41" t="s">
        <v>759</v>
      </c>
      <c r="B910" s="39">
        <v>866</v>
      </c>
    </row>
    <row r="911" spans="1:2" s="32" customFormat="1" x14ac:dyDescent="0.2">
      <c r="A911" s="41" t="s">
        <v>760</v>
      </c>
      <c r="B911" s="39">
        <v>867</v>
      </c>
    </row>
    <row r="912" spans="1:2" s="32" customFormat="1" x14ac:dyDescent="0.2">
      <c r="A912" s="41" t="s">
        <v>761</v>
      </c>
      <c r="B912" s="39">
        <v>868</v>
      </c>
    </row>
    <row r="913" spans="1:2" s="32" customFormat="1" x14ac:dyDescent="0.2">
      <c r="A913" s="41" t="s">
        <v>762</v>
      </c>
      <c r="B913" s="39">
        <v>869</v>
      </c>
    </row>
    <row r="914" spans="1:2" s="32" customFormat="1" x14ac:dyDescent="0.2">
      <c r="A914" s="41" t="s">
        <v>763</v>
      </c>
      <c r="B914" s="39">
        <v>870</v>
      </c>
    </row>
    <row r="915" spans="1:2" s="32" customFormat="1" x14ac:dyDescent="0.2">
      <c r="A915" s="41" t="s">
        <v>764</v>
      </c>
      <c r="B915" s="39">
        <v>871</v>
      </c>
    </row>
    <row r="916" spans="1:2" s="32" customFormat="1" x14ac:dyDescent="0.2">
      <c r="A916" s="41" t="s">
        <v>765</v>
      </c>
      <c r="B916" s="39">
        <v>872</v>
      </c>
    </row>
    <row r="917" spans="1:2" s="32" customFormat="1" x14ac:dyDescent="0.2">
      <c r="A917" s="41" t="s">
        <v>766</v>
      </c>
      <c r="B917" s="39">
        <v>873</v>
      </c>
    </row>
    <row r="918" spans="1:2" s="32" customFormat="1" x14ac:dyDescent="0.2">
      <c r="A918" s="41" t="s">
        <v>767</v>
      </c>
      <c r="B918" s="39">
        <v>874</v>
      </c>
    </row>
    <row r="919" spans="1:2" s="32" customFormat="1" x14ac:dyDescent="0.2">
      <c r="A919" s="41" t="s">
        <v>768</v>
      </c>
      <c r="B919" s="39">
        <v>875</v>
      </c>
    </row>
    <row r="920" spans="1:2" s="32" customFormat="1" x14ac:dyDescent="0.2">
      <c r="A920" s="41" t="s">
        <v>769</v>
      </c>
      <c r="B920" s="39">
        <v>876</v>
      </c>
    </row>
    <row r="921" spans="1:2" s="32" customFormat="1" x14ac:dyDescent="0.2">
      <c r="A921" s="41" t="s">
        <v>770</v>
      </c>
      <c r="B921" s="39">
        <v>877</v>
      </c>
    </row>
    <row r="922" spans="1:2" s="32" customFormat="1" x14ac:dyDescent="0.2">
      <c r="A922" s="41" t="s">
        <v>771</v>
      </c>
      <c r="B922" s="39">
        <v>878</v>
      </c>
    </row>
    <row r="923" spans="1:2" s="32" customFormat="1" x14ac:dyDescent="0.2">
      <c r="A923" s="41" t="s">
        <v>772</v>
      </c>
      <c r="B923" s="39">
        <v>879</v>
      </c>
    </row>
    <row r="924" spans="1:2" s="32" customFormat="1" x14ac:dyDescent="0.2">
      <c r="A924" s="41" t="s">
        <v>773</v>
      </c>
      <c r="B924" s="39">
        <v>880</v>
      </c>
    </row>
    <row r="925" spans="1:2" s="32" customFormat="1" x14ac:dyDescent="0.2">
      <c r="A925" s="41" t="s">
        <v>774</v>
      </c>
      <c r="B925" s="39">
        <v>881</v>
      </c>
    </row>
    <row r="926" spans="1:2" s="32" customFormat="1" x14ac:dyDescent="0.2">
      <c r="A926" s="41" t="s">
        <v>775</v>
      </c>
      <c r="B926" s="39">
        <v>882</v>
      </c>
    </row>
    <row r="927" spans="1:2" s="32" customFormat="1" x14ac:dyDescent="0.2">
      <c r="A927" s="41" t="s">
        <v>776</v>
      </c>
      <c r="B927" s="39">
        <v>883</v>
      </c>
    </row>
    <row r="928" spans="1:2" s="32" customFormat="1" x14ac:dyDescent="0.2">
      <c r="A928" s="41" t="s">
        <v>777</v>
      </c>
      <c r="B928" s="39">
        <v>884</v>
      </c>
    </row>
    <row r="929" spans="1:2" s="32" customFormat="1" x14ac:dyDescent="0.2">
      <c r="A929" s="41" t="s">
        <v>778</v>
      </c>
      <c r="B929" s="39">
        <v>885</v>
      </c>
    </row>
    <row r="930" spans="1:2" s="32" customFormat="1" x14ac:dyDescent="0.2">
      <c r="A930" s="41" t="s">
        <v>779</v>
      </c>
      <c r="B930" s="39">
        <v>886</v>
      </c>
    </row>
    <row r="931" spans="1:2" s="32" customFormat="1" x14ac:dyDescent="0.2">
      <c r="A931" s="41" t="s">
        <v>780</v>
      </c>
      <c r="B931" s="39">
        <v>887</v>
      </c>
    </row>
    <row r="932" spans="1:2" s="32" customFormat="1" x14ac:dyDescent="0.2">
      <c r="A932" s="41" t="s">
        <v>781</v>
      </c>
      <c r="B932" s="39">
        <v>888</v>
      </c>
    </row>
    <row r="933" spans="1:2" s="32" customFormat="1" x14ac:dyDescent="0.2">
      <c r="A933" s="41" t="s">
        <v>782</v>
      </c>
      <c r="B933" s="39">
        <v>889</v>
      </c>
    </row>
    <row r="934" spans="1:2" s="32" customFormat="1" x14ac:dyDescent="0.2">
      <c r="A934" s="41" t="s">
        <v>783</v>
      </c>
      <c r="B934" s="39">
        <v>890</v>
      </c>
    </row>
    <row r="935" spans="1:2" s="32" customFormat="1" x14ac:dyDescent="0.2">
      <c r="A935" s="41" t="s">
        <v>784</v>
      </c>
      <c r="B935" s="39">
        <v>891</v>
      </c>
    </row>
    <row r="936" spans="1:2" s="32" customFormat="1" x14ac:dyDescent="0.2">
      <c r="A936" s="41" t="s">
        <v>785</v>
      </c>
      <c r="B936" s="39">
        <v>892</v>
      </c>
    </row>
    <row r="937" spans="1:2" s="32" customFormat="1" x14ac:dyDescent="0.2">
      <c r="A937" s="41" t="s">
        <v>786</v>
      </c>
      <c r="B937" s="39">
        <v>893</v>
      </c>
    </row>
    <row r="938" spans="1:2" s="32" customFormat="1" x14ac:dyDescent="0.2">
      <c r="A938" s="41" t="s">
        <v>787</v>
      </c>
      <c r="B938" s="39">
        <v>894</v>
      </c>
    </row>
    <row r="939" spans="1:2" s="32" customFormat="1" x14ac:dyDescent="0.2">
      <c r="A939" s="41" t="s">
        <v>788</v>
      </c>
      <c r="B939" s="39">
        <v>895</v>
      </c>
    </row>
    <row r="940" spans="1:2" s="32" customFormat="1" x14ac:dyDescent="0.2">
      <c r="A940" s="41" t="s">
        <v>789</v>
      </c>
      <c r="B940" s="39">
        <v>896</v>
      </c>
    </row>
    <row r="941" spans="1:2" s="32" customFormat="1" x14ac:dyDescent="0.2">
      <c r="A941" s="41" t="s">
        <v>790</v>
      </c>
      <c r="B941" s="39">
        <v>897</v>
      </c>
    </row>
    <row r="942" spans="1:2" s="32" customFormat="1" x14ac:dyDescent="0.2">
      <c r="A942" s="41" t="s">
        <v>791</v>
      </c>
      <c r="B942" s="39">
        <v>898</v>
      </c>
    </row>
    <row r="943" spans="1:2" s="32" customFormat="1" x14ac:dyDescent="0.2">
      <c r="A943" s="41" t="s">
        <v>792</v>
      </c>
      <c r="B943" s="39">
        <v>902</v>
      </c>
    </row>
    <row r="944" spans="1:2" s="32" customFormat="1" x14ac:dyDescent="0.2">
      <c r="A944" s="41" t="s">
        <v>793</v>
      </c>
      <c r="B944" s="39">
        <v>899</v>
      </c>
    </row>
    <row r="945" spans="1:42" s="32" customFormat="1" x14ac:dyDescent="0.2">
      <c r="A945" s="41" t="s">
        <v>794</v>
      </c>
      <c r="B945" s="39">
        <v>900</v>
      </c>
    </row>
    <row r="946" spans="1:42" s="32" customFormat="1" x14ac:dyDescent="0.2">
      <c r="A946" s="41" t="s">
        <v>795</v>
      </c>
      <c r="B946" s="39">
        <v>901</v>
      </c>
      <c r="C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c r="AC946" s="36"/>
      <c r="AD946" s="36"/>
      <c r="AE946" s="36"/>
      <c r="AF946" s="36"/>
      <c r="AG946" s="36"/>
      <c r="AH946" s="36"/>
      <c r="AI946" s="36"/>
      <c r="AJ946" s="36"/>
      <c r="AK946" s="36"/>
      <c r="AL946" s="36"/>
      <c r="AM946" s="36"/>
      <c r="AN946" s="36"/>
      <c r="AO946" s="36"/>
      <c r="AP946" s="36"/>
    </row>
    <row r="947" spans="1:42" s="32" customFormat="1" x14ac:dyDescent="0.2">
      <c r="A947" s="41" t="s">
        <v>796</v>
      </c>
      <c r="B947" s="39">
        <v>903</v>
      </c>
      <c r="C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c r="AC947" s="36"/>
      <c r="AD947" s="36"/>
      <c r="AE947" s="36"/>
      <c r="AF947" s="36"/>
      <c r="AG947" s="36"/>
      <c r="AH947" s="36"/>
      <c r="AI947" s="36"/>
      <c r="AJ947" s="36"/>
      <c r="AK947" s="36"/>
      <c r="AL947" s="36"/>
      <c r="AM947" s="36"/>
      <c r="AN947" s="36"/>
      <c r="AO947" s="36"/>
      <c r="AP947" s="36"/>
    </row>
    <row r="948" spans="1:42" s="32" customFormat="1" x14ac:dyDescent="0.2">
      <c r="A948" s="41" t="s">
        <v>797</v>
      </c>
      <c r="B948" s="39">
        <v>904</v>
      </c>
      <c r="C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c r="AC948" s="36"/>
      <c r="AD948" s="36"/>
      <c r="AE948" s="36"/>
      <c r="AF948" s="36"/>
      <c r="AG948" s="36"/>
      <c r="AH948" s="36"/>
      <c r="AI948" s="36"/>
      <c r="AJ948" s="36"/>
      <c r="AK948" s="36"/>
      <c r="AL948" s="36"/>
      <c r="AM948" s="36"/>
      <c r="AN948" s="36"/>
      <c r="AO948" s="36"/>
      <c r="AP948" s="36"/>
    </row>
    <row r="949" spans="1:42" s="32" customFormat="1" x14ac:dyDescent="0.2">
      <c r="A949" s="41" t="s">
        <v>798</v>
      </c>
      <c r="B949" s="39">
        <v>905</v>
      </c>
      <c r="C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c r="AC949" s="36"/>
      <c r="AD949" s="36"/>
      <c r="AE949" s="36"/>
      <c r="AF949" s="36"/>
      <c r="AG949" s="36"/>
      <c r="AH949" s="36"/>
      <c r="AI949" s="36"/>
      <c r="AJ949" s="36"/>
      <c r="AK949" s="36"/>
      <c r="AL949" s="36"/>
      <c r="AM949" s="36"/>
      <c r="AN949" s="36"/>
      <c r="AO949" s="36"/>
      <c r="AP949" s="36"/>
    </row>
    <row r="950" spans="1:42" s="32" customFormat="1" x14ac:dyDescent="0.2">
      <c r="A950" s="41" t="s">
        <v>799</v>
      </c>
      <c r="B950" s="39">
        <v>906</v>
      </c>
      <c r="C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c r="AC950" s="36"/>
      <c r="AD950" s="36"/>
      <c r="AE950" s="36"/>
      <c r="AF950" s="36"/>
      <c r="AG950" s="36"/>
      <c r="AH950" s="36"/>
      <c r="AI950" s="36"/>
      <c r="AJ950" s="36"/>
      <c r="AK950" s="36"/>
      <c r="AL950" s="36"/>
      <c r="AM950" s="36"/>
      <c r="AN950" s="36"/>
      <c r="AO950" s="36"/>
      <c r="AP950" s="36"/>
    </row>
    <row r="951" spans="1:42" s="32" customFormat="1" x14ac:dyDescent="0.2">
      <c r="A951" s="41" t="s">
        <v>800</v>
      </c>
      <c r="B951" s="39">
        <v>907</v>
      </c>
      <c r="C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c r="AC951" s="36"/>
      <c r="AD951" s="36"/>
      <c r="AE951" s="36"/>
      <c r="AF951" s="36"/>
      <c r="AG951" s="36"/>
      <c r="AH951" s="36"/>
      <c r="AI951" s="36"/>
      <c r="AJ951" s="36"/>
      <c r="AK951" s="36"/>
      <c r="AL951" s="36"/>
      <c r="AM951" s="36"/>
      <c r="AN951" s="36"/>
      <c r="AO951" s="36"/>
      <c r="AP951" s="36"/>
    </row>
    <row r="952" spans="1:42" s="32" customFormat="1" x14ac:dyDescent="0.2">
      <c r="A952" s="41" t="s">
        <v>801</v>
      </c>
      <c r="B952" s="39">
        <v>908</v>
      </c>
      <c r="C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c r="AC952" s="36"/>
      <c r="AD952" s="36"/>
      <c r="AE952" s="36"/>
      <c r="AF952" s="36"/>
      <c r="AG952" s="36"/>
      <c r="AH952" s="36"/>
      <c r="AI952" s="36"/>
      <c r="AJ952" s="36"/>
      <c r="AK952" s="36"/>
      <c r="AL952" s="36"/>
      <c r="AM952" s="36"/>
      <c r="AN952" s="36"/>
      <c r="AO952" s="36"/>
      <c r="AP952" s="36"/>
    </row>
    <row r="953" spans="1:42" s="32" customFormat="1" x14ac:dyDescent="0.2">
      <c r="A953" s="41" t="s">
        <v>802</v>
      </c>
      <c r="B953" s="39">
        <v>909</v>
      </c>
      <c r="C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c r="AC953" s="36"/>
      <c r="AD953" s="36"/>
      <c r="AE953" s="36"/>
      <c r="AF953" s="36"/>
      <c r="AG953" s="36"/>
      <c r="AH953" s="36"/>
      <c r="AI953" s="36"/>
      <c r="AJ953" s="36"/>
      <c r="AK953" s="36"/>
      <c r="AL953" s="36"/>
      <c r="AM953" s="36"/>
      <c r="AN953" s="36"/>
      <c r="AO953" s="36"/>
      <c r="AP953" s="36"/>
    </row>
    <row r="954" spans="1:42" s="32" customFormat="1" x14ac:dyDescent="0.2">
      <c r="A954" s="41" t="s">
        <v>803</v>
      </c>
      <c r="B954" s="39">
        <v>910</v>
      </c>
      <c r="C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c r="AC954" s="36"/>
      <c r="AD954" s="36"/>
      <c r="AE954" s="36"/>
      <c r="AF954" s="36"/>
      <c r="AG954" s="36"/>
      <c r="AH954" s="36"/>
      <c r="AI954" s="36"/>
      <c r="AJ954" s="36"/>
      <c r="AK954" s="36"/>
      <c r="AL954" s="36"/>
      <c r="AM954" s="36"/>
      <c r="AN954" s="36"/>
      <c r="AO954" s="36"/>
      <c r="AP954" s="36"/>
    </row>
    <row r="955" spans="1:42" s="32" customFormat="1" x14ac:dyDescent="0.2">
      <c r="A955" s="41" t="s">
        <v>804</v>
      </c>
      <c r="B955" s="39">
        <v>911</v>
      </c>
      <c r="C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c r="AC955" s="36"/>
      <c r="AD955" s="36"/>
      <c r="AE955" s="36"/>
      <c r="AF955" s="36"/>
      <c r="AG955" s="36"/>
      <c r="AH955" s="36"/>
      <c r="AI955" s="36"/>
      <c r="AJ955" s="36"/>
      <c r="AK955" s="36"/>
      <c r="AL955" s="36"/>
      <c r="AM955" s="36"/>
      <c r="AN955" s="36"/>
      <c r="AO955" s="36"/>
      <c r="AP955" s="36"/>
    </row>
    <row r="956" spans="1:42" s="32" customFormat="1" x14ac:dyDescent="0.2">
      <c r="A956" s="41" t="s">
        <v>805</v>
      </c>
      <c r="B956" s="39">
        <v>912</v>
      </c>
      <c r="C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c r="AC956" s="36"/>
      <c r="AD956" s="36"/>
      <c r="AE956" s="36"/>
      <c r="AF956" s="36"/>
      <c r="AG956" s="36"/>
      <c r="AH956" s="36"/>
      <c r="AI956" s="36"/>
      <c r="AJ956" s="36"/>
      <c r="AK956" s="36"/>
      <c r="AL956" s="36"/>
      <c r="AM956" s="36"/>
      <c r="AN956" s="36"/>
      <c r="AO956" s="36"/>
      <c r="AP956" s="36"/>
    </row>
    <row r="957" spans="1:42" s="32" customFormat="1" x14ac:dyDescent="0.2">
      <c r="A957" s="41" t="s">
        <v>806</v>
      </c>
      <c r="B957" s="39">
        <v>913</v>
      </c>
      <c r="C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c r="AC957" s="36"/>
      <c r="AD957" s="36"/>
      <c r="AE957" s="36"/>
      <c r="AF957" s="36"/>
      <c r="AG957" s="36"/>
      <c r="AH957" s="36"/>
      <c r="AI957" s="36"/>
      <c r="AJ957" s="36"/>
      <c r="AK957" s="36"/>
      <c r="AL957" s="36"/>
      <c r="AM957" s="36"/>
      <c r="AN957" s="36"/>
      <c r="AO957" s="36"/>
      <c r="AP957" s="36"/>
    </row>
    <row r="958" spans="1:42" s="32" customFormat="1" x14ac:dyDescent="0.2">
      <c r="A958" s="41" t="s">
        <v>807</v>
      </c>
      <c r="B958" s="39">
        <v>914</v>
      </c>
      <c r="C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c r="AC958" s="36"/>
      <c r="AD958" s="36"/>
      <c r="AE958" s="36"/>
      <c r="AF958" s="36"/>
      <c r="AG958" s="36"/>
      <c r="AH958" s="36"/>
      <c r="AI958" s="36"/>
      <c r="AJ958" s="36"/>
      <c r="AK958" s="36"/>
      <c r="AL958" s="36"/>
      <c r="AM958" s="36"/>
      <c r="AN958" s="36"/>
      <c r="AO958" s="36"/>
      <c r="AP958" s="36"/>
    </row>
    <row r="959" spans="1:42" s="32" customFormat="1" x14ac:dyDescent="0.2">
      <c r="A959" s="41" t="s">
        <v>808</v>
      </c>
      <c r="B959" s="39">
        <v>915</v>
      </c>
      <c r="C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c r="AC959" s="36"/>
      <c r="AD959" s="36"/>
      <c r="AE959" s="36"/>
      <c r="AF959" s="36"/>
      <c r="AG959" s="36"/>
      <c r="AH959" s="36"/>
      <c r="AI959" s="36"/>
      <c r="AJ959" s="36"/>
      <c r="AK959" s="36"/>
      <c r="AL959" s="36"/>
      <c r="AM959" s="36"/>
      <c r="AN959" s="36"/>
      <c r="AO959" s="36"/>
      <c r="AP959" s="36"/>
    </row>
    <row r="960" spans="1:42" s="32" customFormat="1" x14ac:dyDescent="0.2">
      <c r="A960" s="41" t="s">
        <v>809</v>
      </c>
      <c r="B960" s="39">
        <v>916</v>
      </c>
      <c r="C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c r="AC960" s="36"/>
      <c r="AD960" s="36"/>
      <c r="AE960" s="36"/>
      <c r="AF960" s="36"/>
      <c r="AG960" s="36"/>
      <c r="AH960" s="36"/>
      <c r="AI960" s="36"/>
      <c r="AJ960" s="36"/>
      <c r="AK960" s="36"/>
      <c r="AL960" s="36"/>
      <c r="AM960" s="36"/>
      <c r="AN960" s="36"/>
      <c r="AO960" s="36"/>
      <c r="AP960" s="36"/>
    </row>
    <row r="961" spans="1:42" x14ac:dyDescent="0.2">
      <c r="A961" s="41" t="s">
        <v>810</v>
      </c>
      <c r="B961" s="39">
        <v>917</v>
      </c>
      <c r="C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2"/>
      <c r="AL961" s="32"/>
      <c r="AM961" s="32"/>
      <c r="AN961" s="32"/>
      <c r="AO961" s="32"/>
      <c r="AP961" s="32"/>
    </row>
    <row r="962" spans="1:42" x14ac:dyDescent="0.2">
      <c r="A962" s="41" t="s">
        <v>811</v>
      </c>
      <c r="B962" s="39">
        <v>918</v>
      </c>
      <c r="C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2"/>
      <c r="AL962" s="32"/>
      <c r="AM962" s="32"/>
      <c r="AN962" s="32"/>
      <c r="AO962" s="32"/>
      <c r="AP962" s="32"/>
    </row>
    <row r="963" spans="1:42" x14ac:dyDescent="0.2">
      <c r="A963" s="41" t="s">
        <v>812</v>
      </c>
      <c r="B963" s="39">
        <v>919</v>
      </c>
      <c r="C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2"/>
      <c r="AL963" s="32"/>
      <c r="AM963" s="32"/>
      <c r="AN963" s="32"/>
      <c r="AO963" s="32"/>
      <c r="AP963" s="32"/>
    </row>
    <row r="964" spans="1:42" x14ac:dyDescent="0.2">
      <c r="A964" s="41" t="s">
        <v>813</v>
      </c>
      <c r="B964" s="39">
        <v>920</v>
      </c>
      <c r="C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2"/>
      <c r="AL964" s="32"/>
      <c r="AM964" s="32"/>
      <c r="AN964" s="32"/>
      <c r="AO964" s="32"/>
      <c r="AP964" s="32"/>
    </row>
    <row r="965" spans="1:42" x14ac:dyDescent="0.2">
      <c r="A965" s="41" t="s">
        <v>814</v>
      </c>
      <c r="B965" s="39">
        <v>921</v>
      </c>
      <c r="C965" s="32"/>
      <c r="F965" s="32"/>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2"/>
      <c r="AL965" s="32"/>
      <c r="AM965" s="32"/>
      <c r="AN965" s="32"/>
      <c r="AO965" s="32"/>
      <c r="AP965" s="32"/>
    </row>
    <row r="966" spans="1:42" x14ac:dyDescent="0.2">
      <c r="A966" s="41" t="s">
        <v>815</v>
      </c>
      <c r="B966" s="39">
        <v>922</v>
      </c>
      <c r="C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2"/>
      <c r="AL966" s="32"/>
      <c r="AM966" s="32"/>
      <c r="AN966" s="32"/>
      <c r="AO966" s="32"/>
      <c r="AP966" s="32"/>
    </row>
    <row r="967" spans="1:42" x14ac:dyDescent="0.2">
      <c r="A967" s="41" t="s">
        <v>816</v>
      </c>
      <c r="B967" s="39">
        <v>923</v>
      </c>
      <c r="C967" s="32"/>
      <c r="F967" s="32"/>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2"/>
      <c r="AL967" s="32"/>
      <c r="AM967" s="32"/>
      <c r="AN967" s="32"/>
      <c r="AO967" s="32"/>
      <c r="AP967" s="32"/>
    </row>
    <row r="968" spans="1:42" x14ac:dyDescent="0.2">
      <c r="A968" s="41" t="s">
        <v>817</v>
      </c>
      <c r="B968" s="39">
        <v>924</v>
      </c>
      <c r="C968" s="32"/>
      <c r="F968" s="32"/>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2"/>
      <c r="AL968" s="32"/>
      <c r="AM968" s="32"/>
      <c r="AN968" s="32"/>
      <c r="AO968" s="32"/>
      <c r="AP968" s="32"/>
    </row>
    <row r="969" spans="1:42" x14ac:dyDescent="0.2">
      <c r="A969" s="41" t="s">
        <v>818</v>
      </c>
      <c r="B969" s="39">
        <v>925</v>
      </c>
      <c r="C969" s="32"/>
      <c r="F969" s="32"/>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2"/>
      <c r="AL969" s="32"/>
      <c r="AM969" s="32"/>
      <c r="AN969" s="32"/>
      <c r="AO969" s="32"/>
      <c r="AP969" s="32"/>
    </row>
    <row r="970" spans="1:42" x14ac:dyDescent="0.2">
      <c r="A970" s="41" t="s">
        <v>819</v>
      </c>
      <c r="B970" s="39">
        <v>926</v>
      </c>
      <c r="C970" s="32"/>
      <c r="F970" s="32"/>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2"/>
      <c r="AL970" s="32"/>
      <c r="AM970" s="32"/>
      <c r="AN970" s="32"/>
      <c r="AO970" s="32"/>
      <c r="AP970" s="32"/>
    </row>
    <row r="971" spans="1:42" x14ac:dyDescent="0.2">
      <c r="A971" s="41" t="s">
        <v>820</v>
      </c>
      <c r="B971" s="39">
        <v>927</v>
      </c>
      <c r="C971" s="32"/>
      <c r="F971" s="32"/>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2"/>
      <c r="AL971" s="32"/>
      <c r="AM971" s="32"/>
      <c r="AN971" s="32"/>
      <c r="AO971" s="32"/>
      <c r="AP971" s="32"/>
    </row>
    <row r="972" spans="1:42" x14ac:dyDescent="0.2">
      <c r="A972" s="41" t="s">
        <v>821</v>
      </c>
      <c r="B972" s="39">
        <v>928</v>
      </c>
      <c r="C972" s="32"/>
      <c r="F972" s="32"/>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2"/>
      <c r="AL972" s="32"/>
      <c r="AM972" s="32"/>
      <c r="AN972" s="32"/>
      <c r="AO972" s="32"/>
      <c r="AP972" s="32"/>
    </row>
    <row r="973" spans="1:42" x14ac:dyDescent="0.2">
      <c r="A973" s="41" t="s">
        <v>822</v>
      </c>
      <c r="B973" s="39">
        <v>937</v>
      </c>
      <c r="C973" s="32"/>
      <c r="F973" s="32"/>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2"/>
      <c r="AL973" s="32"/>
      <c r="AM973" s="32"/>
      <c r="AN973" s="32"/>
      <c r="AO973" s="32"/>
      <c r="AP973" s="32"/>
    </row>
    <row r="974" spans="1:42" x14ac:dyDescent="0.2">
      <c r="A974" s="41" t="s">
        <v>823</v>
      </c>
      <c r="B974" s="39">
        <v>938</v>
      </c>
      <c r="C974" s="32"/>
      <c r="F974" s="32"/>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2"/>
      <c r="AL974" s="32"/>
      <c r="AM974" s="32"/>
      <c r="AN974" s="32"/>
      <c r="AO974" s="32"/>
      <c r="AP974" s="32"/>
    </row>
    <row r="975" spans="1:42" s="32" customFormat="1" x14ac:dyDescent="0.2">
      <c r="A975" s="41" t="s">
        <v>824</v>
      </c>
      <c r="B975" s="39">
        <v>930</v>
      </c>
    </row>
    <row r="976" spans="1:42" s="32" customFormat="1" x14ac:dyDescent="0.2">
      <c r="A976" s="41" t="s">
        <v>825</v>
      </c>
      <c r="B976" s="39">
        <v>931</v>
      </c>
    </row>
    <row r="977" spans="1:42" s="32" customFormat="1" x14ac:dyDescent="0.2">
      <c r="A977" s="41" t="s">
        <v>826</v>
      </c>
      <c r="B977" s="39">
        <v>932</v>
      </c>
      <c r="C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c r="AC977" s="36"/>
      <c r="AD977" s="36"/>
      <c r="AE977" s="36"/>
      <c r="AF977" s="36"/>
      <c r="AG977" s="36"/>
      <c r="AH977" s="36"/>
      <c r="AI977" s="36"/>
      <c r="AJ977" s="36"/>
      <c r="AK977" s="36"/>
      <c r="AL977" s="36"/>
      <c r="AM977" s="36"/>
      <c r="AN977" s="36"/>
      <c r="AO977" s="36"/>
      <c r="AP977" s="36"/>
    </row>
    <row r="978" spans="1:42" s="32" customFormat="1" x14ac:dyDescent="0.2">
      <c r="A978" s="41" t="s">
        <v>827</v>
      </c>
      <c r="B978" s="39">
        <v>933</v>
      </c>
      <c r="C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c r="AC978" s="36"/>
      <c r="AD978" s="36"/>
      <c r="AE978" s="36"/>
      <c r="AF978" s="36"/>
      <c r="AG978" s="36"/>
      <c r="AH978" s="36"/>
      <c r="AI978" s="36"/>
      <c r="AJ978" s="36"/>
      <c r="AK978" s="36"/>
      <c r="AL978" s="36"/>
      <c r="AM978" s="36"/>
      <c r="AN978" s="36"/>
      <c r="AO978" s="36"/>
      <c r="AP978" s="36"/>
    </row>
    <row r="979" spans="1:42" s="32" customFormat="1" x14ac:dyDescent="0.2">
      <c r="A979" s="41" t="s">
        <v>828</v>
      </c>
      <c r="B979" s="39">
        <v>929</v>
      </c>
      <c r="C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c r="AC979" s="36"/>
      <c r="AD979" s="36"/>
      <c r="AE979" s="36"/>
      <c r="AF979" s="36"/>
      <c r="AG979" s="36"/>
      <c r="AH979" s="36"/>
      <c r="AI979" s="36"/>
      <c r="AJ979" s="36"/>
      <c r="AK979" s="36"/>
      <c r="AL979" s="36"/>
      <c r="AM979" s="36"/>
      <c r="AN979" s="36"/>
      <c r="AO979" s="36"/>
      <c r="AP979" s="36"/>
    </row>
    <row r="980" spans="1:42" s="32" customFormat="1" x14ac:dyDescent="0.2">
      <c r="A980" s="41" t="s">
        <v>829</v>
      </c>
      <c r="B980" s="39">
        <v>934</v>
      </c>
      <c r="C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c r="AC980" s="36"/>
      <c r="AD980" s="36"/>
      <c r="AE980" s="36"/>
      <c r="AF980" s="36"/>
      <c r="AG980" s="36"/>
      <c r="AH980" s="36"/>
      <c r="AI980" s="36"/>
      <c r="AJ980" s="36"/>
      <c r="AK980" s="36"/>
      <c r="AL980" s="36"/>
      <c r="AM980" s="36"/>
      <c r="AN980" s="36"/>
      <c r="AO980" s="36"/>
      <c r="AP980" s="36"/>
    </row>
    <row r="981" spans="1:42" s="32" customFormat="1" x14ac:dyDescent="0.2">
      <c r="A981" s="41" t="s">
        <v>830</v>
      </c>
      <c r="B981" s="39">
        <v>935</v>
      </c>
      <c r="C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c r="AC981" s="36"/>
      <c r="AD981" s="36"/>
      <c r="AE981" s="36"/>
      <c r="AF981" s="36"/>
      <c r="AG981" s="36"/>
      <c r="AH981" s="36"/>
      <c r="AI981" s="36"/>
      <c r="AJ981" s="36"/>
      <c r="AK981" s="36"/>
      <c r="AL981" s="36"/>
      <c r="AM981" s="36"/>
      <c r="AN981" s="36"/>
      <c r="AO981" s="36"/>
      <c r="AP981" s="36"/>
    </row>
    <row r="982" spans="1:42" s="32" customFormat="1" x14ac:dyDescent="0.2">
      <c r="A982" s="41" t="s">
        <v>831</v>
      </c>
      <c r="B982" s="39">
        <v>936</v>
      </c>
      <c r="C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c r="AC982" s="36"/>
      <c r="AD982" s="36"/>
      <c r="AE982" s="36"/>
      <c r="AF982" s="36"/>
      <c r="AG982" s="36"/>
      <c r="AH982" s="36"/>
      <c r="AI982" s="36"/>
      <c r="AJ982" s="36"/>
      <c r="AK982" s="36"/>
      <c r="AL982" s="36"/>
      <c r="AM982" s="36"/>
      <c r="AN982" s="36"/>
      <c r="AO982" s="36"/>
      <c r="AP982" s="36"/>
    </row>
    <row r="983" spans="1:42" s="32" customFormat="1" x14ac:dyDescent="0.2">
      <c r="A983" s="41" t="s">
        <v>832</v>
      </c>
      <c r="B983" s="39">
        <v>939</v>
      </c>
      <c r="C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c r="AC983" s="36"/>
      <c r="AD983" s="36"/>
      <c r="AE983" s="36"/>
      <c r="AF983" s="36"/>
      <c r="AG983" s="36"/>
      <c r="AH983" s="36"/>
      <c r="AI983" s="36"/>
      <c r="AJ983" s="36"/>
      <c r="AK983" s="36"/>
      <c r="AL983" s="36"/>
      <c r="AM983" s="36"/>
      <c r="AN983" s="36"/>
      <c r="AO983" s="36"/>
      <c r="AP983" s="36"/>
    </row>
    <row r="984" spans="1:42" s="32" customFormat="1" x14ac:dyDescent="0.2">
      <c r="A984" s="41" t="s">
        <v>833</v>
      </c>
      <c r="B984" s="39">
        <v>940</v>
      </c>
      <c r="C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c r="AC984" s="36"/>
      <c r="AD984" s="36"/>
      <c r="AE984" s="36"/>
      <c r="AF984" s="36"/>
      <c r="AG984" s="36"/>
      <c r="AH984" s="36"/>
      <c r="AI984" s="36"/>
      <c r="AJ984" s="36"/>
      <c r="AK984" s="36"/>
      <c r="AL984" s="36"/>
      <c r="AM984" s="36"/>
      <c r="AN984" s="36"/>
      <c r="AO984" s="36"/>
      <c r="AP984" s="36"/>
    </row>
    <row r="985" spans="1:42" s="32" customFormat="1" x14ac:dyDescent="0.2">
      <c r="A985" s="41" t="s">
        <v>834</v>
      </c>
      <c r="B985" s="39">
        <v>941</v>
      </c>
      <c r="C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c r="AC985" s="36"/>
      <c r="AD985" s="36"/>
      <c r="AE985" s="36"/>
      <c r="AF985" s="36"/>
      <c r="AG985" s="36"/>
      <c r="AH985" s="36"/>
      <c r="AI985" s="36"/>
      <c r="AJ985" s="36"/>
      <c r="AK985" s="36"/>
      <c r="AL985" s="36"/>
      <c r="AM985" s="36"/>
      <c r="AN985" s="36"/>
      <c r="AO985" s="36"/>
      <c r="AP985" s="36"/>
    </row>
    <row r="986" spans="1:42" s="32" customFormat="1" x14ac:dyDescent="0.2">
      <c r="A986" s="41" t="s">
        <v>835</v>
      </c>
      <c r="B986" s="39">
        <v>942</v>
      </c>
      <c r="C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c r="AC986" s="36"/>
      <c r="AD986" s="36"/>
      <c r="AE986" s="36"/>
      <c r="AF986" s="36"/>
      <c r="AG986" s="36"/>
      <c r="AH986" s="36"/>
      <c r="AI986" s="36"/>
      <c r="AJ986" s="36"/>
      <c r="AK986" s="36"/>
      <c r="AL986" s="36"/>
      <c r="AM986" s="36"/>
      <c r="AN986" s="36"/>
      <c r="AO986" s="36"/>
      <c r="AP986" s="36"/>
    </row>
    <row r="987" spans="1:42" s="32" customFormat="1" x14ac:dyDescent="0.2">
      <c r="A987" s="41" t="s">
        <v>836</v>
      </c>
      <c r="B987" s="39">
        <v>943</v>
      </c>
      <c r="C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c r="AC987" s="36"/>
      <c r="AD987" s="36"/>
      <c r="AE987" s="36"/>
      <c r="AF987" s="36"/>
      <c r="AG987" s="36"/>
      <c r="AH987" s="36"/>
      <c r="AI987" s="36"/>
      <c r="AJ987" s="36"/>
      <c r="AK987" s="36"/>
      <c r="AL987" s="36"/>
      <c r="AM987" s="36"/>
      <c r="AN987" s="36"/>
      <c r="AO987" s="36"/>
      <c r="AP987" s="36"/>
    </row>
    <row r="988" spans="1:42" s="32" customFormat="1" x14ac:dyDescent="0.2">
      <c r="A988" s="41" t="s">
        <v>837</v>
      </c>
      <c r="B988" s="39">
        <v>944</v>
      </c>
      <c r="C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c r="AC988" s="36"/>
      <c r="AD988" s="36"/>
      <c r="AE988" s="36"/>
      <c r="AF988" s="36"/>
      <c r="AG988" s="36"/>
      <c r="AH988" s="36"/>
      <c r="AI988" s="36"/>
      <c r="AJ988" s="36"/>
      <c r="AK988" s="36"/>
      <c r="AL988" s="36"/>
      <c r="AM988" s="36"/>
      <c r="AN988" s="36"/>
      <c r="AO988" s="36"/>
      <c r="AP988" s="36"/>
    </row>
    <row r="989" spans="1:42" s="32" customFormat="1" x14ac:dyDescent="0.2">
      <c r="A989" s="41" t="s">
        <v>838</v>
      </c>
      <c r="B989" s="39">
        <v>945</v>
      </c>
      <c r="C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c r="AC989" s="36"/>
      <c r="AD989" s="36"/>
      <c r="AE989" s="36"/>
      <c r="AF989" s="36"/>
      <c r="AG989" s="36"/>
      <c r="AH989" s="36"/>
      <c r="AI989" s="36"/>
      <c r="AJ989" s="36"/>
      <c r="AK989" s="36"/>
      <c r="AL989" s="36"/>
      <c r="AM989" s="36"/>
      <c r="AN989" s="36"/>
      <c r="AO989" s="36"/>
      <c r="AP989" s="36"/>
    </row>
    <row r="990" spans="1:42" s="32" customFormat="1" x14ac:dyDescent="0.2">
      <c r="A990" s="41" t="s">
        <v>839</v>
      </c>
      <c r="B990" s="39">
        <v>946</v>
      </c>
      <c r="C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c r="AC990" s="36"/>
      <c r="AD990" s="36"/>
      <c r="AE990" s="36"/>
      <c r="AF990" s="36"/>
      <c r="AG990" s="36"/>
      <c r="AH990" s="36"/>
      <c r="AI990" s="36"/>
      <c r="AJ990" s="36"/>
      <c r="AK990" s="36"/>
      <c r="AL990" s="36"/>
      <c r="AM990" s="36"/>
      <c r="AN990" s="36"/>
      <c r="AO990" s="36"/>
      <c r="AP990" s="36"/>
    </row>
    <row r="991" spans="1:42" s="32" customFormat="1" x14ac:dyDescent="0.2">
      <c r="A991" s="41" t="s">
        <v>840</v>
      </c>
      <c r="B991" s="39">
        <v>947</v>
      </c>
      <c r="C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c r="AC991" s="36"/>
      <c r="AD991" s="36"/>
      <c r="AE991" s="36"/>
      <c r="AF991" s="36"/>
      <c r="AG991" s="36"/>
      <c r="AH991" s="36"/>
      <c r="AI991" s="36"/>
      <c r="AJ991" s="36"/>
      <c r="AK991" s="36"/>
      <c r="AL991" s="36"/>
      <c r="AM991" s="36"/>
      <c r="AN991" s="36"/>
      <c r="AO991" s="36"/>
      <c r="AP991" s="36"/>
    </row>
    <row r="992" spans="1:42" s="32" customFormat="1" x14ac:dyDescent="0.2">
      <c r="A992" s="190" t="s">
        <v>1473</v>
      </c>
      <c r="B992" s="39" t="s">
        <v>1478</v>
      </c>
    </row>
    <row r="993" spans="1:2" s="32" customFormat="1" x14ac:dyDescent="0.2">
      <c r="A993" s="191"/>
      <c r="B993" s="40" t="s">
        <v>1485</v>
      </c>
    </row>
    <row r="994" spans="1:2" s="32" customFormat="1" x14ac:dyDescent="0.2">
      <c r="A994" s="191"/>
      <c r="B994" s="40" t="s">
        <v>1492</v>
      </c>
    </row>
    <row r="995" spans="1:2" s="32" customFormat="1" x14ac:dyDescent="0.2">
      <c r="A995" s="192"/>
      <c r="B995" s="40" t="s">
        <v>1499</v>
      </c>
    </row>
    <row r="996" spans="1:2" s="32" customFormat="1" x14ac:dyDescent="0.2">
      <c r="A996" s="190" t="s">
        <v>1566</v>
      </c>
      <c r="B996" s="39" t="s">
        <v>1479</v>
      </c>
    </row>
    <row r="997" spans="1:2" s="32" customFormat="1" x14ac:dyDescent="0.2">
      <c r="A997" s="191"/>
      <c r="B997" s="40" t="s">
        <v>1486</v>
      </c>
    </row>
    <row r="998" spans="1:2" s="32" customFormat="1" x14ac:dyDescent="0.2">
      <c r="A998" s="191"/>
      <c r="B998" s="40" t="s">
        <v>1493</v>
      </c>
    </row>
    <row r="999" spans="1:2" s="32" customFormat="1" x14ac:dyDescent="0.2">
      <c r="A999" s="192"/>
      <c r="B999" s="40" t="s">
        <v>1500</v>
      </c>
    </row>
    <row r="1000" spans="1:2" s="32" customFormat="1" x14ac:dyDescent="0.2">
      <c r="A1000" s="190" t="s">
        <v>1567</v>
      </c>
      <c r="B1000" s="39" t="s">
        <v>1480</v>
      </c>
    </row>
    <row r="1001" spans="1:2" s="32" customFormat="1" x14ac:dyDescent="0.2">
      <c r="A1001" s="191"/>
      <c r="B1001" s="40" t="s">
        <v>1487</v>
      </c>
    </row>
    <row r="1002" spans="1:2" s="32" customFormat="1" x14ac:dyDescent="0.2">
      <c r="A1002" s="191"/>
      <c r="B1002" s="40" t="s">
        <v>1494</v>
      </c>
    </row>
    <row r="1003" spans="1:2" s="32" customFormat="1" x14ac:dyDescent="0.2">
      <c r="A1003" s="192"/>
      <c r="B1003" s="40" t="s">
        <v>1501</v>
      </c>
    </row>
    <row r="1004" spans="1:2" s="32" customFormat="1" x14ac:dyDescent="0.2">
      <c r="A1004" s="190" t="s">
        <v>1568</v>
      </c>
      <c r="B1004" s="39" t="s">
        <v>1481</v>
      </c>
    </row>
    <row r="1005" spans="1:2" s="32" customFormat="1" x14ac:dyDescent="0.2">
      <c r="A1005" s="191"/>
      <c r="B1005" s="40" t="s">
        <v>1488</v>
      </c>
    </row>
    <row r="1006" spans="1:2" s="32" customFormat="1" x14ac:dyDescent="0.2">
      <c r="A1006" s="191"/>
      <c r="B1006" s="40" t="s">
        <v>1495</v>
      </c>
    </row>
    <row r="1007" spans="1:2" s="32" customFormat="1" x14ac:dyDescent="0.2">
      <c r="A1007" s="192"/>
      <c r="B1007" s="40" t="s">
        <v>1502</v>
      </c>
    </row>
    <row r="1008" spans="1:2" s="32" customFormat="1" x14ac:dyDescent="0.2">
      <c r="A1008" s="190" t="s">
        <v>1569</v>
      </c>
      <c r="B1008" s="39" t="s">
        <v>1482</v>
      </c>
    </row>
    <row r="1009" spans="1:2" s="32" customFormat="1" x14ac:dyDescent="0.2">
      <c r="A1009" s="191"/>
      <c r="B1009" s="40" t="s">
        <v>1489</v>
      </c>
    </row>
    <row r="1010" spans="1:2" s="32" customFormat="1" x14ac:dyDescent="0.2">
      <c r="A1010" s="191"/>
      <c r="B1010" s="40" t="s">
        <v>1496</v>
      </c>
    </row>
    <row r="1011" spans="1:2" s="32" customFormat="1" x14ac:dyDescent="0.2">
      <c r="A1011" s="192"/>
      <c r="B1011" s="40" t="s">
        <v>1503</v>
      </c>
    </row>
    <row r="1012" spans="1:2" s="32" customFormat="1" x14ac:dyDescent="0.2">
      <c r="A1012" s="190" t="s">
        <v>1570</v>
      </c>
      <c r="B1012" s="39" t="s">
        <v>1483</v>
      </c>
    </row>
    <row r="1013" spans="1:2" s="32" customFormat="1" x14ac:dyDescent="0.2">
      <c r="A1013" s="191"/>
      <c r="B1013" s="40" t="s">
        <v>1490</v>
      </c>
    </row>
    <row r="1014" spans="1:2" s="32" customFormat="1" x14ac:dyDescent="0.2">
      <c r="A1014" s="191"/>
      <c r="B1014" s="40" t="s">
        <v>1497</v>
      </c>
    </row>
    <row r="1015" spans="1:2" s="32" customFormat="1" x14ac:dyDescent="0.2">
      <c r="A1015" s="192"/>
      <c r="B1015" s="40" t="s">
        <v>1504</v>
      </c>
    </row>
    <row r="1016" spans="1:2" s="32" customFormat="1" x14ac:dyDescent="0.2">
      <c r="A1016" s="190" t="s">
        <v>1571</v>
      </c>
      <c r="B1016" s="39" t="s">
        <v>1484</v>
      </c>
    </row>
    <row r="1017" spans="1:2" s="32" customFormat="1" x14ac:dyDescent="0.2">
      <c r="A1017" s="191"/>
      <c r="B1017" s="40" t="s">
        <v>1491</v>
      </c>
    </row>
    <row r="1018" spans="1:2" s="32" customFormat="1" x14ac:dyDescent="0.2">
      <c r="A1018" s="191"/>
      <c r="B1018" s="40" t="s">
        <v>1498</v>
      </c>
    </row>
    <row r="1019" spans="1:2" s="32" customFormat="1" x14ac:dyDescent="0.2">
      <c r="A1019" s="192"/>
      <c r="B1019" s="40" t="s">
        <v>1505</v>
      </c>
    </row>
    <row r="1020" spans="1:2" s="32" customFormat="1" x14ac:dyDescent="0.2">
      <c r="A1020" s="41" t="s">
        <v>1572</v>
      </c>
      <c r="B1020" s="39" t="s">
        <v>1546</v>
      </c>
    </row>
    <row r="1021" spans="1:2" s="32" customFormat="1" x14ac:dyDescent="0.2">
      <c r="A1021" s="190" t="s">
        <v>1573</v>
      </c>
      <c r="B1021" s="40" t="s">
        <v>1506</v>
      </c>
    </row>
    <row r="1022" spans="1:2" s="32" customFormat="1" x14ac:dyDescent="0.2">
      <c r="A1022" s="191"/>
      <c r="B1022" s="40" t="s">
        <v>1508</v>
      </c>
    </row>
    <row r="1023" spans="1:2" s="32" customFormat="1" x14ac:dyDescent="0.2">
      <c r="A1023" s="191"/>
      <c r="B1023" s="40" t="s">
        <v>1524</v>
      </c>
    </row>
    <row r="1024" spans="1:2" s="32" customFormat="1" x14ac:dyDescent="0.2">
      <c r="A1024" s="191"/>
      <c r="B1024" s="40" t="s">
        <v>1531</v>
      </c>
    </row>
    <row r="1025" spans="1:2" s="32" customFormat="1" x14ac:dyDescent="0.2">
      <c r="A1025" s="191"/>
      <c r="B1025" s="40" t="s">
        <v>1537</v>
      </c>
    </row>
    <row r="1026" spans="1:2" s="32" customFormat="1" x14ac:dyDescent="0.2">
      <c r="A1026" s="191"/>
      <c r="B1026" s="40" t="s">
        <v>1515</v>
      </c>
    </row>
    <row r="1027" spans="1:2" s="32" customFormat="1" x14ac:dyDescent="0.2">
      <c r="A1027" s="192"/>
      <c r="B1027" s="39" t="s">
        <v>1517</v>
      </c>
    </row>
    <row r="1028" spans="1:2" s="32" customFormat="1" x14ac:dyDescent="0.2">
      <c r="A1028" s="190" t="s">
        <v>1574</v>
      </c>
      <c r="B1028" s="40" t="s">
        <v>1507</v>
      </c>
    </row>
    <row r="1029" spans="1:2" s="32" customFormat="1" x14ac:dyDescent="0.2">
      <c r="A1029" s="191"/>
      <c r="B1029" s="40" t="s">
        <v>1509</v>
      </c>
    </row>
    <row r="1030" spans="1:2" s="32" customFormat="1" x14ac:dyDescent="0.2">
      <c r="A1030" s="191"/>
      <c r="B1030" s="40" t="s">
        <v>1525</v>
      </c>
    </row>
    <row r="1031" spans="1:2" s="32" customFormat="1" x14ac:dyDescent="0.2">
      <c r="A1031" s="191"/>
      <c r="B1031" s="40" t="s">
        <v>1532</v>
      </c>
    </row>
    <row r="1032" spans="1:2" s="32" customFormat="1" x14ac:dyDescent="0.2">
      <c r="A1032" s="191"/>
      <c r="B1032" s="40" t="s">
        <v>1538</v>
      </c>
    </row>
    <row r="1033" spans="1:2" s="32" customFormat="1" x14ac:dyDescent="0.2">
      <c r="A1033" s="191"/>
      <c r="B1033" s="40" t="s">
        <v>1516</v>
      </c>
    </row>
    <row r="1034" spans="1:2" s="32" customFormat="1" x14ac:dyDescent="0.2">
      <c r="A1034" s="192"/>
      <c r="B1034" s="39" t="s">
        <v>1518</v>
      </c>
    </row>
    <row r="1035" spans="1:2" s="32" customFormat="1" x14ac:dyDescent="0.2">
      <c r="A1035" s="190" t="s">
        <v>1575</v>
      </c>
      <c r="B1035" s="40" t="s">
        <v>1510</v>
      </c>
    </row>
    <row r="1036" spans="1:2" s="32" customFormat="1" x14ac:dyDescent="0.2">
      <c r="A1036" s="191"/>
      <c r="B1036" s="40" t="s">
        <v>1526</v>
      </c>
    </row>
    <row r="1037" spans="1:2" s="32" customFormat="1" x14ac:dyDescent="0.2">
      <c r="A1037" s="191"/>
      <c r="B1037" s="40" t="s">
        <v>1533</v>
      </c>
    </row>
    <row r="1038" spans="1:2" s="32" customFormat="1" x14ac:dyDescent="0.2">
      <c r="A1038" s="191"/>
      <c r="B1038" s="40" t="s">
        <v>1539</v>
      </c>
    </row>
    <row r="1039" spans="1:2" s="32" customFormat="1" x14ac:dyDescent="0.2">
      <c r="A1039" s="192"/>
      <c r="B1039" s="39" t="s">
        <v>1519</v>
      </c>
    </row>
    <row r="1040" spans="1:2" s="32" customFormat="1" x14ac:dyDescent="0.2">
      <c r="A1040" s="190" t="s">
        <v>1576</v>
      </c>
      <c r="B1040" s="40" t="s">
        <v>1511</v>
      </c>
    </row>
    <row r="1041" spans="1:2" s="32" customFormat="1" x14ac:dyDescent="0.2">
      <c r="A1041" s="191"/>
      <c r="B1041" s="40" t="s">
        <v>1527</v>
      </c>
    </row>
    <row r="1042" spans="1:2" s="32" customFormat="1" x14ac:dyDescent="0.2">
      <c r="A1042" s="191"/>
      <c r="B1042" s="40" t="s">
        <v>1534</v>
      </c>
    </row>
    <row r="1043" spans="1:2" s="32" customFormat="1" x14ac:dyDescent="0.2">
      <c r="A1043" s="191"/>
      <c r="B1043" s="40" t="s">
        <v>1540</v>
      </c>
    </row>
    <row r="1044" spans="1:2" s="32" customFormat="1" x14ac:dyDescent="0.2">
      <c r="A1044" s="192"/>
      <c r="B1044" s="39" t="s">
        <v>1520</v>
      </c>
    </row>
    <row r="1045" spans="1:2" s="32" customFormat="1" x14ac:dyDescent="0.2">
      <c r="A1045" s="190" t="s">
        <v>1577</v>
      </c>
      <c r="B1045" s="40" t="s">
        <v>1512</v>
      </c>
    </row>
    <row r="1046" spans="1:2" s="32" customFormat="1" x14ac:dyDescent="0.2">
      <c r="A1046" s="191"/>
      <c r="B1046" s="40" t="s">
        <v>1528</v>
      </c>
    </row>
    <row r="1047" spans="1:2" s="32" customFormat="1" x14ac:dyDescent="0.2">
      <c r="A1047" s="191"/>
      <c r="B1047" s="40" t="s">
        <v>1535</v>
      </c>
    </row>
    <row r="1048" spans="1:2" s="32" customFormat="1" x14ac:dyDescent="0.2">
      <c r="A1048" s="191"/>
      <c r="B1048" s="40" t="s">
        <v>1541</v>
      </c>
    </row>
    <row r="1049" spans="1:2" s="32" customFormat="1" x14ac:dyDescent="0.2">
      <c r="A1049" s="192"/>
      <c r="B1049" s="39" t="s">
        <v>1521</v>
      </c>
    </row>
    <row r="1050" spans="1:2" s="32" customFormat="1" x14ac:dyDescent="0.2">
      <c r="A1050" s="190" t="s">
        <v>1578</v>
      </c>
      <c r="B1050" s="40" t="s">
        <v>1513</v>
      </c>
    </row>
    <row r="1051" spans="1:2" s="32" customFormat="1" x14ac:dyDescent="0.2">
      <c r="A1051" s="191"/>
      <c r="B1051" s="40" t="s">
        <v>1529</v>
      </c>
    </row>
    <row r="1052" spans="1:2" s="32" customFormat="1" x14ac:dyDescent="0.2">
      <c r="A1052" s="191"/>
      <c r="B1052" s="40" t="s">
        <v>1542</v>
      </c>
    </row>
    <row r="1053" spans="1:2" s="32" customFormat="1" x14ac:dyDescent="0.2">
      <c r="A1053" s="192"/>
      <c r="B1053" s="39" t="s">
        <v>1544</v>
      </c>
    </row>
    <row r="1054" spans="1:2" s="32" customFormat="1" x14ac:dyDescent="0.2">
      <c r="A1054" s="190" t="s">
        <v>1579</v>
      </c>
      <c r="B1054" s="40" t="s">
        <v>1514</v>
      </c>
    </row>
    <row r="1055" spans="1:2" s="32" customFormat="1" x14ac:dyDescent="0.2">
      <c r="A1055" s="191"/>
      <c r="B1055" s="40" t="s">
        <v>1530</v>
      </c>
    </row>
    <row r="1056" spans="1:2" s="32" customFormat="1" x14ac:dyDescent="0.2">
      <c r="A1056" s="191"/>
      <c r="B1056" s="40" t="s">
        <v>1536</v>
      </c>
    </row>
    <row r="1057" spans="1:2" s="32" customFormat="1" x14ac:dyDescent="0.2">
      <c r="A1057" s="191"/>
      <c r="B1057" s="40" t="s">
        <v>1543</v>
      </c>
    </row>
    <row r="1058" spans="1:2" s="32" customFormat="1" x14ac:dyDescent="0.2">
      <c r="A1058" s="192"/>
      <c r="B1058" s="39" t="s">
        <v>1545</v>
      </c>
    </row>
    <row r="1059" spans="1:2" s="32" customFormat="1" x14ac:dyDescent="0.2">
      <c r="A1059" s="190" t="s">
        <v>1580</v>
      </c>
      <c r="B1059" s="40" t="s">
        <v>1547</v>
      </c>
    </row>
    <row r="1060" spans="1:2" s="32" customFormat="1" x14ac:dyDescent="0.2">
      <c r="A1060" s="192"/>
      <c r="B1060" s="39" t="s">
        <v>1557</v>
      </c>
    </row>
    <row r="1061" spans="1:2" s="32" customFormat="1" x14ac:dyDescent="0.2">
      <c r="A1061" s="190" t="s">
        <v>1581</v>
      </c>
      <c r="B1061" s="40" t="s">
        <v>1548</v>
      </c>
    </row>
    <row r="1062" spans="1:2" s="32" customFormat="1" x14ac:dyDescent="0.2">
      <c r="A1062" s="192"/>
      <c r="B1062" s="39" t="s">
        <v>1558</v>
      </c>
    </row>
    <row r="1063" spans="1:2" s="32" customFormat="1" x14ac:dyDescent="0.2">
      <c r="A1063" s="190" t="s">
        <v>1582</v>
      </c>
      <c r="B1063" s="40" t="s">
        <v>1549</v>
      </c>
    </row>
    <row r="1064" spans="1:2" s="32" customFormat="1" x14ac:dyDescent="0.2">
      <c r="A1064" s="192"/>
      <c r="B1064" s="39" t="s">
        <v>1559</v>
      </c>
    </row>
    <row r="1065" spans="1:2" s="32" customFormat="1" x14ac:dyDescent="0.2">
      <c r="A1065" s="190" t="s">
        <v>1583</v>
      </c>
      <c r="B1065" s="40" t="s">
        <v>1550</v>
      </c>
    </row>
    <row r="1066" spans="1:2" s="32" customFormat="1" x14ac:dyDescent="0.2">
      <c r="A1066" s="192"/>
      <c r="B1066" s="39" t="s">
        <v>1560</v>
      </c>
    </row>
    <row r="1067" spans="1:2" s="32" customFormat="1" x14ac:dyDescent="0.2">
      <c r="A1067" s="190" t="s">
        <v>1584</v>
      </c>
      <c r="B1067" s="40" t="s">
        <v>1551</v>
      </c>
    </row>
    <row r="1068" spans="1:2" s="32" customFormat="1" x14ac:dyDescent="0.2">
      <c r="A1068" s="192"/>
      <c r="B1068" s="39" t="s">
        <v>1561</v>
      </c>
    </row>
    <row r="1069" spans="1:2" s="32" customFormat="1" x14ac:dyDescent="0.2">
      <c r="A1069" s="190" t="s">
        <v>1585</v>
      </c>
      <c r="B1069" s="40" t="s">
        <v>1552</v>
      </c>
    </row>
    <row r="1070" spans="1:2" s="32" customFormat="1" x14ac:dyDescent="0.2">
      <c r="A1070" s="192"/>
      <c r="B1070" s="39" t="s">
        <v>1562</v>
      </c>
    </row>
    <row r="1071" spans="1:2" s="32" customFormat="1" x14ac:dyDescent="0.2">
      <c r="A1071" s="190" t="s">
        <v>1586</v>
      </c>
      <c r="B1071" s="40" t="s">
        <v>1553</v>
      </c>
    </row>
    <row r="1072" spans="1:2" s="32" customFormat="1" x14ac:dyDescent="0.2">
      <c r="A1072" s="192"/>
      <c r="B1072" s="39" t="s">
        <v>1563</v>
      </c>
    </row>
    <row r="1073" spans="1:2" s="32" customFormat="1" x14ac:dyDescent="0.2">
      <c r="A1073" s="190" t="s">
        <v>1587</v>
      </c>
      <c r="B1073" s="40" t="s">
        <v>1554</v>
      </c>
    </row>
    <row r="1074" spans="1:2" s="32" customFormat="1" x14ac:dyDescent="0.2">
      <c r="A1074" s="192"/>
      <c r="B1074" s="39" t="s">
        <v>1564</v>
      </c>
    </row>
    <row r="1075" spans="1:2" s="32" customFormat="1" x14ac:dyDescent="0.2">
      <c r="A1075" s="190" t="s">
        <v>1588</v>
      </c>
      <c r="B1075" s="40" t="s">
        <v>1555</v>
      </c>
    </row>
    <row r="1076" spans="1:2" s="32" customFormat="1" x14ac:dyDescent="0.2">
      <c r="A1076" s="192"/>
      <c r="B1076" s="39" t="s">
        <v>1565</v>
      </c>
    </row>
    <row r="1077" spans="1:2" s="32" customFormat="1" x14ac:dyDescent="0.2">
      <c r="A1077" s="41" t="s">
        <v>1589</v>
      </c>
      <c r="B1077" s="39" t="s">
        <v>1556</v>
      </c>
    </row>
    <row r="1078" spans="1:2" s="32" customFormat="1" x14ac:dyDescent="0.2">
      <c r="A1078" s="41" t="s">
        <v>1375</v>
      </c>
      <c r="B1078" s="39" t="s">
        <v>1370</v>
      </c>
    </row>
    <row r="1079" spans="1:2" s="32" customFormat="1" x14ac:dyDescent="0.2">
      <c r="A1079" s="41" t="s">
        <v>1376</v>
      </c>
      <c r="B1079" s="39" t="s">
        <v>1371</v>
      </c>
    </row>
    <row r="1080" spans="1:2" s="32" customFormat="1" x14ac:dyDescent="0.2">
      <c r="A1080" s="41" t="s">
        <v>1377</v>
      </c>
      <c r="B1080" s="39" t="s">
        <v>1372</v>
      </c>
    </row>
    <row r="1081" spans="1:2" s="32" customFormat="1" x14ac:dyDescent="0.2">
      <c r="A1081" s="41" t="s">
        <v>1378</v>
      </c>
      <c r="B1081" s="39" t="s">
        <v>1373</v>
      </c>
    </row>
    <row r="1082" spans="1:2" s="32" customFormat="1" x14ac:dyDescent="0.2">
      <c r="A1082" s="41" t="s">
        <v>1379</v>
      </c>
      <c r="B1082" s="39" t="s">
        <v>1374</v>
      </c>
    </row>
    <row r="1083" spans="1:2" s="32" customFormat="1" x14ac:dyDescent="0.2">
      <c r="A1083" s="41" t="s">
        <v>1335</v>
      </c>
      <c r="B1083" s="39" t="s">
        <v>1384</v>
      </c>
    </row>
    <row r="1084" spans="1:2" s="32" customFormat="1" x14ac:dyDescent="0.2">
      <c r="A1084" s="41" t="s">
        <v>1336</v>
      </c>
      <c r="B1084" s="39" t="s">
        <v>1385</v>
      </c>
    </row>
    <row r="1085" spans="1:2" s="32" customFormat="1" x14ac:dyDescent="0.2">
      <c r="A1085" s="41" t="s">
        <v>1337</v>
      </c>
      <c r="B1085" s="39" t="s">
        <v>1386</v>
      </c>
    </row>
    <row r="1086" spans="1:2" s="32" customFormat="1" x14ac:dyDescent="0.2">
      <c r="A1086" s="41" t="s">
        <v>1338</v>
      </c>
      <c r="B1086" s="39" t="s">
        <v>1387</v>
      </c>
    </row>
    <row r="1087" spans="1:2" s="32" customFormat="1" x14ac:dyDescent="0.2">
      <c r="A1087" s="41" t="s">
        <v>1333</v>
      </c>
      <c r="B1087" s="39" t="s">
        <v>1332</v>
      </c>
    </row>
    <row r="1088" spans="1:2" s="32" customFormat="1" x14ac:dyDescent="0.2">
      <c r="A1088" s="41" t="s">
        <v>1331</v>
      </c>
      <c r="B1088" s="39" t="s">
        <v>1330</v>
      </c>
    </row>
    <row r="1089" spans="1:2" s="32" customFormat="1" x14ac:dyDescent="0.2">
      <c r="A1089" s="41" t="s">
        <v>1329</v>
      </c>
      <c r="B1089" s="39" t="s">
        <v>1328</v>
      </c>
    </row>
    <row r="1090" spans="1:2" s="32" customFormat="1" x14ac:dyDescent="0.2">
      <c r="A1090" s="41" t="s">
        <v>1327</v>
      </c>
      <c r="B1090" s="39" t="s">
        <v>1326</v>
      </c>
    </row>
    <row r="1091" spans="1:2" s="32" customFormat="1" x14ac:dyDescent="0.2">
      <c r="A1091" s="41" t="s">
        <v>1325</v>
      </c>
      <c r="B1091" s="39" t="s">
        <v>1324</v>
      </c>
    </row>
    <row r="1092" spans="1:2" s="32" customFormat="1" x14ac:dyDescent="0.2">
      <c r="A1092" s="41" t="s">
        <v>1323</v>
      </c>
      <c r="B1092" s="39" t="s">
        <v>1322</v>
      </c>
    </row>
    <row r="1093" spans="1:2" s="32" customFormat="1" x14ac:dyDescent="0.2">
      <c r="A1093" s="41" t="s">
        <v>1321</v>
      </c>
      <c r="B1093" s="39" t="s">
        <v>1320</v>
      </c>
    </row>
    <row r="1094" spans="1:2" s="32" customFormat="1" x14ac:dyDescent="0.2">
      <c r="A1094" s="41" t="s">
        <v>1319</v>
      </c>
      <c r="B1094" s="39" t="s">
        <v>1318</v>
      </c>
    </row>
    <row r="1095" spans="1:2" s="32" customFormat="1" x14ac:dyDescent="0.2">
      <c r="A1095" s="41" t="s">
        <v>1317</v>
      </c>
      <c r="B1095" s="39" t="s">
        <v>1316</v>
      </c>
    </row>
    <row r="1096" spans="1:2" s="32" customFormat="1" x14ac:dyDescent="0.2">
      <c r="A1096" s="41" t="s">
        <v>1315</v>
      </c>
      <c r="B1096" s="39" t="s">
        <v>1314</v>
      </c>
    </row>
    <row r="1097" spans="1:2" s="32" customFormat="1" x14ac:dyDescent="0.2">
      <c r="A1097" s="41" t="s">
        <v>1313</v>
      </c>
      <c r="B1097" s="39" t="s">
        <v>1312</v>
      </c>
    </row>
    <row r="1098" spans="1:2" s="32" customFormat="1" x14ac:dyDescent="0.2">
      <c r="A1098" s="41" t="s">
        <v>1311</v>
      </c>
      <c r="B1098" s="39" t="s">
        <v>1310</v>
      </c>
    </row>
    <row r="1099" spans="1:2" s="32" customFormat="1" x14ac:dyDescent="0.2">
      <c r="A1099" s="41" t="s">
        <v>1307</v>
      </c>
      <c r="B1099" s="39" t="s">
        <v>1389</v>
      </c>
    </row>
    <row r="1100" spans="1:2" s="32" customFormat="1" x14ac:dyDescent="0.2">
      <c r="A1100" s="41" t="s">
        <v>1414</v>
      </c>
      <c r="B1100" s="39" t="s">
        <v>1396</v>
      </c>
    </row>
    <row r="1101" spans="1:2" s="32" customFormat="1" x14ac:dyDescent="0.2">
      <c r="A1101" s="190" t="s">
        <v>1415</v>
      </c>
      <c r="B1101" s="40" t="s">
        <v>1397</v>
      </c>
    </row>
    <row r="1102" spans="1:2" s="32" customFormat="1" x14ac:dyDescent="0.2">
      <c r="A1102" s="191"/>
      <c r="B1102" s="40" t="s">
        <v>1399</v>
      </c>
    </row>
    <row r="1103" spans="1:2" s="32" customFormat="1" x14ac:dyDescent="0.2">
      <c r="A1103" s="192"/>
      <c r="B1103" s="39" t="s">
        <v>1400</v>
      </c>
    </row>
    <row r="1104" spans="1:2" s="32" customFormat="1" x14ac:dyDescent="0.2">
      <c r="A1104" s="41" t="s">
        <v>1416</v>
      </c>
      <c r="B1104" s="39" t="s">
        <v>1398</v>
      </c>
    </row>
    <row r="1105" spans="1:42" s="32" customFormat="1" x14ac:dyDescent="0.2">
      <c r="A1105" s="190" t="s">
        <v>1417</v>
      </c>
      <c r="B1105" s="40" t="s">
        <v>1401</v>
      </c>
    </row>
    <row r="1106" spans="1:42" s="32" customFormat="1" x14ac:dyDescent="0.2">
      <c r="A1106" s="191"/>
      <c r="B1106" s="40" t="s">
        <v>1403</v>
      </c>
    </row>
    <row r="1107" spans="1:42" s="32" customFormat="1" x14ac:dyDescent="0.2">
      <c r="A1107" s="191"/>
      <c r="B1107" s="40" t="s">
        <v>1404</v>
      </c>
    </row>
    <row r="1108" spans="1:42" s="32" customFormat="1" x14ac:dyDescent="0.2">
      <c r="A1108" s="191"/>
      <c r="B1108" s="40" t="s">
        <v>1405</v>
      </c>
    </row>
    <row r="1109" spans="1:42" s="32" customFormat="1" x14ac:dyDescent="0.2">
      <c r="A1109" s="192"/>
      <c r="B1109" s="39" t="s">
        <v>1406</v>
      </c>
    </row>
    <row r="1110" spans="1:42" s="32" customFormat="1" x14ac:dyDescent="0.2">
      <c r="A1110" s="41" t="s">
        <v>1418</v>
      </c>
      <c r="B1110" s="39" t="s">
        <v>1402</v>
      </c>
    </row>
    <row r="1111" spans="1:42" s="32" customFormat="1" x14ac:dyDescent="0.2">
      <c r="A1111" s="41" t="s">
        <v>1419</v>
      </c>
      <c r="B1111" s="39" t="s">
        <v>1409</v>
      </c>
    </row>
    <row r="1112" spans="1:42" s="32" customFormat="1" x14ac:dyDescent="0.2">
      <c r="A1112" s="190" t="s">
        <v>1420</v>
      </c>
      <c r="B1112" s="40" t="s">
        <v>1407</v>
      </c>
      <c r="C1112" s="36"/>
      <c r="F1112" s="36"/>
      <c r="G1112" s="36"/>
      <c r="H1112" s="36"/>
      <c r="I1112" s="36"/>
      <c r="J1112" s="36"/>
      <c r="K1112" s="36"/>
      <c r="L1112" s="36"/>
      <c r="M1112" s="36"/>
      <c r="N1112" s="36"/>
      <c r="O1112" s="36"/>
      <c r="P1112" s="36"/>
      <c r="Q1112" s="36"/>
      <c r="R1112" s="36"/>
      <c r="S1112" s="36"/>
      <c r="T1112" s="36"/>
      <c r="U1112" s="36"/>
      <c r="V1112" s="36"/>
      <c r="W1112" s="36"/>
      <c r="X1112" s="36"/>
      <c r="Y1112" s="36"/>
      <c r="Z1112" s="36"/>
      <c r="AA1112" s="36"/>
      <c r="AB1112" s="36"/>
      <c r="AC1112" s="36"/>
      <c r="AD1112" s="36"/>
      <c r="AE1112" s="36"/>
      <c r="AF1112" s="36"/>
      <c r="AG1112" s="36"/>
      <c r="AH1112" s="36"/>
      <c r="AI1112" s="36"/>
      <c r="AJ1112" s="36"/>
      <c r="AK1112" s="36"/>
      <c r="AL1112" s="36"/>
      <c r="AM1112" s="36"/>
      <c r="AN1112" s="36"/>
      <c r="AO1112" s="36"/>
      <c r="AP1112" s="36"/>
    </row>
    <row r="1113" spans="1:42" s="32" customFormat="1" x14ac:dyDescent="0.2">
      <c r="A1113" s="192"/>
      <c r="B1113" s="39" t="s">
        <v>1410</v>
      </c>
    </row>
    <row r="1114" spans="1:42" s="32" customFormat="1" x14ac:dyDescent="0.2">
      <c r="A1114" s="190" t="s">
        <v>1421</v>
      </c>
      <c r="B1114" s="40" t="s">
        <v>1408</v>
      </c>
    </row>
    <row r="1115" spans="1:42" s="32" customFormat="1" x14ac:dyDescent="0.2">
      <c r="A1115" s="192"/>
      <c r="B1115" s="39" t="s">
        <v>1411</v>
      </c>
    </row>
    <row r="1116" spans="1:42" s="32" customFormat="1" x14ac:dyDescent="0.2">
      <c r="A1116" s="41" t="s">
        <v>1422</v>
      </c>
      <c r="B1116" s="39" t="s">
        <v>1412</v>
      </c>
    </row>
    <row r="1117" spans="1:42" x14ac:dyDescent="0.2">
      <c r="A1117" s="41" t="s">
        <v>1423</v>
      </c>
      <c r="B1117" s="39" t="s">
        <v>1413</v>
      </c>
    </row>
    <row r="1118" spans="1:42" x14ac:dyDescent="0.2">
      <c r="A1118" s="190" t="s">
        <v>589</v>
      </c>
      <c r="B1118" s="39">
        <v>771</v>
      </c>
      <c r="C1118" s="32"/>
      <c r="F1118" s="32"/>
      <c r="G1118" s="32"/>
      <c r="H1118" s="32"/>
      <c r="I1118" s="32"/>
      <c r="J1118" s="32"/>
      <c r="K1118" s="32"/>
      <c r="L1118" s="32"/>
      <c r="M1118" s="32"/>
      <c r="N1118" s="32"/>
      <c r="O1118" s="32"/>
      <c r="P1118" s="32"/>
      <c r="Q1118" s="32"/>
      <c r="R1118" s="32"/>
      <c r="S1118" s="32"/>
      <c r="T1118" s="32"/>
      <c r="U1118" s="32"/>
      <c r="V1118" s="32"/>
      <c r="W1118" s="32"/>
      <c r="X1118" s="32"/>
      <c r="Y1118" s="32"/>
      <c r="Z1118" s="32"/>
      <c r="AA1118" s="32"/>
      <c r="AB1118" s="32"/>
      <c r="AC1118" s="32"/>
      <c r="AD1118" s="32"/>
      <c r="AE1118" s="32"/>
      <c r="AF1118" s="32"/>
      <c r="AG1118" s="32"/>
      <c r="AH1118" s="32"/>
      <c r="AI1118" s="32"/>
      <c r="AJ1118" s="32"/>
      <c r="AK1118" s="32"/>
      <c r="AL1118" s="32"/>
      <c r="AM1118" s="32"/>
      <c r="AN1118" s="32"/>
      <c r="AO1118" s="32"/>
      <c r="AP1118" s="32"/>
    </row>
    <row r="1119" spans="1:42" s="32" customFormat="1" x14ac:dyDescent="0.2">
      <c r="A1119" s="192"/>
      <c r="B1119" s="39" t="s">
        <v>1391</v>
      </c>
    </row>
    <row r="1120" spans="1:42" x14ac:dyDescent="0.2">
      <c r="A1120" s="41" t="s">
        <v>1340</v>
      </c>
      <c r="B1120" s="39" t="s">
        <v>1392</v>
      </c>
    </row>
    <row r="1121" spans="1:2" x14ac:dyDescent="0.2">
      <c r="A1121" s="41" t="s">
        <v>548</v>
      </c>
      <c r="B1121" s="39">
        <v>630</v>
      </c>
    </row>
    <row r="1122" spans="1:2" s="32" customFormat="1" x14ac:dyDescent="0.2">
      <c r="A1122" s="41" t="s">
        <v>549</v>
      </c>
      <c r="B1122" s="39">
        <v>730</v>
      </c>
    </row>
    <row r="1123" spans="1:2" s="32" customFormat="1" x14ac:dyDescent="0.2">
      <c r="A1123" s="41" t="s">
        <v>550</v>
      </c>
      <c r="B1123" s="39">
        <v>731</v>
      </c>
    </row>
    <row r="1124" spans="1:2" s="32" customFormat="1" x14ac:dyDescent="0.2">
      <c r="A1124" s="41" t="s">
        <v>551</v>
      </c>
      <c r="B1124" s="39">
        <v>735</v>
      </c>
    </row>
    <row r="1125" spans="1:2" s="32" customFormat="1" x14ac:dyDescent="0.2">
      <c r="A1125" s="41" t="s">
        <v>553</v>
      </c>
      <c r="B1125" s="39">
        <v>750</v>
      </c>
    </row>
    <row r="1126" spans="1:2" s="32" customFormat="1" x14ac:dyDescent="0.2">
      <c r="A1126" s="41" t="s">
        <v>554</v>
      </c>
      <c r="B1126" s="39">
        <v>751</v>
      </c>
    </row>
    <row r="1127" spans="1:2" s="32" customFormat="1" x14ac:dyDescent="0.2">
      <c r="A1127" s="41" t="s">
        <v>558</v>
      </c>
      <c r="B1127" s="39">
        <v>778</v>
      </c>
    </row>
    <row r="1128" spans="1:2" x14ac:dyDescent="0.2">
      <c r="A1128" s="41" t="s">
        <v>560</v>
      </c>
      <c r="B1128" s="39">
        <v>797</v>
      </c>
    </row>
    <row r="1129" spans="1:2" x14ac:dyDescent="0.2">
      <c r="A1129" s="41" t="s">
        <v>562</v>
      </c>
      <c r="B1129" s="39">
        <v>948</v>
      </c>
    </row>
    <row r="1130" spans="1:2" x14ac:dyDescent="0.2">
      <c r="A1130" s="43"/>
    </row>
    <row r="1131" spans="1:2" s="32" customFormat="1" ht="14" x14ac:dyDescent="0.2">
      <c r="A1131" s="37">
        <f>COUNTA(A2:A1130)</f>
        <v>565</v>
      </c>
      <c r="B1131" s="37">
        <f>COUNTA(B2:B1130)</f>
        <v>1128</v>
      </c>
    </row>
    <row r="1132" spans="1:2" s="32" customFormat="1" ht="14" x14ac:dyDescent="0.2">
      <c r="A1132" s="37"/>
      <c r="B1132" s="37"/>
    </row>
    <row r="1133" spans="1:2" s="37" customFormat="1" x14ac:dyDescent="0.2">
      <c r="A1133" s="2" t="s">
        <v>4</v>
      </c>
      <c r="B1133" s="2" t="s">
        <v>1596</v>
      </c>
    </row>
    <row r="1134" spans="1:2" s="37" customFormat="1" x14ac:dyDescent="0.2">
      <c r="A1134" s="39">
        <v>1</v>
      </c>
      <c r="B1134" s="45">
        <v>1</v>
      </c>
    </row>
    <row r="1135" spans="1:2" x14ac:dyDescent="0.2">
      <c r="A1135" s="39">
        <v>2</v>
      </c>
      <c r="B1135" s="45">
        <v>2</v>
      </c>
    </row>
    <row r="1136" spans="1:2" x14ac:dyDescent="0.2">
      <c r="A1136" s="40">
        <v>3</v>
      </c>
      <c r="B1136" s="45">
        <v>1</v>
      </c>
    </row>
    <row r="1137" spans="1:2" x14ac:dyDescent="0.2">
      <c r="A1137" s="40">
        <v>4</v>
      </c>
      <c r="B1137" s="45">
        <v>2</v>
      </c>
    </row>
    <row r="1138" spans="1:2" x14ac:dyDescent="0.2">
      <c r="A1138" s="40">
        <v>5</v>
      </c>
      <c r="B1138" s="45">
        <v>3</v>
      </c>
    </row>
    <row r="1139" spans="1:2" x14ac:dyDescent="0.2">
      <c r="A1139" s="40" t="s">
        <v>16</v>
      </c>
      <c r="B1139" s="45">
        <v>3</v>
      </c>
    </row>
    <row r="1140" spans="1:2" x14ac:dyDescent="0.2">
      <c r="A1140" s="40">
        <v>6</v>
      </c>
      <c r="B1140" s="45">
        <v>3</v>
      </c>
    </row>
    <row r="1141" spans="1:2" x14ac:dyDescent="0.2">
      <c r="A1141" s="40" t="s">
        <v>17</v>
      </c>
      <c r="B1141" s="45">
        <v>3</v>
      </c>
    </row>
    <row r="1142" spans="1:2" s="32" customFormat="1" x14ac:dyDescent="0.2">
      <c r="A1142" s="40">
        <v>7</v>
      </c>
      <c r="B1142" s="45">
        <v>3</v>
      </c>
    </row>
    <row r="1143" spans="1:2" s="32" customFormat="1" x14ac:dyDescent="0.2">
      <c r="A1143" s="40">
        <v>8</v>
      </c>
      <c r="B1143" s="45">
        <v>3</v>
      </c>
    </row>
    <row r="1144" spans="1:2" s="32" customFormat="1" x14ac:dyDescent="0.2">
      <c r="A1144" s="40" t="s">
        <v>18</v>
      </c>
      <c r="B1144" s="45">
        <v>3</v>
      </c>
    </row>
    <row r="1145" spans="1:2" s="32" customFormat="1" x14ac:dyDescent="0.2">
      <c r="A1145" s="39">
        <v>9</v>
      </c>
      <c r="B1145" s="45">
        <v>3</v>
      </c>
    </row>
    <row r="1146" spans="1:2" s="32" customFormat="1" x14ac:dyDescent="0.2">
      <c r="A1146" s="40">
        <v>10</v>
      </c>
      <c r="B1146" s="45">
        <v>4</v>
      </c>
    </row>
    <row r="1147" spans="1:2" s="32" customFormat="1" x14ac:dyDescent="0.2">
      <c r="A1147" s="40" t="s">
        <v>20</v>
      </c>
      <c r="B1147" s="45">
        <v>4</v>
      </c>
    </row>
    <row r="1148" spans="1:2" s="32" customFormat="1" x14ac:dyDescent="0.2">
      <c r="A1148" s="39">
        <v>11</v>
      </c>
      <c r="B1148" s="45">
        <v>4</v>
      </c>
    </row>
    <row r="1149" spans="1:2" s="32" customFormat="1" x14ac:dyDescent="0.2">
      <c r="A1149" s="40" t="s">
        <v>21</v>
      </c>
      <c r="B1149" s="45">
        <v>4</v>
      </c>
    </row>
    <row r="1150" spans="1:2" s="32" customFormat="1" x14ac:dyDescent="0.2">
      <c r="A1150" s="39">
        <v>12</v>
      </c>
      <c r="B1150" s="45">
        <v>5</v>
      </c>
    </row>
    <row r="1151" spans="1:2" s="32" customFormat="1" x14ac:dyDescent="0.2">
      <c r="A1151" s="40">
        <v>13</v>
      </c>
      <c r="B1151" s="45">
        <v>6</v>
      </c>
    </row>
    <row r="1152" spans="1:2" s="32" customFormat="1" x14ac:dyDescent="0.2">
      <c r="A1152" s="40">
        <v>14</v>
      </c>
      <c r="B1152" s="45">
        <v>6</v>
      </c>
    </row>
    <row r="1153" spans="1:2" s="32" customFormat="1" x14ac:dyDescent="0.2">
      <c r="A1153" s="39">
        <v>15</v>
      </c>
      <c r="B1153" s="45">
        <v>6</v>
      </c>
    </row>
    <row r="1154" spans="1:2" s="32" customFormat="1" x14ac:dyDescent="0.2">
      <c r="A1154" s="40">
        <v>16</v>
      </c>
      <c r="B1154" s="45">
        <v>6</v>
      </c>
    </row>
    <row r="1155" spans="1:2" s="32" customFormat="1" x14ac:dyDescent="0.2">
      <c r="A1155" s="39">
        <v>17</v>
      </c>
      <c r="B1155" s="45">
        <v>7</v>
      </c>
    </row>
    <row r="1156" spans="1:2" s="32" customFormat="1" x14ac:dyDescent="0.2">
      <c r="A1156" s="40">
        <v>18</v>
      </c>
      <c r="B1156" s="45">
        <v>8</v>
      </c>
    </row>
    <row r="1157" spans="1:2" s="32" customFormat="1" x14ac:dyDescent="0.2">
      <c r="A1157" s="40">
        <v>19</v>
      </c>
      <c r="B1157" s="45">
        <v>8</v>
      </c>
    </row>
    <row r="1158" spans="1:2" s="32" customFormat="1" x14ac:dyDescent="0.2">
      <c r="A1158" s="40" t="s">
        <v>27</v>
      </c>
      <c r="B1158" s="45">
        <v>8</v>
      </c>
    </row>
    <row r="1159" spans="1:2" s="32" customFormat="1" x14ac:dyDescent="0.2">
      <c r="A1159" s="40">
        <v>20</v>
      </c>
      <c r="B1159" s="45">
        <v>8</v>
      </c>
    </row>
    <row r="1160" spans="1:2" s="32" customFormat="1" x14ac:dyDescent="0.2">
      <c r="A1160" s="40">
        <v>21</v>
      </c>
      <c r="B1160" s="45">
        <v>8</v>
      </c>
    </row>
    <row r="1161" spans="1:2" x14ac:dyDescent="0.2">
      <c r="A1161" s="40">
        <v>22</v>
      </c>
      <c r="B1161" s="45">
        <v>8</v>
      </c>
    </row>
    <row r="1162" spans="1:2" x14ac:dyDescent="0.2">
      <c r="A1162" s="40">
        <v>23</v>
      </c>
      <c r="B1162" s="45">
        <v>8</v>
      </c>
    </row>
    <row r="1163" spans="1:2" x14ac:dyDescent="0.2">
      <c r="A1163" s="39">
        <v>24</v>
      </c>
      <c r="B1163" s="45">
        <v>8</v>
      </c>
    </row>
    <row r="1164" spans="1:2" x14ac:dyDescent="0.2">
      <c r="A1164" s="40">
        <v>25</v>
      </c>
      <c r="B1164" s="45">
        <v>9</v>
      </c>
    </row>
    <row r="1165" spans="1:2" x14ac:dyDescent="0.2">
      <c r="A1165" s="40" t="s">
        <v>30</v>
      </c>
      <c r="B1165" s="45">
        <v>9</v>
      </c>
    </row>
    <row r="1166" spans="1:2" x14ac:dyDescent="0.2">
      <c r="A1166" s="39">
        <v>26</v>
      </c>
      <c r="B1166" s="45">
        <v>9</v>
      </c>
    </row>
    <row r="1167" spans="1:2" x14ac:dyDescent="0.2">
      <c r="A1167" s="40" t="s">
        <v>31</v>
      </c>
      <c r="B1167" s="45">
        <v>9</v>
      </c>
    </row>
    <row r="1168" spans="1:2" x14ac:dyDescent="0.2">
      <c r="A1168" s="40">
        <v>27</v>
      </c>
      <c r="B1168" s="45">
        <v>10</v>
      </c>
    </row>
    <row r="1169" spans="1:2" x14ac:dyDescent="0.2">
      <c r="A1169" s="40">
        <v>28</v>
      </c>
      <c r="B1169" s="45">
        <v>10</v>
      </c>
    </row>
    <row r="1170" spans="1:2" x14ac:dyDescent="0.2">
      <c r="A1170" s="40" t="s">
        <v>35</v>
      </c>
      <c r="B1170" s="45">
        <v>10</v>
      </c>
    </row>
    <row r="1171" spans="1:2" x14ac:dyDescent="0.2">
      <c r="A1171" s="40">
        <v>29</v>
      </c>
      <c r="B1171" s="45">
        <v>10</v>
      </c>
    </row>
    <row r="1172" spans="1:2" x14ac:dyDescent="0.2">
      <c r="A1172" s="40">
        <v>30</v>
      </c>
      <c r="B1172" s="45">
        <v>10</v>
      </c>
    </row>
    <row r="1173" spans="1:2" x14ac:dyDescent="0.2">
      <c r="A1173" s="39" t="s">
        <v>32</v>
      </c>
      <c r="B1173" s="45">
        <v>10</v>
      </c>
    </row>
    <row r="1174" spans="1:2" x14ac:dyDescent="0.2">
      <c r="A1174" s="40">
        <v>31</v>
      </c>
      <c r="B1174" s="45">
        <v>11</v>
      </c>
    </row>
    <row r="1175" spans="1:2" x14ac:dyDescent="0.2">
      <c r="A1175" s="40">
        <v>32</v>
      </c>
      <c r="B1175" s="45">
        <v>11</v>
      </c>
    </row>
    <row r="1176" spans="1:2" x14ac:dyDescent="0.2">
      <c r="A1176" s="40">
        <v>33</v>
      </c>
      <c r="B1176" s="45">
        <v>11</v>
      </c>
    </row>
    <row r="1177" spans="1:2" x14ac:dyDescent="0.2">
      <c r="A1177" s="40">
        <v>34</v>
      </c>
      <c r="B1177" s="45">
        <v>11</v>
      </c>
    </row>
    <row r="1178" spans="1:2" x14ac:dyDescent="0.2">
      <c r="A1178" s="39">
        <v>35</v>
      </c>
      <c r="B1178" s="45">
        <v>11</v>
      </c>
    </row>
    <row r="1179" spans="1:2" x14ac:dyDescent="0.2">
      <c r="A1179" s="40">
        <v>36</v>
      </c>
      <c r="B1179" s="45">
        <v>12</v>
      </c>
    </row>
    <row r="1180" spans="1:2" x14ac:dyDescent="0.2">
      <c r="A1180" s="39" t="s">
        <v>38</v>
      </c>
      <c r="B1180" s="45">
        <v>12</v>
      </c>
    </row>
    <row r="1181" spans="1:2" x14ac:dyDescent="0.2">
      <c r="A1181" s="39">
        <v>37</v>
      </c>
      <c r="B1181" s="45">
        <v>13</v>
      </c>
    </row>
    <row r="1182" spans="1:2" x14ac:dyDescent="0.2">
      <c r="A1182" s="39">
        <v>38</v>
      </c>
      <c r="B1182" s="45">
        <v>14</v>
      </c>
    </row>
    <row r="1183" spans="1:2" x14ac:dyDescent="0.2">
      <c r="A1183" s="39">
        <v>39</v>
      </c>
      <c r="B1183" s="45">
        <v>15</v>
      </c>
    </row>
    <row r="1184" spans="1:2" x14ac:dyDescent="0.2">
      <c r="A1184" s="40">
        <v>40</v>
      </c>
      <c r="B1184" s="45">
        <v>8</v>
      </c>
    </row>
    <row r="1185" spans="1:2" x14ac:dyDescent="0.2">
      <c r="A1185" s="40">
        <v>41</v>
      </c>
      <c r="B1185" s="45">
        <v>9</v>
      </c>
    </row>
    <row r="1186" spans="1:2" x14ac:dyDescent="0.2">
      <c r="A1186" s="40">
        <v>42</v>
      </c>
      <c r="B1186" s="45">
        <v>10</v>
      </c>
    </row>
    <row r="1187" spans="1:2" x14ac:dyDescent="0.2">
      <c r="A1187" s="40">
        <v>43</v>
      </c>
      <c r="B1187" s="45">
        <v>11</v>
      </c>
    </row>
    <row r="1188" spans="1:2" x14ac:dyDescent="0.2">
      <c r="A1188" s="40">
        <v>44</v>
      </c>
      <c r="B1188" s="45">
        <v>12</v>
      </c>
    </row>
    <row r="1189" spans="1:2" x14ac:dyDescent="0.2">
      <c r="A1189" s="40">
        <v>45</v>
      </c>
      <c r="B1189" s="45">
        <v>13</v>
      </c>
    </row>
    <row r="1190" spans="1:2" x14ac:dyDescent="0.2">
      <c r="A1190" s="40">
        <v>46</v>
      </c>
      <c r="B1190" s="45">
        <v>14</v>
      </c>
    </row>
    <row r="1191" spans="1:2" x14ac:dyDescent="0.2">
      <c r="A1191" s="40">
        <v>47</v>
      </c>
      <c r="B1191" s="45">
        <v>15</v>
      </c>
    </row>
    <row r="1192" spans="1:2" x14ac:dyDescent="0.2">
      <c r="A1192" s="40" t="s">
        <v>57</v>
      </c>
      <c r="B1192" s="45">
        <v>20</v>
      </c>
    </row>
    <row r="1193" spans="1:2" x14ac:dyDescent="0.2">
      <c r="A1193" s="39">
        <v>63</v>
      </c>
      <c r="B1193" s="45">
        <v>16</v>
      </c>
    </row>
    <row r="1194" spans="1:2" x14ac:dyDescent="0.2">
      <c r="A1194" s="40">
        <v>64</v>
      </c>
      <c r="B1194" s="45">
        <v>18</v>
      </c>
    </row>
    <row r="1195" spans="1:2" x14ac:dyDescent="0.2">
      <c r="A1195" s="39">
        <v>65</v>
      </c>
      <c r="B1195" s="45">
        <v>18</v>
      </c>
    </row>
    <row r="1196" spans="1:2" x14ac:dyDescent="0.2">
      <c r="A1196" s="40">
        <v>67</v>
      </c>
      <c r="B1196" s="45">
        <v>19</v>
      </c>
    </row>
    <row r="1197" spans="1:2" x14ac:dyDescent="0.2">
      <c r="A1197" s="39">
        <v>68</v>
      </c>
      <c r="B1197" s="45">
        <v>20</v>
      </c>
    </row>
    <row r="1198" spans="1:2" x14ac:dyDescent="0.2">
      <c r="A1198" s="39">
        <v>69</v>
      </c>
      <c r="B1198" s="45">
        <v>21</v>
      </c>
    </row>
    <row r="1199" spans="1:2" x14ac:dyDescent="0.2">
      <c r="A1199" s="40">
        <v>70</v>
      </c>
      <c r="B1199" s="45">
        <v>23</v>
      </c>
    </row>
    <row r="1200" spans="1:2" x14ac:dyDescent="0.2">
      <c r="A1200" s="39">
        <v>71</v>
      </c>
      <c r="B1200" s="45">
        <v>24</v>
      </c>
    </row>
    <row r="1201" spans="1:2" x14ac:dyDescent="0.2">
      <c r="A1201" s="39">
        <v>72</v>
      </c>
      <c r="B1201" s="45">
        <v>25</v>
      </c>
    </row>
    <row r="1202" spans="1:2" x14ac:dyDescent="0.2">
      <c r="A1202" s="39">
        <v>73</v>
      </c>
      <c r="B1202" s="45">
        <v>17</v>
      </c>
    </row>
    <row r="1203" spans="1:2" x14ac:dyDescent="0.2">
      <c r="A1203" s="40">
        <v>75</v>
      </c>
      <c r="B1203" s="45">
        <v>19</v>
      </c>
    </row>
    <row r="1204" spans="1:2" x14ac:dyDescent="0.2">
      <c r="A1204" s="39">
        <v>76</v>
      </c>
      <c r="B1204" s="45">
        <v>19</v>
      </c>
    </row>
    <row r="1205" spans="1:2" x14ac:dyDescent="0.2">
      <c r="A1205" s="39">
        <v>77</v>
      </c>
      <c r="B1205" s="45">
        <v>22</v>
      </c>
    </row>
    <row r="1206" spans="1:2" x14ac:dyDescent="0.2">
      <c r="A1206" s="39">
        <v>78</v>
      </c>
      <c r="B1206" s="45">
        <v>23</v>
      </c>
    </row>
    <row r="1207" spans="1:2" x14ac:dyDescent="0.2">
      <c r="A1207" s="40">
        <v>79</v>
      </c>
      <c r="B1207" s="45">
        <v>18</v>
      </c>
    </row>
    <row r="1208" spans="1:2" x14ac:dyDescent="0.2">
      <c r="A1208" s="40">
        <v>80</v>
      </c>
      <c r="B1208" s="45">
        <v>19</v>
      </c>
    </row>
    <row r="1209" spans="1:2" x14ac:dyDescent="0.2">
      <c r="A1209" s="40">
        <v>81</v>
      </c>
      <c r="B1209" s="45">
        <v>24</v>
      </c>
    </row>
    <row r="1210" spans="1:2" x14ac:dyDescent="0.2">
      <c r="A1210" s="40">
        <v>82</v>
      </c>
      <c r="B1210" s="45">
        <v>18</v>
      </c>
    </row>
    <row r="1211" spans="1:2" x14ac:dyDescent="0.2">
      <c r="A1211" s="40">
        <v>83</v>
      </c>
      <c r="B1211" s="45">
        <v>18</v>
      </c>
    </row>
    <row r="1212" spans="1:2" x14ac:dyDescent="0.2">
      <c r="A1212" s="40">
        <v>84</v>
      </c>
      <c r="B1212" s="45">
        <v>17</v>
      </c>
    </row>
    <row r="1213" spans="1:2" x14ac:dyDescent="0.2">
      <c r="A1213" s="40">
        <v>85</v>
      </c>
      <c r="B1213" s="45">
        <v>18</v>
      </c>
    </row>
    <row r="1214" spans="1:2" x14ac:dyDescent="0.2">
      <c r="A1214" s="40" t="s">
        <v>49</v>
      </c>
      <c r="B1214" s="45">
        <v>16</v>
      </c>
    </row>
    <row r="1215" spans="1:2" x14ac:dyDescent="0.2">
      <c r="A1215" s="40" t="s">
        <v>52</v>
      </c>
      <c r="B1215" s="45">
        <v>17</v>
      </c>
    </row>
    <row r="1216" spans="1:2" x14ac:dyDescent="0.2">
      <c r="A1216" s="40" t="s">
        <v>54</v>
      </c>
      <c r="B1216" s="45">
        <v>18</v>
      </c>
    </row>
    <row r="1217" spans="1:2" x14ac:dyDescent="0.2">
      <c r="A1217" s="40" t="s">
        <v>58</v>
      </c>
      <c r="B1217" s="45">
        <v>20</v>
      </c>
    </row>
    <row r="1218" spans="1:2" x14ac:dyDescent="0.2">
      <c r="A1218" s="40" t="s">
        <v>60</v>
      </c>
      <c r="B1218" s="45">
        <v>21</v>
      </c>
    </row>
    <row r="1219" spans="1:2" x14ac:dyDescent="0.2">
      <c r="A1219" s="40" t="s">
        <v>62</v>
      </c>
      <c r="B1219" s="45">
        <v>22</v>
      </c>
    </row>
    <row r="1220" spans="1:2" x14ac:dyDescent="0.2">
      <c r="A1220" s="40">
        <v>86</v>
      </c>
      <c r="B1220" s="45">
        <v>16</v>
      </c>
    </row>
    <row r="1221" spans="1:2" x14ac:dyDescent="0.2">
      <c r="A1221" s="40">
        <v>87</v>
      </c>
      <c r="B1221" s="45">
        <v>17</v>
      </c>
    </row>
    <row r="1222" spans="1:2" x14ac:dyDescent="0.2">
      <c r="A1222" s="40">
        <v>88</v>
      </c>
      <c r="B1222" s="45">
        <v>18</v>
      </c>
    </row>
    <row r="1223" spans="1:2" x14ac:dyDescent="0.2">
      <c r="A1223" s="40">
        <v>89</v>
      </c>
      <c r="B1223" s="45">
        <v>20</v>
      </c>
    </row>
    <row r="1224" spans="1:2" x14ac:dyDescent="0.2">
      <c r="A1224" s="40">
        <v>90</v>
      </c>
      <c r="B1224" s="45">
        <v>21</v>
      </c>
    </row>
    <row r="1225" spans="1:2" x14ac:dyDescent="0.2">
      <c r="A1225" s="40">
        <v>91</v>
      </c>
      <c r="B1225" s="45">
        <v>22</v>
      </c>
    </row>
    <row r="1226" spans="1:2" x14ac:dyDescent="0.2">
      <c r="A1226" s="40">
        <v>92</v>
      </c>
      <c r="B1226" s="45">
        <v>16</v>
      </c>
    </row>
    <row r="1227" spans="1:2" x14ac:dyDescent="0.2">
      <c r="A1227" s="40">
        <v>93</v>
      </c>
      <c r="B1227" s="45">
        <v>17</v>
      </c>
    </row>
    <row r="1228" spans="1:2" x14ac:dyDescent="0.2">
      <c r="A1228" s="40">
        <v>94</v>
      </c>
      <c r="B1228" s="45">
        <v>18</v>
      </c>
    </row>
    <row r="1229" spans="1:2" x14ac:dyDescent="0.2">
      <c r="A1229" s="40">
        <v>95</v>
      </c>
      <c r="B1229" s="45">
        <v>19</v>
      </c>
    </row>
    <row r="1230" spans="1:2" x14ac:dyDescent="0.2">
      <c r="A1230" s="40">
        <v>96</v>
      </c>
      <c r="B1230" s="45">
        <v>20</v>
      </c>
    </row>
    <row r="1231" spans="1:2" x14ac:dyDescent="0.2">
      <c r="A1231" s="40">
        <v>97</v>
      </c>
      <c r="B1231" s="45">
        <v>21</v>
      </c>
    </row>
    <row r="1232" spans="1:2" x14ac:dyDescent="0.2">
      <c r="A1232" s="40">
        <v>98</v>
      </c>
      <c r="B1232" s="45">
        <v>22</v>
      </c>
    </row>
    <row r="1233" spans="1:2" x14ac:dyDescent="0.2">
      <c r="A1233" s="40">
        <v>99</v>
      </c>
      <c r="B1233" s="45">
        <v>23</v>
      </c>
    </row>
    <row r="1234" spans="1:2" x14ac:dyDescent="0.2">
      <c r="A1234" s="40">
        <v>100</v>
      </c>
      <c r="B1234" s="45">
        <v>24</v>
      </c>
    </row>
    <row r="1235" spans="1:2" x14ac:dyDescent="0.2">
      <c r="A1235" s="40">
        <v>101</v>
      </c>
      <c r="B1235" s="45">
        <v>25</v>
      </c>
    </row>
    <row r="1236" spans="1:2" x14ac:dyDescent="0.2">
      <c r="A1236" s="40">
        <v>102</v>
      </c>
      <c r="B1236" s="45">
        <v>16</v>
      </c>
    </row>
    <row r="1237" spans="1:2" x14ac:dyDescent="0.2">
      <c r="A1237" s="40">
        <v>103</v>
      </c>
      <c r="B1237" s="45">
        <v>17</v>
      </c>
    </row>
    <row r="1238" spans="1:2" x14ac:dyDescent="0.2">
      <c r="A1238" s="40">
        <v>104</v>
      </c>
      <c r="B1238" s="45">
        <v>18</v>
      </c>
    </row>
    <row r="1239" spans="1:2" x14ac:dyDescent="0.2">
      <c r="A1239" s="40">
        <v>105</v>
      </c>
      <c r="B1239" s="45">
        <v>19</v>
      </c>
    </row>
    <row r="1240" spans="1:2" x14ac:dyDescent="0.2">
      <c r="A1240" s="40">
        <v>106</v>
      </c>
      <c r="B1240" s="45">
        <v>20</v>
      </c>
    </row>
    <row r="1241" spans="1:2" x14ac:dyDescent="0.2">
      <c r="A1241" s="40">
        <v>107</v>
      </c>
      <c r="B1241" s="45">
        <v>21</v>
      </c>
    </row>
    <row r="1242" spans="1:2" x14ac:dyDescent="0.2">
      <c r="A1242" s="40">
        <v>108</v>
      </c>
      <c r="B1242" s="45">
        <v>22</v>
      </c>
    </row>
    <row r="1243" spans="1:2" x14ac:dyDescent="0.2">
      <c r="A1243" s="40">
        <v>109</v>
      </c>
      <c r="B1243" s="45">
        <v>23</v>
      </c>
    </row>
    <row r="1244" spans="1:2" x14ac:dyDescent="0.2">
      <c r="A1244" s="40">
        <v>110</v>
      </c>
      <c r="B1244" s="45">
        <v>24</v>
      </c>
    </row>
    <row r="1245" spans="1:2" x14ac:dyDescent="0.2">
      <c r="A1245" s="40">
        <v>111</v>
      </c>
      <c r="B1245" s="45">
        <v>25</v>
      </c>
    </row>
    <row r="1246" spans="1:2" x14ac:dyDescent="0.2">
      <c r="A1246" s="39">
        <v>112</v>
      </c>
      <c r="B1246" s="45">
        <v>26</v>
      </c>
    </row>
    <row r="1247" spans="1:2" x14ac:dyDescent="0.2">
      <c r="A1247" s="39">
        <v>113</v>
      </c>
      <c r="B1247" s="45">
        <v>27</v>
      </c>
    </row>
    <row r="1248" spans="1:2" x14ac:dyDescent="0.2">
      <c r="A1248" s="39">
        <v>114</v>
      </c>
      <c r="B1248" s="45">
        <v>28</v>
      </c>
    </row>
    <row r="1249" spans="1:2" x14ac:dyDescent="0.2">
      <c r="A1249" s="39">
        <v>115</v>
      </c>
      <c r="B1249" s="45">
        <v>29</v>
      </c>
    </row>
    <row r="1250" spans="1:2" x14ac:dyDescent="0.2">
      <c r="A1250" s="39">
        <v>116</v>
      </c>
      <c r="B1250" s="45">
        <v>30</v>
      </c>
    </row>
    <row r="1251" spans="1:2" x14ac:dyDescent="0.2">
      <c r="A1251" s="39">
        <v>117</v>
      </c>
      <c r="B1251" s="45">
        <v>31</v>
      </c>
    </row>
    <row r="1252" spans="1:2" x14ac:dyDescent="0.2">
      <c r="A1252" s="40">
        <v>118</v>
      </c>
      <c r="B1252" s="45">
        <v>32</v>
      </c>
    </row>
    <row r="1253" spans="1:2" x14ac:dyDescent="0.2">
      <c r="A1253" s="39">
        <v>119</v>
      </c>
      <c r="B1253" s="45">
        <v>32</v>
      </c>
    </row>
    <row r="1254" spans="1:2" x14ac:dyDescent="0.2">
      <c r="A1254" s="39">
        <v>120</v>
      </c>
      <c r="B1254" s="45">
        <v>33</v>
      </c>
    </row>
    <row r="1255" spans="1:2" x14ac:dyDescent="0.2">
      <c r="A1255" s="39">
        <v>121</v>
      </c>
      <c r="B1255" s="45">
        <v>34</v>
      </c>
    </row>
    <row r="1256" spans="1:2" x14ac:dyDescent="0.2">
      <c r="A1256" s="39">
        <v>122</v>
      </c>
      <c r="B1256" s="45">
        <v>35</v>
      </c>
    </row>
    <row r="1257" spans="1:2" x14ac:dyDescent="0.2">
      <c r="A1257" s="40">
        <v>123</v>
      </c>
      <c r="B1257" s="45">
        <v>26</v>
      </c>
    </row>
    <row r="1258" spans="1:2" x14ac:dyDescent="0.2">
      <c r="A1258" s="40">
        <v>124</v>
      </c>
      <c r="B1258" s="45">
        <v>27</v>
      </c>
    </row>
    <row r="1259" spans="1:2" x14ac:dyDescent="0.2">
      <c r="A1259" s="40">
        <v>125</v>
      </c>
      <c r="B1259" s="45">
        <v>28</v>
      </c>
    </row>
    <row r="1260" spans="1:2" x14ac:dyDescent="0.2">
      <c r="A1260" s="40">
        <v>126</v>
      </c>
      <c r="B1260" s="45">
        <v>29</v>
      </c>
    </row>
    <row r="1261" spans="1:2" x14ac:dyDescent="0.2">
      <c r="A1261" s="40">
        <v>127</v>
      </c>
      <c r="B1261" s="45">
        <v>30</v>
      </c>
    </row>
    <row r="1262" spans="1:2" x14ac:dyDescent="0.2">
      <c r="A1262" s="40">
        <v>128</v>
      </c>
      <c r="B1262" s="45">
        <v>31</v>
      </c>
    </row>
    <row r="1263" spans="1:2" x14ac:dyDescent="0.2">
      <c r="A1263" s="40">
        <v>129</v>
      </c>
      <c r="B1263" s="45">
        <v>32</v>
      </c>
    </row>
    <row r="1264" spans="1:2" x14ac:dyDescent="0.2">
      <c r="A1264" s="40">
        <v>130</v>
      </c>
      <c r="B1264" s="45">
        <v>33</v>
      </c>
    </row>
    <row r="1265" spans="1:2" x14ac:dyDescent="0.2">
      <c r="A1265" s="40">
        <v>131</v>
      </c>
      <c r="B1265" s="45">
        <v>34</v>
      </c>
    </row>
    <row r="1266" spans="1:2" x14ac:dyDescent="0.2">
      <c r="A1266" s="40">
        <v>132</v>
      </c>
      <c r="B1266" s="45">
        <v>35</v>
      </c>
    </row>
    <row r="1267" spans="1:2" x14ac:dyDescent="0.2">
      <c r="A1267" s="40">
        <v>133</v>
      </c>
      <c r="B1267" s="45">
        <v>26</v>
      </c>
    </row>
    <row r="1268" spans="1:2" x14ac:dyDescent="0.2">
      <c r="A1268" s="40">
        <v>134</v>
      </c>
      <c r="B1268" s="45">
        <v>36</v>
      </c>
    </row>
    <row r="1269" spans="1:2" x14ac:dyDescent="0.2">
      <c r="A1269" s="40" t="s">
        <v>1624</v>
      </c>
      <c r="B1269" s="45">
        <v>36</v>
      </c>
    </row>
    <row r="1270" spans="1:2" x14ac:dyDescent="0.2">
      <c r="A1270" s="40">
        <v>135</v>
      </c>
      <c r="B1270" s="45">
        <v>37</v>
      </c>
    </row>
    <row r="1271" spans="1:2" x14ac:dyDescent="0.2">
      <c r="A1271" s="40" t="s">
        <v>1625</v>
      </c>
      <c r="B1271" s="45">
        <v>37</v>
      </c>
    </row>
    <row r="1272" spans="1:2" x14ac:dyDescent="0.2">
      <c r="A1272" s="39">
        <v>136</v>
      </c>
      <c r="B1272" s="45">
        <v>38</v>
      </c>
    </row>
    <row r="1273" spans="1:2" x14ac:dyDescent="0.2">
      <c r="A1273" s="40" t="s">
        <v>1626</v>
      </c>
      <c r="B1273" s="45">
        <v>38</v>
      </c>
    </row>
    <row r="1274" spans="1:2" x14ac:dyDescent="0.2">
      <c r="A1274" s="40">
        <v>137</v>
      </c>
      <c r="B1274" s="45">
        <v>39</v>
      </c>
    </row>
    <row r="1275" spans="1:2" x14ac:dyDescent="0.2">
      <c r="A1275" s="40" t="s">
        <v>1627</v>
      </c>
      <c r="B1275" s="45">
        <v>39</v>
      </c>
    </row>
    <row r="1276" spans="1:2" x14ac:dyDescent="0.2">
      <c r="A1276" s="40">
        <v>138</v>
      </c>
      <c r="B1276" s="45">
        <v>40</v>
      </c>
    </row>
    <row r="1277" spans="1:2" x14ac:dyDescent="0.2">
      <c r="A1277" s="40" t="s">
        <v>1628</v>
      </c>
      <c r="B1277" s="45">
        <v>40</v>
      </c>
    </row>
    <row r="1278" spans="1:2" x14ac:dyDescent="0.2">
      <c r="A1278" s="40">
        <v>139</v>
      </c>
      <c r="B1278" s="45">
        <v>41</v>
      </c>
    </row>
    <row r="1279" spans="1:2" x14ac:dyDescent="0.2">
      <c r="A1279" s="40" t="s">
        <v>1629</v>
      </c>
      <c r="B1279" s="45">
        <v>41</v>
      </c>
    </row>
    <row r="1280" spans="1:2" x14ac:dyDescent="0.2">
      <c r="A1280" s="40">
        <v>140</v>
      </c>
      <c r="B1280" s="45">
        <v>42</v>
      </c>
    </row>
    <row r="1281" spans="1:2" x14ac:dyDescent="0.2">
      <c r="A1281" s="40" t="s">
        <v>1630</v>
      </c>
      <c r="B1281" s="45">
        <v>42</v>
      </c>
    </row>
    <row r="1282" spans="1:2" x14ac:dyDescent="0.2">
      <c r="A1282" s="40">
        <v>141</v>
      </c>
      <c r="B1282" s="45">
        <v>43</v>
      </c>
    </row>
    <row r="1283" spans="1:2" x14ac:dyDescent="0.2">
      <c r="A1283" s="40" t="s">
        <v>1631</v>
      </c>
      <c r="B1283" s="45">
        <v>43</v>
      </c>
    </row>
    <row r="1284" spans="1:2" x14ac:dyDescent="0.2">
      <c r="A1284" s="40">
        <v>142</v>
      </c>
      <c r="B1284" s="45">
        <v>44</v>
      </c>
    </row>
    <row r="1285" spans="1:2" x14ac:dyDescent="0.2">
      <c r="A1285" s="40">
        <v>143</v>
      </c>
      <c r="B1285" s="45">
        <v>45</v>
      </c>
    </row>
    <row r="1286" spans="1:2" x14ac:dyDescent="0.2">
      <c r="A1286" s="40" t="s">
        <v>1632</v>
      </c>
      <c r="B1286" s="45">
        <v>45</v>
      </c>
    </row>
    <row r="1287" spans="1:2" x14ac:dyDescent="0.2">
      <c r="A1287" s="40">
        <v>144</v>
      </c>
      <c r="B1287" s="45">
        <v>46</v>
      </c>
    </row>
    <row r="1288" spans="1:2" x14ac:dyDescent="0.2">
      <c r="A1288" s="40" t="s">
        <v>1633</v>
      </c>
      <c r="B1288" s="45">
        <v>46</v>
      </c>
    </row>
    <row r="1289" spans="1:2" x14ac:dyDescent="0.2">
      <c r="A1289" s="39">
        <v>145</v>
      </c>
      <c r="B1289" s="45">
        <v>36</v>
      </c>
    </row>
    <row r="1290" spans="1:2" x14ac:dyDescent="0.2">
      <c r="A1290" s="40">
        <v>146</v>
      </c>
      <c r="B1290" s="45">
        <v>37</v>
      </c>
    </row>
    <row r="1291" spans="1:2" x14ac:dyDescent="0.2">
      <c r="A1291" s="40">
        <v>147</v>
      </c>
      <c r="B1291" s="45">
        <v>38</v>
      </c>
    </row>
    <row r="1292" spans="1:2" x14ac:dyDescent="0.2">
      <c r="A1292" s="40">
        <v>148</v>
      </c>
      <c r="B1292" s="45">
        <v>39</v>
      </c>
    </row>
    <row r="1293" spans="1:2" x14ac:dyDescent="0.2">
      <c r="A1293" s="40">
        <v>149</v>
      </c>
      <c r="B1293" s="45">
        <v>40</v>
      </c>
    </row>
    <row r="1294" spans="1:2" x14ac:dyDescent="0.2">
      <c r="A1294" s="40">
        <v>150</v>
      </c>
      <c r="B1294" s="45">
        <v>41</v>
      </c>
    </row>
    <row r="1295" spans="1:2" x14ac:dyDescent="0.2">
      <c r="A1295" s="40">
        <v>151</v>
      </c>
      <c r="B1295" s="45">
        <v>42</v>
      </c>
    </row>
    <row r="1296" spans="1:2" x14ac:dyDescent="0.2">
      <c r="A1296" s="40">
        <v>152</v>
      </c>
      <c r="B1296" s="45">
        <v>43</v>
      </c>
    </row>
    <row r="1297" spans="1:2" x14ac:dyDescent="0.2">
      <c r="A1297" s="39">
        <v>153</v>
      </c>
      <c r="B1297" s="45">
        <v>44</v>
      </c>
    </row>
    <row r="1298" spans="1:2" x14ac:dyDescent="0.2">
      <c r="A1298" s="40">
        <v>154</v>
      </c>
      <c r="B1298" s="45">
        <v>45</v>
      </c>
    </row>
    <row r="1299" spans="1:2" x14ac:dyDescent="0.2">
      <c r="A1299" s="40">
        <v>155</v>
      </c>
      <c r="B1299" s="45">
        <v>46</v>
      </c>
    </row>
    <row r="1300" spans="1:2" x14ac:dyDescent="0.2">
      <c r="A1300" s="40">
        <v>156</v>
      </c>
      <c r="B1300" s="45">
        <v>36</v>
      </c>
    </row>
    <row r="1301" spans="1:2" x14ac:dyDescent="0.2">
      <c r="A1301" s="39">
        <v>157</v>
      </c>
      <c r="B1301" s="45">
        <v>37</v>
      </c>
    </row>
    <row r="1302" spans="1:2" x14ac:dyDescent="0.2">
      <c r="A1302" s="40">
        <v>158</v>
      </c>
      <c r="B1302" s="45">
        <v>38</v>
      </c>
    </row>
    <row r="1303" spans="1:2" x14ac:dyDescent="0.2">
      <c r="A1303" s="39">
        <v>159</v>
      </c>
      <c r="B1303" s="45">
        <v>39</v>
      </c>
    </row>
    <row r="1304" spans="1:2" x14ac:dyDescent="0.2">
      <c r="A1304" s="39">
        <v>160</v>
      </c>
      <c r="B1304" s="45">
        <v>40</v>
      </c>
    </row>
    <row r="1305" spans="1:2" x14ac:dyDescent="0.2">
      <c r="A1305" s="39">
        <v>161</v>
      </c>
      <c r="B1305" s="45">
        <v>41</v>
      </c>
    </row>
    <row r="1306" spans="1:2" x14ac:dyDescent="0.2">
      <c r="A1306" s="39">
        <v>162</v>
      </c>
      <c r="B1306" s="45">
        <v>42</v>
      </c>
    </row>
    <row r="1307" spans="1:2" x14ac:dyDescent="0.2">
      <c r="A1307" s="40">
        <v>163</v>
      </c>
      <c r="B1307" s="45">
        <v>43</v>
      </c>
    </row>
    <row r="1308" spans="1:2" x14ac:dyDescent="0.2">
      <c r="A1308" s="40">
        <v>164</v>
      </c>
      <c r="B1308" s="45">
        <v>44</v>
      </c>
    </row>
    <row r="1309" spans="1:2" x14ac:dyDescent="0.2">
      <c r="A1309" s="39">
        <v>165</v>
      </c>
      <c r="B1309" s="45">
        <v>45</v>
      </c>
    </row>
    <row r="1310" spans="1:2" x14ac:dyDescent="0.2">
      <c r="A1310" s="39">
        <v>166</v>
      </c>
      <c r="B1310" s="45">
        <v>46</v>
      </c>
    </row>
    <row r="1311" spans="1:2" x14ac:dyDescent="0.2">
      <c r="A1311" s="40">
        <v>167</v>
      </c>
      <c r="B1311" s="45">
        <v>36</v>
      </c>
    </row>
    <row r="1312" spans="1:2" x14ac:dyDescent="0.2">
      <c r="A1312" s="40">
        <v>168</v>
      </c>
      <c r="B1312" s="45">
        <v>37</v>
      </c>
    </row>
    <row r="1313" spans="1:2" x14ac:dyDescent="0.2">
      <c r="A1313" s="40">
        <v>169</v>
      </c>
      <c r="B1313" s="45">
        <v>38</v>
      </c>
    </row>
    <row r="1314" spans="1:2" x14ac:dyDescent="0.2">
      <c r="A1314" s="40">
        <v>170</v>
      </c>
      <c r="B1314" s="45">
        <v>39</v>
      </c>
    </row>
    <row r="1315" spans="1:2" x14ac:dyDescent="0.2">
      <c r="A1315" s="40">
        <v>171</v>
      </c>
      <c r="B1315" s="45">
        <v>40</v>
      </c>
    </row>
    <row r="1316" spans="1:2" x14ac:dyDescent="0.2">
      <c r="A1316" s="40">
        <v>172</v>
      </c>
      <c r="B1316" s="45">
        <v>41</v>
      </c>
    </row>
    <row r="1317" spans="1:2" x14ac:dyDescent="0.2">
      <c r="A1317" s="40">
        <v>173</v>
      </c>
      <c r="B1317" s="45">
        <v>42</v>
      </c>
    </row>
    <row r="1318" spans="1:2" x14ac:dyDescent="0.2">
      <c r="A1318" s="40">
        <v>174</v>
      </c>
      <c r="B1318" s="45">
        <v>43</v>
      </c>
    </row>
    <row r="1319" spans="1:2" x14ac:dyDescent="0.2">
      <c r="A1319" s="40">
        <v>175</v>
      </c>
      <c r="B1319" s="45">
        <v>44</v>
      </c>
    </row>
    <row r="1320" spans="1:2" x14ac:dyDescent="0.2">
      <c r="A1320" s="40">
        <v>176</v>
      </c>
      <c r="B1320" s="45">
        <v>45</v>
      </c>
    </row>
    <row r="1321" spans="1:2" x14ac:dyDescent="0.2">
      <c r="A1321" s="40">
        <v>177</v>
      </c>
      <c r="B1321" s="45">
        <v>46</v>
      </c>
    </row>
    <row r="1322" spans="1:2" x14ac:dyDescent="0.2">
      <c r="A1322" s="39">
        <v>178</v>
      </c>
      <c r="B1322" s="45">
        <v>47</v>
      </c>
    </row>
    <row r="1323" spans="1:2" x14ac:dyDescent="0.2">
      <c r="A1323" s="39">
        <v>179</v>
      </c>
      <c r="B1323" s="45">
        <v>48</v>
      </c>
    </row>
    <row r="1324" spans="1:2" x14ac:dyDescent="0.2">
      <c r="A1324" s="40">
        <v>180</v>
      </c>
      <c r="B1324" s="45">
        <v>47</v>
      </c>
    </row>
    <row r="1325" spans="1:2" x14ac:dyDescent="0.2">
      <c r="A1325" s="40">
        <v>181</v>
      </c>
      <c r="B1325" s="45">
        <v>48</v>
      </c>
    </row>
    <row r="1326" spans="1:2" x14ac:dyDescent="0.2">
      <c r="A1326" s="40">
        <v>182</v>
      </c>
      <c r="B1326" s="45">
        <v>36</v>
      </c>
    </row>
    <row r="1327" spans="1:2" x14ac:dyDescent="0.2">
      <c r="A1327" s="40">
        <v>183</v>
      </c>
      <c r="B1327" s="45">
        <v>47</v>
      </c>
    </row>
    <row r="1328" spans="1:2" x14ac:dyDescent="0.2">
      <c r="A1328" s="40">
        <v>184</v>
      </c>
      <c r="B1328" s="45">
        <v>38</v>
      </c>
    </row>
    <row r="1329" spans="1:2" x14ac:dyDescent="0.2">
      <c r="A1329" s="40">
        <v>185</v>
      </c>
      <c r="B1329" s="45">
        <v>48</v>
      </c>
    </row>
    <row r="1330" spans="1:2" x14ac:dyDescent="0.2">
      <c r="A1330" s="40">
        <v>186</v>
      </c>
      <c r="B1330" s="45">
        <v>39</v>
      </c>
    </row>
    <row r="1331" spans="1:2" x14ac:dyDescent="0.2">
      <c r="A1331" s="40">
        <v>187</v>
      </c>
      <c r="B1331" s="45">
        <v>41</v>
      </c>
    </row>
    <row r="1332" spans="1:2" x14ac:dyDescent="0.2">
      <c r="A1332" s="40">
        <v>188</v>
      </c>
      <c r="B1332" s="45">
        <v>41</v>
      </c>
    </row>
    <row r="1333" spans="1:2" x14ac:dyDescent="0.2">
      <c r="A1333" s="39">
        <v>189</v>
      </c>
      <c r="B1333" s="45">
        <v>43</v>
      </c>
    </row>
    <row r="1334" spans="1:2" x14ac:dyDescent="0.2">
      <c r="A1334" s="40">
        <v>190</v>
      </c>
      <c r="B1334" s="45">
        <v>45</v>
      </c>
    </row>
    <row r="1335" spans="1:2" x14ac:dyDescent="0.2">
      <c r="A1335" s="40">
        <v>191</v>
      </c>
      <c r="B1335" s="45">
        <v>46</v>
      </c>
    </row>
    <row r="1336" spans="1:2" x14ac:dyDescent="0.2">
      <c r="A1336" s="40">
        <v>192</v>
      </c>
      <c r="B1336" s="45">
        <v>36</v>
      </c>
    </row>
    <row r="1337" spans="1:2" x14ac:dyDescent="0.2">
      <c r="A1337" s="40">
        <v>193</v>
      </c>
      <c r="B1337" s="45">
        <v>37</v>
      </c>
    </row>
    <row r="1338" spans="1:2" x14ac:dyDescent="0.2">
      <c r="A1338" s="40">
        <v>194</v>
      </c>
      <c r="B1338" s="45">
        <v>38</v>
      </c>
    </row>
    <row r="1339" spans="1:2" x14ac:dyDescent="0.2">
      <c r="A1339" s="40">
        <v>195</v>
      </c>
      <c r="B1339" s="45">
        <v>39</v>
      </c>
    </row>
    <row r="1340" spans="1:2" x14ac:dyDescent="0.2">
      <c r="A1340" s="40">
        <v>196</v>
      </c>
      <c r="B1340" s="45">
        <v>40</v>
      </c>
    </row>
    <row r="1341" spans="1:2" x14ac:dyDescent="0.2">
      <c r="A1341" s="40">
        <v>197</v>
      </c>
      <c r="B1341" s="45">
        <v>41</v>
      </c>
    </row>
    <row r="1342" spans="1:2" x14ac:dyDescent="0.2">
      <c r="A1342" s="40">
        <v>198</v>
      </c>
      <c r="B1342" s="45">
        <v>42</v>
      </c>
    </row>
    <row r="1343" spans="1:2" x14ac:dyDescent="0.2">
      <c r="A1343" s="40">
        <v>199</v>
      </c>
      <c r="B1343" s="45">
        <v>43</v>
      </c>
    </row>
    <row r="1344" spans="1:2" x14ac:dyDescent="0.2">
      <c r="A1344" s="40">
        <v>200</v>
      </c>
      <c r="B1344" s="45">
        <v>44</v>
      </c>
    </row>
    <row r="1345" spans="1:2" x14ac:dyDescent="0.2">
      <c r="A1345" s="40">
        <v>201</v>
      </c>
      <c r="B1345" s="45">
        <v>45</v>
      </c>
    </row>
    <row r="1346" spans="1:2" x14ac:dyDescent="0.2">
      <c r="A1346" s="40">
        <v>202</v>
      </c>
      <c r="B1346" s="45">
        <v>46</v>
      </c>
    </row>
    <row r="1347" spans="1:2" x14ac:dyDescent="0.2">
      <c r="A1347" s="40">
        <v>203</v>
      </c>
      <c r="B1347" s="45">
        <v>47</v>
      </c>
    </row>
    <row r="1348" spans="1:2" x14ac:dyDescent="0.2">
      <c r="A1348" s="40">
        <v>204</v>
      </c>
      <c r="B1348" s="45">
        <v>48</v>
      </c>
    </row>
    <row r="1349" spans="1:2" x14ac:dyDescent="0.2">
      <c r="A1349" s="39">
        <v>205</v>
      </c>
      <c r="B1349" s="45">
        <v>49</v>
      </c>
    </row>
    <row r="1350" spans="1:2" x14ac:dyDescent="0.2">
      <c r="A1350" s="40" t="s">
        <v>1597</v>
      </c>
      <c r="B1350" s="45">
        <v>49</v>
      </c>
    </row>
    <row r="1351" spans="1:2" x14ac:dyDescent="0.2">
      <c r="A1351" s="40">
        <v>206</v>
      </c>
      <c r="B1351" s="45">
        <v>36</v>
      </c>
    </row>
    <row r="1352" spans="1:2" x14ac:dyDescent="0.2">
      <c r="A1352" s="40">
        <v>207</v>
      </c>
      <c r="B1352" s="45">
        <v>38</v>
      </c>
    </row>
    <row r="1353" spans="1:2" x14ac:dyDescent="0.2">
      <c r="A1353" s="40">
        <v>208</v>
      </c>
      <c r="B1353" s="45">
        <v>39</v>
      </c>
    </row>
    <row r="1354" spans="1:2" x14ac:dyDescent="0.2">
      <c r="A1354" s="40">
        <v>209</v>
      </c>
      <c r="B1354" s="45">
        <v>41</v>
      </c>
    </row>
    <row r="1355" spans="1:2" x14ac:dyDescent="0.2">
      <c r="A1355" s="39">
        <v>210</v>
      </c>
      <c r="B1355" s="45">
        <v>50</v>
      </c>
    </row>
    <row r="1356" spans="1:2" x14ac:dyDescent="0.2">
      <c r="A1356" s="39">
        <v>211</v>
      </c>
      <c r="B1356" s="45">
        <v>51</v>
      </c>
    </row>
    <row r="1357" spans="1:2" x14ac:dyDescent="0.2">
      <c r="A1357" s="40" t="s">
        <v>1598</v>
      </c>
      <c r="B1357" s="45">
        <v>50</v>
      </c>
    </row>
    <row r="1358" spans="1:2" x14ac:dyDescent="0.2">
      <c r="A1358" s="40" t="s">
        <v>1599</v>
      </c>
      <c r="B1358" s="45">
        <v>51</v>
      </c>
    </row>
    <row r="1359" spans="1:2" x14ac:dyDescent="0.2">
      <c r="A1359" s="39">
        <v>212</v>
      </c>
      <c r="B1359" s="45">
        <v>52</v>
      </c>
    </row>
    <row r="1360" spans="1:2" x14ac:dyDescent="0.2">
      <c r="A1360" s="39">
        <v>213</v>
      </c>
      <c r="B1360" s="45">
        <v>53</v>
      </c>
    </row>
    <row r="1361" spans="1:2" x14ac:dyDescent="0.2">
      <c r="A1361" s="39">
        <v>214</v>
      </c>
      <c r="B1361" s="45">
        <v>54</v>
      </c>
    </row>
    <row r="1362" spans="1:2" x14ac:dyDescent="0.2">
      <c r="A1362" s="39">
        <v>215</v>
      </c>
      <c r="B1362" s="45">
        <v>55</v>
      </c>
    </row>
    <row r="1363" spans="1:2" x14ac:dyDescent="0.2">
      <c r="A1363" s="39">
        <v>216</v>
      </c>
      <c r="B1363" s="45">
        <v>56</v>
      </c>
    </row>
    <row r="1364" spans="1:2" x14ac:dyDescent="0.2">
      <c r="A1364" s="39">
        <v>217</v>
      </c>
      <c r="B1364" s="45">
        <v>57</v>
      </c>
    </row>
    <row r="1365" spans="1:2" x14ac:dyDescent="0.2">
      <c r="A1365" s="39">
        <v>218</v>
      </c>
      <c r="B1365" s="45">
        <v>58</v>
      </c>
    </row>
    <row r="1366" spans="1:2" x14ac:dyDescent="0.2">
      <c r="A1366" s="39">
        <v>219</v>
      </c>
      <c r="B1366" s="45">
        <v>59</v>
      </c>
    </row>
    <row r="1367" spans="1:2" x14ac:dyDescent="0.2">
      <c r="A1367" s="39" t="s">
        <v>124</v>
      </c>
      <c r="B1367" s="45">
        <v>60</v>
      </c>
    </row>
    <row r="1368" spans="1:2" x14ac:dyDescent="0.2">
      <c r="A1368" s="39">
        <v>220</v>
      </c>
      <c r="B1368" s="45">
        <v>61</v>
      </c>
    </row>
    <row r="1369" spans="1:2" x14ac:dyDescent="0.2">
      <c r="A1369" s="39">
        <v>221</v>
      </c>
      <c r="B1369" s="45">
        <v>62</v>
      </c>
    </row>
    <row r="1370" spans="1:2" x14ac:dyDescent="0.2">
      <c r="A1370" s="39">
        <v>222</v>
      </c>
      <c r="B1370" s="45">
        <v>63</v>
      </c>
    </row>
    <row r="1371" spans="1:2" x14ac:dyDescent="0.2">
      <c r="A1371" s="39">
        <v>223</v>
      </c>
      <c r="B1371" s="45">
        <v>64</v>
      </c>
    </row>
    <row r="1372" spans="1:2" x14ac:dyDescent="0.2">
      <c r="A1372" s="39">
        <v>224</v>
      </c>
      <c r="B1372" s="45">
        <v>65</v>
      </c>
    </row>
    <row r="1373" spans="1:2" x14ac:dyDescent="0.2">
      <c r="A1373" s="39">
        <v>225</v>
      </c>
      <c r="B1373" s="45">
        <v>66</v>
      </c>
    </row>
    <row r="1374" spans="1:2" x14ac:dyDescent="0.2">
      <c r="A1374" s="39">
        <v>226</v>
      </c>
      <c r="B1374" s="45">
        <v>67</v>
      </c>
    </row>
    <row r="1375" spans="1:2" x14ac:dyDescent="0.2">
      <c r="A1375" s="39">
        <v>227</v>
      </c>
      <c r="B1375" s="45">
        <v>68</v>
      </c>
    </row>
    <row r="1376" spans="1:2" x14ac:dyDescent="0.2">
      <c r="A1376" s="39">
        <v>228</v>
      </c>
      <c r="B1376" s="45">
        <v>69</v>
      </c>
    </row>
    <row r="1377" spans="1:2" x14ac:dyDescent="0.2">
      <c r="A1377" s="39">
        <v>229</v>
      </c>
      <c r="B1377" s="45">
        <v>70</v>
      </c>
    </row>
    <row r="1378" spans="1:2" x14ac:dyDescent="0.2">
      <c r="A1378" s="39">
        <v>230</v>
      </c>
      <c r="B1378" s="45" t="s">
        <v>594</v>
      </c>
    </row>
    <row r="1379" spans="1:2" x14ac:dyDescent="0.2">
      <c r="A1379" s="39">
        <v>231</v>
      </c>
      <c r="B1379" s="45" t="s">
        <v>595</v>
      </c>
    </row>
    <row r="1380" spans="1:2" x14ac:dyDescent="0.2">
      <c r="A1380" s="39">
        <v>232</v>
      </c>
      <c r="B1380" s="45" t="s">
        <v>596</v>
      </c>
    </row>
    <row r="1381" spans="1:2" x14ac:dyDescent="0.2">
      <c r="A1381" s="39">
        <v>233</v>
      </c>
      <c r="B1381" s="45" t="s">
        <v>597</v>
      </c>
    </row>
    <row r="1382" spans="1:2" x14ac:dyDescent="0.2">
      <c r="A1382" s="39">
        <v>234</v>
      </c>
      <c r="B1382" s="45" t="s">
        <v>598</v>
      </c>
    </row>
    <row r="1383" spans="1:2" x14ac:dyDescent="0.2">
      <c r="A1383" s="39">
        <v>235</v>
      </c>
      <c r="B1383" s="45" t="s">
        <v>599</v>
      </c>
    </row>
    <row r="1384" spans="1:2" x14ac:dyDescent="0.2">
      <c r="A1384" s="39">
        <v>236</v>
      </c>
      <c r="B1384" s="45" t="s">
        <v>600</v>
      </c>
    </row>
    <row r="1385" spans="1:2" x14ac:dyDescent="0.2">
      <c r="A1385" s="39">
        <v>237</v>
      </c>
      <c r="B1385" s="45" t="s">
        <v>601</v>
      </c>
    </row>
    <row r="1386" spans="1:2" x14ac:dyDescent="0.2">
      <c r="A1386" s="39">
        <v>238</v>
      </c>
      <c r="B1386" s="45" t="s">
        <v>602</v>
      </c>
    </row>
    <row r="1387" spans="1:2" x14ac:dyDescent="0.2">
      <c r="A1387" s="39">
        <v>239</v>
      </c>
      <c r="B1387" s="45" t="s">
        <v>603</v>
      </c>
    </row>
    <row r="1388" spans="1:2" x14ac:dyDescent="0.2">
      <c r="A1388" s="39">
        <v>240</v>
      </c>
      <c r="B1388" s="45" t="s">
        <v>604</v>
      </c>
    </row>
    <row r="1389" spans="1:2" x14ac:dyDescent="0.2">
      <c r="A1389" s="39">
        <v>241</v>
      </c>
      <c r="B1389" s="45" t="s">
        <v>605</v>
      </c>
    </row>
    <row r="1390" spans="1:2" x14ac:dyDescent="0.2">
      <c r="A1390" s="39">
        <v>242</v>
      </c>
      <c r="B1390" s="45" t="s">
        <v>606</v>
      </c>
    </row>
    <row r="1391" spans="1:2" x14ac:dyDescent="0.2">
      <c r="A1391" s="39">
        <v>243</v>
      </c>
      <c r="B1391" s="45" t="s">
        <v>607</v>
      </c>
    </row>
    <row r="1392" spans="1:2" x14ac:dyDescent="0.2">
      <c r="A1392" s="39">
        <v>244</v>
      </c>
      <c r="B1392" s="45" t="s">
        <v>608</v>
      </c>
    </row>
    <row r="1393" spans="1:2" x14ac:dyDescent="0.2">
      <c r="A1393" s="39">
        <v>245</v>
      </c>
      <c r="B1393" s="45" t="s">
        <v>609</v>
      </c>
    </row>
    <row r="1394" spans="1:2" x14ac:dyDescent="0.2">
      <c r="A1394" s="39">
        <v>246</v>
      </c>
      <c r="B1394" s="45">
        <v>71</v>
      </c>
    </row>
    <row r="1395" spans="1:2" x14ac:dyDescent="0.2">
      <c r="A1395" s="40">
        <v>247</v>
      </c>
      <c r="B1395" s="45">
        <v>71</v>
      </c>
    </row>
    <row r="1396" spans="1:2" x14ac:dyDescent="0.2">
      <c r="A1396" s="39">
        <v>248</v>
      </c>
      <c r="B1396" s="45">
        <v>72</v>
      </c>
    </row>
    <row r="1397" spans="1:2" x14ac:dyDescent="0.2">
      <c r="A1397" s="40">
        <v>249</v>
      </c>
      <c r="B1397" s="45">
        <v>72</v>
      </c>
    </row>
    <row r="1398" spans="1:2" x14ac:dyDescent="0.2">
      <c r="A1398" s="40">
        <v>250</v>
      </c>
      <c r="B1398" s="45">
        <v>72</v>
      </c>
    </row>
    <row r="1399" spans="1:2" x14ac:dyDescent="0.2">
      <c r="A1399" s="40">
        <v>251</v>
      </c>
      <c r="B1399" s="45">
        <v>72</v>
      </c>
    </row>
    <row r="1400" spans="1:2" x14ac:dyDescent="0.2">
      <c r="A1400" s="40">
        <v>252</v>
      </c>
      <c r="B1400" s="45">
        <v>72</v>
      </c>
    </row>
    <row r="1401" spans="1:2" x14ac:dyDescent="0.2">
      <c r="A1401" s="40">
        <v>253</v>
      </c>
      <c r="B1401" s="45">
        <v>73</v>
      </c>
    </row>
    <row r="1402" spans="1:2" x14ac:dyDescent="0.2">
      <c r="A1402" s="40">
        <v>254</v>
      </c>
      <c r="B1402" s="45">
        <v>74</v>
      </c>
    </row>
    <row r="1403" spans="1:2" x14ac:dyDescent="0.2">
      <c r="A1403" s="40">
        <v>255</v>
      </c>
      <c r="B1403" s="45">
        <v>75</v>
      </c>
    </row>
    <row r="1404" spans="1:2" x14ac:dyDescent="0.2">
      <c r="A1404" s="40">
        <v>256</v>
      </c>
      <c r="B1404" s="45">
        <v>76</v>
      </c>
    </row>
    <row r="1405" spans="1:2" x14ac:dyDescent="0.2">
      <c r="A1405" s="40">
        <v>257</v>
      </c>
      <c r="B1405" s="45">
        <v>77</v>
      </c>
    </row>
    <row r="1406" spans="1:2" x14ac:dyDescent="0.2">
      <c r="A1406" s="40">
        <v>258</v>
      </c>
      <c r="B1406" s="45">
        <v>78</v>
      </c>
    </row>
    <row r="1407" spans="1:2" x14ac:dyDescent="0.2">
      <c r="A1407" s="40">
        <v>259</v>
      </c>
      <c r="B1407" s="45">
        <v>79</v>
      </c>
    </row>
    <row r="1408" spans="1:2" x14ac:dyDescent="0.2">
      <c r="A1408" s="40">
        <v>260</v>
      </c>
      <c r="B1408" s="45">
        <v>80</v>
      </c>
    </row>
    <row r="1409" spans="1:2" x14ac:dyDescent="0.2">
      <c r="A1409" s="40">
        <v>261</v>
      </c>
      <c r="B1409" s="45">
        <v>81</v>
      </c>
    </row>
    <row r="1410" spans="1:2" x14ac:dyDescent="0.2">
      <c r="A1410" s="40" t="s">
        <v>179</v>
      </c>
      <c r="B1410" s="45">
        <v>81</v>
      </c>
    </row>
    <row r="1411" spans="1:2" x14ac:dyDescent="0.2">
      <c r="A1411" s="40">
        <v>262</v>
      </c>
      <c r="B1411" s="45">
        <v>82</v>
      </c>
    </row>
    <row r="1412" spans="1:2" x14ac:dyDescent="0.2">
      <c r="A1412" s="40">
        <v>263</v>
      </c>
      <c r="B1412" s="45">
        <v>83</v>
      </c>
    </row>
    <row r="1413" spans="1:2" x14ac:dyDescent="0.2">
      <c r="A1413" s="40">
        <v>264</v>
      </c>
      <c r="B1413" s="45">
        <v>71</v>
      </c>
    </row>
    <row r="1414" spans="1:2" x14ac:dyDescent="0.2">
      <c r="A1414" s="40">
        <v>265</v>
      </c>
      <c r="B1414" s="45">
        <v>72</v>
      </c>
    </row>
    <row r="1415" spans="1:2" x14ac:dyDescent="0.2">
      <c r="A1415" s="40">
        <v>266</v>
      </c>
      <c r="B1415" s="45">
        <v>72</v>
      </c>
    </row>
    <row r="1416" spans="1:2" x14ac:dyDescent="0.2">
      <c r="A1416" s="40">
        <v>267</v>
      </c>
      <c r="B1416" s="45">
        <v>72</v>
      </c>
    </row>
    <row r="1417" spans="1:2" x14ac:dyDescent="0.2">
      <c r="A1417" s="39">
        <v>268</v>
      </c>
      <c r="B1417" s="45">
        <v>73</v>
      </c>
    </row>
    <row r="1418" spans="1:2" x14ac:dyDescent="0.2">
      <c r="A1418" s="39">
        <v>269</v>
      </c>
      <c r="B1418" s="45">
        <v>74</v>
      </c>
    </row>
    <row r="1419" spans="1:2" x14ac:dyDescent="0.2">
      <c r="A1419" s="39">
        <v>270</v>
      </c>
      <c r="B1419" s="45">
        <v>75</v>
      </c>
    </row>
    <row r="1420" spans="1:2" x14ac:dyDescent="0.2">
      <c r="A1420" s="39">
        <v>271</v>
      </c>
      <c r="B1420" s="45">
        <v>76</v>
      </c>
    </row>
    <row r="1421" spans="1:2" x14ac:dyDescent="0.2">
      <c r="A1421" s="39">
        <v>272</v>
      </c>
      <c r="B1421" s="45">
        <v>77</v>
      </c>
    </row>
    <row r="1422" spans="1:2" x14ac:dyDescent="0.2">
      <c r="A1422" s="39">
        <v>273</v>
      </c>
      <c r="B1422" s="45">
        <v>78</v>
      </c>
    </row>
    <row r="1423" spans="1:2" x14ac:dyDescent="0.2">
      <c r="A1423" s="39">
        <v>274</v>
      </c>
      <c r="B1423" s="45">
        <v>79</v>
      </c>
    </row>
    <row r="1424" spans="1:2" x14ac:dyDescent="0.2">
      <c r="A1424" s="39">
        <v>275</v>
      </c>
      <c r="B1424" s="45">
        <v>80</v>
      </c>
    </row>
    <row r="1425" spans="1:2" x14ac:dyDescent="0.2">
      <c r="A1425" s="39">
        <v>276</v>
      </c>
      <c r="B1425" s="45">
        <v>81</v>
      </c>
    </row>
    <row r="1426" spans="1:2" x14ac:dyDescent="0.2">
      <c r="A1426" s="40" t="s">
        <v>180</v>
      </c>
      <c r="B1426" s="45">
        <v>81</v>
      </c>
    </row>
    <row r="1427" spans="1:2" x14ac:dyDescent="0.2">
      <c r="A1427" s="39">
        <v>277</v>
      </c>
      <c r="B1427" s="45">
        <v>82</v>
      </c>
    </row>
    <row r="1428" spans="1:2" x14ac:dyDescent="0.2">
      <c r="A1428" s="39">
        <v>278</v>
      </c>
      <c r="B1428" s="45">
        <v>83</v>
      </c>
    </row>
    <row r="1429" spans="1:2" x14ac:dyDescent="0.2">
      <c r="A1429" s="39">
        <v>279</v>
      </c>
      <c r="B1429" s="45">
        <v>84</v>
      </c>
    </row>
    <row r="1430" spans="1:2" x14ac:dyDescent="0.2">
      <c r="A1430" s="39" t="s">
        <v>1600</v>
      </c>
      <c r="B1430" s="45">
        <v>85</v>
      </c>
    </row>
    <row r="1431" spans="1:2" x14ac:dyDescent="0.2">
      <c r="A1431" s="39">
        <v>280</v>
      </c>
      <c r="B1431" s="45">
        <v>86</v>
      </c>
    </row>
    <row r="1432" spans="1:2" x14ac:dyDescent="0.2">
      <c r="A1432" s="39">
        <v>281</v>
      </c>
      <c r="B1432" s="45">
        <v>87</v>
      </c>
    </row>
    <row r="1433" spans="1:2" x14ac:dyDescent="0.2">
      <c r="A1433" s="39">
        <v>282</v>
      </c>
      <c r="B1433" s="45">
        <v>88</v>
      </c>
    </row>
    <row r="1434" spans="1:2" x14ac:dyDescent="0.2">
      <c r="A1434" s="39" t="s">
        <v>185</v>
      </c>
      <c r="B1434" s="45">
        <v>89</v>
      </c>
    </row>
    <row r="1435" spans="1:2" x14ac:dyDescent="0.2">
      <c r="A1435" s="40">
        <v>283</v>
      </c>
      <c r="B1435" s="45">
        <v>89</v>
      </c>
    </row>
    <row r="1436" spans="1:2" x14ac:dyDescent="0.2">
      <c r="A1436" s="39">
        <v>284</v>
      </c>
      <c r="B1436" s="45">
        <v>90</v>
      </c>
    </row>
    <row r="1437" spans="1:2" x14ac:dyDescent="0.2">
      <c r="A1437" s="39">
        <v>285</v>
      </c>
      <c r="B1437" s="45" t="s">
        <v>610</v>
      </c>
    </row>
    <row r="1438" spans="1:2" x14ac:dyDescent="0.2">
      <c r="A1438" s="39">
        <v>286</v>
      </c>
      <c r="B1438" s="45" t="s">
        <v>611</v>
      </c>
    </row>
    <row r="1439" spans="1:2" x14ac:dyDescent="0.2">
      <c r="A1439" s="39">
        <v>287</v>
      </c>
      <c r="B1439" s="45" t="s">
        <v>612</v>
      </c>
    </row>
    <row r="1440" spans="1:2" x14ac:dyDescent="0.2">
      <c r="A1440" s="39">
        <v>288</v>
      </c>
      <c r="B1440" s="45" t="s">
        <v>613</v>
      </c>
    </row>
    <row r="1441" spans="1:2" x14ac:dyDescent="0.2">
      <c r="A1441" s="39">
        <v>289</v>
      </c>
      <c r="B1441" s="45" t="s">
        <v>614</v>
      </c>
    </row>
    <row r="1442" spans="1:2" x14ac:dyDescent="0.2">
      <c r="A1442" s="39">
        <v>290</v>
      </c>
      <c r="B1442" s="45" t="s">
        <v>615</v>
      </c>
    </row>
    <row r="1443" spans="1:2" x14ac:dyDescent="0.2">
      <c r="A1443" s="39">
        <v>291</v>
      </c>
      <c r="B1443" s="45" t="s">
        <v>616</v>
      </c>
    </row>
    <row r="1444" spans="1:2" x14ac:dyDescent="0.2">
      <c r="A1444" s="39">
        <v>292</v>
      </c>
      <c r="B1444" s="45" t="s">
        <v>617</v>
      </c>
    </row>
    <row r="1445" spans="1:2" x14ac:dyDescent="0.2">
      <c r="A1445" s="39">
        <v>293</v>
      </c>
      <c r="B1445" s="45" t="s">
        <v>618</v>
      </c>
    </row>
    <row r="1446" spans="1:2" x14ac:dyDescent="0.2">
      <c r="A1446" s="39">
        <v>294</v>
      </c>
      <c r="B1446" s="45" t="s">
        <v>619</v>
      </c>
    </row>
    <row r="1447" spans="1:2" x14ac:dyDescent="0.2">
      <c r="A1447" s="39">
        <v>295</v>
      </c>
      <c r="B1447" s="45" t="s">
        <v>620</v>
      </c>
    </row>
    <row r="1448" spans="1:2" x14ac:dyDescent="0.2">
      <c r="A1448" s="39">
        <v>296</v>
      </c>
      <c r="B1448" s="45" t="s">
        <v>621</v>
      </c>
    </row>
    <row r="1449" spans="1:2" x14ac:dyDescent="0.2">
      <c r="A1449" s="39">
        <v>297</v>
      </c>
      <c r="B1449" s="45" t="s">
        <v>622</v>
      </c>
    </row>
    <row r="1450" spans="1:2" x14ac:dyDescent="0.2">
      <c r="A1450" s="39">
        <v>298</v>
      </c>
      <c r="B1450" s="45" t="s">
        <v>623</v>
      </c>
    </row>
    <row r="1451" spans="1:2" x14ac:dyDescent="0.2">
      <c r="A1451" s="39">
        <v>299</v>
      </c>
      <c r="B1451" s="45" t="s">
        <v>624</v>
      </c>
    </row>
    <row r="1452" spans="1:2" x14ac:dyDescent="0.2">
      <c r="A1452" s="39">
        <v>300</v>
      </c>
      <c r="B1452" s="45">
        <v>91</v>
      </c>
    </row>
    <row r="1453" spans="1:2" x14ac:dyDescent="0.2">
      <c r="A1453" s="39">
        <v>301</v>
      </c>
      <c r="B1453" s="45">
        <v>92</v>
      </c>
    </row>
    <row r="1454" spans="1:2" x14ac:dyDescent="0.2">
      <c r="A1454" s="39">
        <v>302</v>
      </c>
      <c r="B1454" s="45">
        <v>93</v>
      </c>
    </row>
    <row r="1455" spans="1:2" x14ac:dyDescent="0.2">
      <c r="A1455" s="39">
        <v>303</v>
      </c>
      <c r="B1455" s="45">
        <v>94</v>
      </c>
    </row>
    <row r="1456" spans="1:2" x14ac:dyDescent="0.2">
      <c r="A1456" s="39">
        <v>304</v>
      </c>
      <c r="B1456" s="45">
        <v>95</v>
      </c>
    </row>
    <row r="1457" spans="1:2" x14ac:dyDescent="0.2">
      <c r="A1457" s="39">
        <v>305</v>
      </c>
      <c r="B1457" s="45">
        <v>96</v>
      </c>
    </row>
    <row r="1458" spans="1:2" x14ac:dyDescent="0.2">
      <c r="A1458" s="39">
        <v>306</v>
      </c>
      <c r="B1458" s="45">
        <v>97</v>
      </c>
    </row>
    <row r="1459" spans="1:2" x14ac:dyDescent="0.2">
      <c r="A1459" s="39">
        <v>307</v>
      </c>
      <c r="B1459" s="45">
        <v>98</v>
      </c>
    </row>
    <row r="1460" spans="1:2" x14ac:dyDescent="0.2">
      <c r="A1460" s="39">
        <v>308</v>
      </c>
      <c r="B1460" s="45">
        <v>99</v>
      </c>
    </row>
    <row r="1461" spans="1:2" x14ac:dyDescent="0.2">
      <c r="A1461" s="39">
        <v>309</v>
      </c>
      <c r="B1461" s="45">
        <v>100</v>
      </c>
    </row>
    <row r="1462" spans="1:2" x14ac:dyDescent="0.2">
      <c r="A1462" s="39">
        <v>310</v>
      </c>
      <c r="B1462" s="45">
        <v>101</v>
      </c>
    </row>
    <row r="1463" spans="1:2" x14ac:dyDescent="0.2">
      <c r="A1463" s="39">
        <v>311</v>
      </c>
      <c r="B1463" s="45">
        <v>102</v>
      </c>
    </row>
    <row r="1464" spans="1:2" x14ac:dyDescent="0.2">
      <c r="A1464" s="40">
        <v>312</v>
      </c>
      <c r="B1464" s="45">
        <v>103</v>
      </c>
    </row>
    <row r="1465" spans="1:2" x14ac:dyDescent="0.2">
      <c r="A1465" s="40">
        <v>313</v>
      </c>
      <c r="B1465" s="45">
        <v>104</v>
      </c>
    </row>
    <row r="1466" spans="1:2" x14ac:dyDescent="0.2">
      <c r="A1466" s="40">
        <v>314</v>
      </c>
      <c r="B1466" s="45">
        <v>91</v>
      </c>
    </row>
    <row r="1467" spans="1:2" x14ac:dyDescent="0.2">
      <c r="A1467" s="40" t="s">
        <v>205</v>
      </c>
      <c r="B1467" s="45">
        <v>94</v>
      </c>
    </row>
    <row r="1468" spans="1:2" x14ac:dyDescent="0.2">
      <c r="A1468" s="40">
        <v>315</v>
      </c>
      <c r="B1468" s="45">
        <v>95</v>
      </c>
    </row>
    <row r="1469" spans="1:2" x14ac:dyDescent="0.2">
      <c r="A1469" s="40">
        <v>316</v>
      </c>
      <c r="B1469" s="45">
        <v>91</v>
      </c>
    </row>
    <row r="1470" spans="1:2" x14ac:dyDescent="0.2">
      <c r="A1470" s="40">
        <v>317</v>
      </c>
      <c r="B1470" s="45">
        <v>95</v>
      </c>
    </row>
    <row r="1471" spans="1:2" x14ac:dyDescent="0.2">
      <c r="A1471" s="40">
        <v>318</v>
      </c>
      <c r="B1471" s="45">
        <v>91</v>
      </c>
    </row>
    <row r="1472" spans="1:2" x14ac:dyDescent="0.2">
      <c r="A1472" s="39">
        <v>319</v>
      </c>
      <c r="B1472" s="45">
        <v>105</v>
      </c>
    </row>
    <row r="1473" spans="1:2" x14ac:dyDescent="0.2">
      <c r="A1473" s="40" t="s">
        <v>2139</v>
      </c>
      <c r="B1473" s="45">
        <v>105</v>
      </c>
    </row>
    <row r="1474" spans="1:2" x14ac:dyDescent="0.2">
      <c r="A1474" s="40">
        <v>320</v>
      </c>
      <c r="B1474" s="45">
        <v>105</v>
      </c>
    </row>
    <row r="1475" spans="1:2" x14ac:dyDescent="0.2">
      <c r="A1475" s="40" t="s">
        <v>2140</v>
      </c>
      <c r="B1475" s="45">
        <v>105</v>
      </c>
    </row>
    <row r="1476" spans="1:2" x14ac:dyDescent="0.2">
      <c r="A1476" s="40">
        <v>321</v>
      </c>
      <c r="B1476" s="45">
        <v>105</v>
      </c>
    </row>
    <row r="1477" spans="1:2" x14ac:dyDescent="0.2">
      <c r="A1477" s="40">
        <v>322</v>
      </c>
      <c r="B1477" s="45">
        <v>105</v>
      </c>
    </row>
    <row r="1478" spans="1:2" x14ac:dyDescent="0.2">
      <c r="A1478" s="39">
        <v>323</v>
      </c>
      <c r="B1478" s="45" t="s">
        <v>625</v>
      </c>
    </row>
    <row r="1479" spans="1:2" x14ac:dyDescent="0.2">
      <c r="A1479" s="39">
        <v>324</v>
      </c>
      <c r="B1479" s="45" t="s">
        <v>626</v>
      </c>
    </row>
    <row r="1480" spans="1:2" x14ac:dyDescent="0.2">
      <c r="A1480" s="39">
        <v>325</v>
      </c>
      <c r="B1480" s="45" t="s">
        <v>627</v>
      </c>
    </row>
    <row r="1481" spans="1:2" x14ac:dyDescent="0.2">
      <c r="A1481" s="39">
        <v>326</v>
      </c>
      <c r="B1481" s="45" t="s">
        <v>628</v>
      </c>
    </row>
    <row r="1482" spans="1:2" x14ac:dyDescent="0.2">
      <c r="A1482" s="39">
        <v>327</v>
      </c>
      <c r="B1482" s="45" t="s">
        <v>629</v>
      </c>
    </row>
    <row r="1483" spans="1:2" x14ac:dyDescent="0.2">
      <c r="A1483" s="39">
        <v>328</v>
      </c>
      <c r="B1483" s="45" t="s">
        <v>630</v>
      </c>
    </row>
    <row r="1484" spans="1:2" x14ac:dyDescent="0.2">
      <c r="A1484" s="39">
        <v>329</v>
      </c>
      <c r="B1484" s="45" t="s">
        <v>631</v>
      </c>
    </row>
    <row r="1485" spans="1:2" x14ac:dyDescent="0.2">
      <c r="A1485" s="39">
        <v>330</v>
      </c>
      <c r="B1485" s="45" t="s">
        <v>632</v>
      </c>
    </row>
    <row r="1486" spans="1:2" x14ac:dyDescent="0.2">
      <c r="A1486" s="40">
        <v>331</v>
      </c>
      <c r="B1486" s="45">
        <v>106</v>
      </c>
    </row>
    <row r="1487" spans="1:2" x14ac:dyDescent="0.2">
      <c r="A1487" s="40">
        <v>332</v>
      </c>
      <c r="B1487" s="45">
        <v>107</v>
      </c>
    </row>
    <row r="1488" spans="1:2" x14ac:dyDescent="0.2">
      <c r="A1488" s="40">
        <v>333</v>
      </c>
      <c r="B1488" s="45">
        <v>108</v>
      </c>
    </row>
    <row r="1489" spans="1:2" x14ac:dyDescent="0.2">
      <c r="A1489" s="40">
        <v>334</v>
      </c>
      <c r="B1489" s="45">
        <v>109</v>
      </c>
    </row>
    <row r="1490" spans="1:2" x14ac:dyDescent="0.2">
      <c r="A1490" s="39">
        <v>335</v>
      </c>
      <c r="B1490" s="45">
        <v>110</v>
      </c>
    </row>
    <row r="1491" spans="1:2" x14ac:dyDescent="0.2">
      <c r="A1491" s="40">
        <v>336</v>
      </c>
      <c r="B1491" s="45">
        <v>111</v>
      </c>
    </row>
    <row r="1492" spans="1:2" x14ac:dyDescent="0.2">
      <c r="A1492" s="40">
        <v>337</v>
      </c>
      <c r="B1492" s="45">
        <v>112</v>
      </c>
    </row>
    <row r="1493" spans="1:2" x14ac:dyDescent="0.2">
      <c r="A1493" s="40">
        <v>338</v>
      </c>
      <c r="B1493" s="45">
        <v>113</v>
      </c>
    </row>
    <row r="1494" spans="1:2" x14ac:dyDescent="0.2">
      <c r="A1494" s="39">
        <v>339</v>
      </c>
      <c r="B1494" s="45">
        <v>114</v>
      </c>
    </row>
    <row r="1495" spans="1:2" x14ac:dyDescent="0.2">
      <c r="A1495" s="40">
        <v>340</v>
      </c>
      <c r="B1495" s="45">
        <v>115</v>
      </c>
    </row>
    <row r="1496" spans="1:2" x14ac:dyDescent="0.2">
      <c r="A1496" s="39">
        <v>341</v>
      </c>
      <c r="B1496" s="45">
        <v>116</v>
      </c>
    </row>
    <row r="1497" spans="1:2" x14ac:dyDescent="0.2">
      <c r="A1497" s="39">
        <v>342</v>
      </c>
      <c r="B1497" s="45">
        <v>117</v>
      </c>
    </row>
    <row r="1498" spans="1:2" x14ac:dyDescent="0.2">
      <c r="A1498" s="40">
        <v>343</v>
      </c>
      <c r="B1498" s="45">
        <v>106</v>
      </c>
    </row>
    <row r="1499" spans="1:2" x14ac:dyDescent="0.2">
      <c r="A1499" s="40">
        <v>344</v>
      </c>
      <c r="B1499" s="45">
        <v>107</v>
      </c>
    </row>
    <row r="1500" spans="1:2" x14ac:dyDescent="0.2">
      <c r="A1500" s="40">
        <v>345</v>
      </c>
      <c r="B1500" s="45">
        <v>108</v>
      </c>
    </row>
    <row r="1501" spans="1:2" x14ac:dyDescent="0.2">
      <c r="A1501" s="40">
        <v>346</v>
      </c>
      <c r="B1501" s="45">
        <v>109</v>
      </c>
    </row>
    <row r="1502" spans="1:2" x14ac:dyDescent="0.2">
      <c r="A1502" s="40">
        <v>347</v>
      </c>
      <c r="B1502" s="45">
        <v>110</v>
      </c>
    </row>
    <row r="1503" spans="1:2" x14ac:dyDescent="0.2">
      <c r="A1503" s="40">
        <v>348</v>
      </c>
      <c r="B1503" s="45">
        <v>106</v>
      </c>
    </row>
    <row r="1504" spans="1:2" x14ac:dyDescent="0.2">
      <c r="A1504" s="40">
        <v>349</v>
      </c>
      <c r="B1504" s="45">
        <v>107</v>
      </c>
    </row>
    <row r="1505" spans="1:2" x14ac:dyDescent="0.2">
      <c r="A1505" s="40">
        <v>350</v>
      </c>
      <c r="B1505" s="45">
        <v>109</v>
      </c>
    </row>
    <row r="1506" spans="1:2" x14ac:dyDescent="0.2">
      <c r="A1506" s="40">
        <v>351</v>
      </c>
      <c r="B1506" s="45">
        <v>110</v>
      </c>
    </row>
    <row r="1507" spans="1:2" x14ac:dyDescent="0.2">
      <c r="A1507" s="40">
        <v>352</v>
      </c>
      <c r="B1507" s="45">
        <v>106</v>
      </c>
    </row>
    <row r="1508" spans="1:2" x14ac:dyDescent="0.2">
      <c r="A1508" s="40">
        <v>353</v>
      </c>
      <c r="B1508" s="45">
        <v>107</v>
      </c>
    </row>
    <row r="1509" spans="1:2" x14ac:dyDescent="0.2">
      <c r="A1509" s="40">
        <v>354</v>
      </c>
      <c r="B1509" s="45">
        <v>109</v>
      </c>
    </row>
    <row r="1510" spans="1:2" x14ac:dyDescent="0.2">
      <c r="A1510" s="40">
        <v>355</v>
      </c>
      <c r="B1510" s="45">
        <v>110</v>
      </c>
    </row>
    <row r="1511" spans="1:2" x14ac:dyDescent="0.2">
      <c r="A1511" s="40">
        <v>356</v>
      </c>
      <c r="B1511" s="45">
        <v>113</v>
      </c>
    </row>
    <row r="1512" spans="1:2" x14ac:dyDescent="0.2">
      <c r="A1512" s="40">
        <v>357</v>
      </c>
      <c r="B1512" s="45">
        <v>106</v>
      </c>
    </row>
    <row r="1513" spans="1:2" x14ac:dyDescent="0.2">
      <c r="A1513" s="40">
        <v>358</v>
      </c>
      <c r="B1513" s="45">
        <v>107</v>
      </c>
    </row>
    <row r="1514" spans="1:2" x14ac:dyDescent="0.2">
      <c r="A1514" s="40">
        <v>359</v>
      </c>
      <c r="B1514" s="45">
        <v>108</v>
      </c>
    </row>
    <row r="1515" spans="1:2" x14ac:dyDescent="0.2">
      <c r="A1515" s="40">
        <v>360</v>
      </c>
      <c r="B1515" s="45">
        <v>109</v>
      </c>
    </row>
    <row r="1516" spans="1:2" x14ac:dyDescent="0.2">
      <c r="A1516" s="40">
        <v>361</v>
      </c>
      <c r="B1516" s="45">
        <v>110</v>
      </c>
    </row>
    <row r="1517" spans="1:2" x14ac:dyDescent="0.2">
      <c r="A1517" s="40">
        <v>362</v>
      </c>
      <c r="B1517" s="45">
        <v>111</v>
      </c>
    </row>
    <row r="1518" spans="1:2" x14ac:dyDescent="0.2">
      <c r="A1518" s="40">
        <v>363</v>
      </c>
      <c r="B1518" s="45">
        <v>112</v>
      </c>
    </row>
    <row r="1519" spans="1:2" x14ac:dyDescent="0.2">
      <c r="A1519" s="40">
        <v>364</v>
      </c>
      <c r="B1519" s="45">
        <v>113</v>
      </c>
    </row>
    <row r="1520" spans="1:2" x14ac:dyDescent="0.2">
      <c r="A1520" s="40">
        <v>365</v>
      </c>
      <c r="B1520" s="45">
        <v>114</v>
      </c>
    </row>
    <row r="1521" spans="1:2" x14ac:dyDescent="0.2">
      <c r="A1521" s="40">
        <v>366</v>
      </c>
      <c r="B1521" s="45">
        <v>115</v>
      </c>
    </row>
    <row r="1522" spans="1:2" x14ac:dyDescent="0.2">
      <c r="A1522" s="39">
        <v>367</v>
      </c>
      <c r="B1522" s="45" t="s">
        <v>633</v>
      </c>
    </row>
    <row r="1523" spans="1:2" x14ac:dyDescent="0.2">
      <c r="A1523" s="39">
        <v>368</v>
      </c>
      <c r="B1523" s="45" t="s">
        <v>633</v>
      </c>
    </row>
    <row r="1524" spans="1:2" x14ac:dyDescent="0.2">
      <c r="A1524" s="39">
        <v>369</v>
      </c>
      <c r="B1524" s="45" t="s">
        <v>633</v>
      </c>
    </row>
    <row r="1525" spans="1:2" x14ac:dyDescent="0.2">
      <c r="A1525" s="39">
        <v>370</v>
      </c>
      <c r="B1525" s="45" t="s">
        <v>634</v>
      </c>
    </row>
    <row r="1526" spans="1:2" x14ac:dyDescent="0.2">
      <c r="A1526" s="39">
        <v>371</v>
      </c>
      <c r="B1526" s="45" t="s">
        <v>634</v>
      </c>
    </row>
    <row r="1527" spans="1:2" x14ac:dyDescent="0.2">
      <c r="A1527" s="39">
        <v>372</v>
      </c>
      <c r="B1527" s="45" t="s">
        <v>635</v>
      </c>
    </row>
    <row r="1528" spans="1:2" x14ac:dyDescent="0.2">
      <c r="A1528" s="39">
        <v>373</v>
      </c>
      <c r="B1528" s="45" t="s">
        <v>635</v>
      </c>
    </row>
    <row r="1529" spans="1:2" x14ac:dyDescent="0.2">
      <c r="A1529" s="40">
        <v>374</v>
      </c>
      <c r="B1529" s="45">
        <v>106</v>
      </c>
    </row>
    <row r="1530" spans="1:2" x14ac:dyDescent="0.2">
      <c r="A1530" s="40">
        <v>375</v>
      </c>
      <c r="B1530" s="45">
        <v>107</v>
      </c>
    </row>
    <row r="1531" spans="1:2" x14ac:dyDescent="0.2">
      <c r="A1531" s="40">
        <v>376</v>
      </c>
      <c r="B1531" s="45">
        <v>108</v>
      </c>
    </row>
    <row r="1532" spans="1:2" x14ac:dyDescent="0.2">
      <c r="A1532" s="39">
        <v>377</v>
      </c>
      <c r="B1532" s="45">
        <v>109</v>
      </c>
    </row>
    <row r="1533" spans="1:2" x14ac:dyDescent="0.2">
      <c r="A1533" s="40">
        <v>378</v>
      </c>
      <c r="B1533" s="45">
        <v>110</v>
      </c>
    </row>
    <row r="1534" spans="1:2" x14ac:dyDescent="0.2">
      <c r="A1534" s="40">
        <v>379</v>
      </c>
      <c r="B1534" s="45">
        <v>111</v>
      </c>
    </row>
    <row r="1535" spans="1:2" x14ac:dyDescent="0.2">
      <c r="A1535" s="39">
        <v>380</v>
      </c>
      <c r="B1535" s="45">
        <v>112</v>
      </c>
    </row>
    <row r="1536" spans="1:2" x14ac:dyDescent="0.2">
      <c r="A1536" s="39">
        <v>381</v>
      </c>
      <c r="B1536" s="45">
        <v>113</v>
      </c>
    </row>
    <row r="1537" spans="1:2" x14ac:dyDescent="0.2">
      <c r="A1537" s="39">
        <v>382</v>
      </c>
      <c r="B1537" s="45">
        <v>115</v>
      </c>
    </row>
    <row r="1538" spans="1:2" x14ac:dyDescent="0.2">
      <c r="A1538" s="40">
        <v>383</v>
      </c>
      <c r="B1538" s="45">
        <v>106</v>
      </c>
    </row>
    <row r="1539" spans="1:2" x14ac:dyDescent="0.2">
      <c r="A1539" s="39">
        <v>384</v>
      </c>
      <c r="B1539" s="45">
        <v>107</v>
      </c>
    </row>
    <row r="1540" spans="1:2" x14ac:dyDescent="0.2">
      <c r="A1540" s="39">
        <v>385</v>
      </c>
      <c r="B1540" s="45">
        <v>106</v>
      </c>
    </row>
    <row r="1541" spans="1:2" x14ac:dyDescent="0.2">
      <c r="A1541" s="40">
        <v>386</v>
      </c>
      <c r="B1541" s="45">
        <v>107</v>
      </c>
    </row>
    <row r="1542" spans="1:2" x14ac:dyDescent="0.2">
      <c r="A1542" s="40">
        <v>387</v>
      </c>
      <c r="B1542" s="45">
        <v>106</v>
      </c>
    </row>
    <row r="1543" spans="1:2" x14ac:dyDescent="0.2">
      <c r="A1543" s="40">
        <v>388</v>
      </c>
      <c r="B1543" s="45">
        <v>107</v>
      </c>
    </row>
    <row r="1544" spans="1:2" x14ac:dyDescent="0.2">
      <c r="A1544" s="40">
        <v>389</v>
      </c>
      <c r="B1544" s="45">
        <v>108</v>
      </c>
    </row>
    <row r="1545" spans="1:2" x14ac:dyDescent="0.2">
      <c r="A1545" s="40">
        <v>390</v>
      </c>
      <c r="B1545" s="45">
        <v>106</v>
      </c>
    </row>
    <row r="1546" spans="1:2" x14ac:dyDescent="0.2">
      <c r="A1546" s="40">
        <v>391</v>
      </c>
      <c r="B1546" s="45">
        <v>107</v>
      </c>
    </row>
    <row r="1547" spans="1:2" x14ac:dyDescent="0.2">
      <c r="A1547" s="40">
        <v>392</v>
      </c>
      <c r="B1547" s="45">
        <v>106</v>
      </c>
    </row>
    <row r="1548" spans="1:2" x14ac:dyDescent="0.2">
      <c r="A1548" s="40">
        <v>393</v>
      </c>
      <c r="B1548" s="45">
        <v>107</v>
      </c>
    </row>
    <row r="1549" spans="1:2" x14ac:dyDescent="0.2">
      <c r="A1549" s="40">
        <v>394</v>
      </c>
      <c r="B1549" s="45">
        <v>108</v>
      </c>
    </row>
    <row r="1550" spans="1:2" x14ac:dyDescent="0.2">
      <c r="A1550" s="40">
        <v>395</v>
      </c>
      <c r="B1550" s="45">
        <v>109</v>
      </c>
    </row>
    <row r="1551" spans="1:2" x14ac:dyDescent="0.2">
      <c r="A1551" s="40">
        <v>396</v>
      </c>
      <c r="B1551" s="45">
        <v>110</v>
      </c>
    </row>
    <row r="1552" spans="1:2" x14ac:dyDescent="0.2">
      <c r="A1552" s="39">
        <v>397</v>
      </c>
      <c r="B1552" s="45" t="s">
        <v>636</v>
      </c>
    </row>
    <row r="1553" spans="1:2" x14ac:dyDescent="0.2">
      <c r="A1553" s="39">
        <v>398</v>
      </c>
      <c r="B1553" s="45" t="s">
        <v>637</v>
      </c>
    </row>
    <row r="1554" spans="1:2" x14ac:dyDescent="0.2">
      <c r="A1554" s="39">
        <v>399</v>
      </c>
      <c r="B1554" s="45" t="s">
        <v>638</v>
      </c>
    </row>
    <row r="1555" spans="1:2" x14ac:dyDescent="0.2">
      <c r="A1555" s="39">
        <v>400</v>
      </c>
      <c r="B1555" s="45" t="s">
        <v>639</v>
      </c>
    </row>
    <row r="1556" spans="1:2" x14ac:dyDescent="0.2">
      <c r="A1556" s="39" t="s">
        <v>238</v>
      </c>
      <c r="B1556" s="45" t="s">
        <v>640</v>
      </c>
    </row>
    <row r="1557" spans="1:2" x14ac:dyDescent="0.2">
      <c r="A1557" s="40">
        <v>401</v>
      </c>
      <c r="B1557" s="45" t="s">
        <v>636</v>
      </c>
    </row>
    <row r="1558" spans="1:2" x14ac:dyDescent="0.2">
      <c r="A1558" s="40">
        <v>402</v>
      </c>
      <c r="B1558" s="45" t="s">
        <v>637</v>
      </c>
    </row>
    <row r="1559" spans="1:2" x14ac:dyDescent="0.2">
      <c r="A1559" s="40">
        <v>403</v>
      </c>
      <c r="B1559" s="45" t="s">
        <v>638</v>
      </c>
    </row>
    <row r="1560" spans="1:2" x14ac:dyDescent="0.2">
      <c r="A1560" s="40">
        <v>404</v>
      </c>
      <c r="B1560" s="45" t="s">
        <v>640</v>
      </c>
    </row>
    <row r="1561" spans="1:2" x14ac:dyDescent="0.2">
      <c r="A1561" s="40">
        <v>405</v>
      </c>
      <c r="B1561" s="45">
        <v>118</v>
      </c>
    </row>
    <row r="1562" spans="1:2" x14ac:dyDescent="0.2">
      <c r="A1562" s="40">
        <v>406</v>
      </c>
      <c r="B1562" s="45">
        <v>119</v>
      </c>
    </row>
    <row r="1563" spans="1:2" x14ac:dyDescent="0.2">
      <c r="A1563" s="40">
        <v>407</v>
      </c>
      <c r="B1563" s="45">
        <v>120</v>
      </c>
    </row>
    <row r="1564" spans="1:2" x14ac:dyDescent="0.2">
      <c r="A1564" s="40">
        <v>408</v>
      </c>
      <c r="B1564" s="45">
        <v>118</v>
      </c>
    </row>
    <row r="1565" spans="1:2" x14ac:dyDescent="0.2">
      <c r="A1565" s="40">
        <v>409</v>
      </c>
      <c r="B1565" s="45">
        <v>119</v>
      </c>
    </row>
    <row r="1566" spans="1:2" x14ac:dyDescent="0.2">
      <c r="A1566" s="40">
        <v>410</v>
      </c>
      <c r="B1566" s="45">
        <v>118</v>
      </c>
    </row>
    <row r="1567" spans="1:2" x14ac:dyDescent="0.2">
      <c r="A1567" s="40">
        <v>411</v>
      </c>
      <c r="B1567" s="45">
        <v>119</v>
      </c>
    </row>
    <row r="1568" spans="1:2" x14ac:dyDescent="0.2">
      <c r="A1568" s="40">
        <v>412</v>
      </c>
      <c r="B1568" s="45">
        <v>118</v>
      </c>
    </row>
    <row r="1569" spans="1:2" x14ac:dyDescent="0.2">
      <c r="A1569" s="40">
        <v>413</v>
      </c>
      <c r="B1569" s="45">
        <v>119</v>
      </c>
    </row>
    <row r="1570" spans="1:2" x14ac:dyDescent="0.2">
      <c r="A1570" s="40">
        <v>414</v>
      </c>
      <c r="B1570" s="45">
        <v>121</v>
      </c>
    </row>
    <row r="1571" spans="1:2" x14ac:dyDescent="0.2">
      <c r="A1571" s="40">
        <v>415</v>
      </c>
      <c r="B1571" s="45">
        <v>122</v>
      </c>
    </row>
    <row r="1572" spans="1:2" x14ac:dyDescent="0.2">
      <c r="A1572" s="40">
        <v>416</v>
      </c>
      <c r="B1572" s="45">
        <v>123</v>
      </c>
    </row>
    <row r="1573" spans="1:2" x14ac:dyDescent="0.2">
      <c r="A1573" s="40">
        <v>417</v>
      </c>
      <c r="B1573" s="45">
        <v>125</v>
      </c>
    </row>
    <row r="1574" spans="1:2" x14ac:dyDescent="0.2">
      <c r="A1574" s="40">
        <v>418</v>
      </c>
      <c r="B1574" s="45">
        <v>127</v>
      </c>
    </row>
    <row r="1575" spans="1:2" x14ac:dyDescent="0.2">
      <c r="A1575" s="40">
        <v>419</v>
      </c>
      <c r="B1575" s="45">
        <v>128</v>
      </c>
    </row>
    <row r="1576" spans="1:2" x14ac:dyDescent="0.2">
      <c r="A1576" s="40">
        <v>420</v>
      </c>
      <c r="B1576" s="45">
        <v>129</v>
      </c>
    </row>
    <row r="1577" spans="1:2" x14ac:dyDescent="0.2">
      <c r="A1577" s="40">
        <v>421</v>
      </c>
      <c r="B1577" s="45">
        <v>130</v>
      </c>
    </row>
    <row r="1578" spans="1:2" x14ac:dyDescent="0.2">
      <c r="A1578" s="40">
        <v>422</v>
      </c>
      <c r="B1578" s="45">
        <v>130</v>
      </c>
    </row>
    <row r="1579" spans="1:2" x14ac:dyDescent="0.2">
      <c r="A1579" s="40">
        <v>423</v>
      </c>
      <c r="B1579" s="45">
        <v>131</v>
      </c>
    </row>
    <row r="1580" spans="1:2" x14ac:dyDescent="0.2">
      <c r="A1580" s="40" t="s">
        <v>241</v>
      </c>
      <c r="B1580" s="45">
        <v>118</v>
      </c>
    </row>
    <row r="1581" spans="1:2" x14ac:dyDescent="0.2">
      <c r="A1581" s="40" t="s">
        <v>243</v>
      </c>
      <c r="B1581" s="45">
        <v>119</v>
      </c>
    </row>
    <row r="1582" spans="1:2" x14ac:dyDescent="0.2">
      <c r="A1582" s="40" t="s">
        <v>223</v>
      </c>
      <c r="B1582" s="45">
        <v>110</v>
      </c>
    </row>
    <row r="1583" spans="1:2" x14ac:dyDescent="0.2">
      <c r="A1583" s="40" t="s">
        <v>242</v>
      </c>
      <c r="B1583" s="45">
        <v>118</v>
      </c>
    </row>
    <row r="1584" spans="1:2" x14ac:dyDescent="0.2">
      <c r="A1584" s="40" t="s">
        <v>244</v>
      </c>
      <c r="B1584" s="45">
        <v>119</v>
      </c>
    </row>
    <row r="1585" spans="1:2" x14ac:dyDescent="0.2">
      <c r="A1585" s="40">
        <v>424</v>
      </c>
      <c r="B1585" s="45">
        <v>118</v>
      </c>
    </row>
    <row r="1586" spans="1:2" x14ac:dyDescent="0.2">
      <c r="A1586" s="40">
        <v>425</v>
      </c>
      <c r="B1586" s="45">
        <v>119</v>
      </c>
    </row>
    <row r="1587" spans="1:2" x14ac:dyDescent="0.2">
      <c r="A1587" s="39">
        <v>426</v>
      </c>
      <c r="B1587" s="45">
        <v>108</v>
      </c>
    </row>
    <row r="1588" spans="1:2" x14ac:dyDescent="0.2">
      <c r="A1588" s="40">
        <v>427</v>
      </c>
      <c r="B1588" s="45">
        <v>109</v>
      </c>
    </row>
    <row r="1589" spans="1:2" x14ac:dyDescent="0.2">
      <c r="A1589" s="40">
        <v>428</v>
      </c>
      <c r="B1589" s="45">
        <v>110</v>
      </c>
    </row>
    <row r="1590" spans="1:2" x14ac:dyDescent="0.2">
      <c r="A1590" s="40">
        <v>429</v>
      </c>
      <c r="B1590" s="45">
        <v>111</v>
      </c>
    </row>
    <row r="1591" spans="1:2" x14ac:dyDescent="0.2">
      <c r="A1591" s="39">
        <v>430</v>
      </c>
      <c r="B1591" s="45">
        <v>120</v>
      </c>
    </row>
    <row r="1592" spans="1:2" x14ac:dyDescent="0.2">
      <c r="A1592" s="40">
        <v>431</v>
      </c>
      <c r="B1592" s="45">
        <v>121</v>
      </c>
    </row>
    <row r="1593" spans="1:2" x14ac:dyDescent="0.2">
      <c r="A1593" s="40">
        <v>432</v>
      </c>
      <c r="B1593" s="45">
        <v>122</v>
      </c>
    </row>
    <row r="1594" spans="1:2" x14ac:dyDescent="0.2">
      <c r="A1594" s="40">
        <v>433</v>
      </c>
      <c r="B1594" s="45">
        <v>123</v>
      </c>
    </row>
    <row r="1595" spans="1:2" x14ac:dyDescent="0.2">
      <c r="A1595" s="40">
        <v>434</v>
      </c>
      <c r="B1595" s="45">
        <v>124</v>
      </c>
    </row>
    <row r="1596" spans="1:2" x14ac:dyDescent="0.2">
      <c r="A1596" s="40">
        <v>435</v>
      </c>
      <c r="B1596" s="45">
        <v>125</v>
      </c>
    </row>
    <row r="1597" spans="1:2" x14ac:dyDescent="0.2">
      <c r="A1597" s="39">
        <v>437</v>
      </c>
      <c r="B1597" s="45">
        <v>127</v>
      </c>
    </row>
    <row r="1598" spans="1:2" x14ac:dyDescent="0.2">
      <c r="A1598" s="40">
        <v>438</v>
      </c>
      <c r="B1598" s="45">
        <v>128</v>
      </c>
    </row>
    <row r="1599" spans="1:2" x14ac:dyDescent="0.2">
      <c r="A1599" s="39">
        <v>439</v>
      </c>
      <c r="B1599" s="45">
        <v>129</v>
      </c>
    </row>
    <row r="1600" spans="1:2" x14ac:dyDescent="0.2">
      <c r="A1600" s="40">
        <v>440</v>
      </c>
      <c r="B1600" s="45">
        <v>130</v>
      </c>
    </row>
    <row r="1601" spans="1:2" x14ac:dyDescent="0.2">
      <c r="A1601" s="40">
        <v>441</v>
      </c>
      <c r="B1601" s="45">
        <v>118</v>
      </c>
    </row>
    <row r="1602" spans="1:2" x14ac:dyDescent="0.2">
      <c r="A1602" s="40">
        <v>442</v>
      </c>
      <c r="B1602" s="45">
        <v>119</v>
      </c>
    </row>
    <row r="1603" spans="1:2" x14ac:dyDescent="0.2">
      <c r="A1603" s="40">
        <v>443</v>
      </c>
      <c r="B1603" s="45">
        <v>118</v>
      </c>
    </row>
    <row r="1604" spans="1:2" x14ac:dyDescent="0.2">
      <c r="A1604" s="39">
        <v>444</v>
      </c>
      <c r="B1604" s="45">
        <v>119</v>
      </c>
    </row>
    <row r="1605" spans="1:2" x14ac:dyDescent="0.2">
      <c r="A1605" s="40">
        <v>445</v>
      </c>
      <c r="B1605" s="45">
        <v>108</v>
      </c>
    </row>
    <row r="1606" spans="1:2" x14ac:dyDescent="0.2">
      <c r="A1606" s="40">
        <v>446</v>
      </c>
      <c r="B1606" s="45">
        <v>109</v>
      </c>
    </row>
    <row r="1607" spans="1:2" x14ac:dyDescent="0.2">
      <c r="A1607" s="40">
        <v>447</v>
      </c>
      <c r="B1607" s="45">
        <v>110</v>
      </c>
    </row>
    <row r="1608" spans="1:2" x14ac:dyDescent="0.2">
      <c r="A1608" s="39">
        <v>448</v>
      </c>
      <c r="B1608" s="45">
        <v>118</v>
      </c>
    </row>
    <row r="1609" spans="1:2" x14ac:dyDescent="0.2">
      <c r="A1609" s="40">
        <v>449</v>
      </c>
      <c r="B1609" s="45">
        <v>119</v>
      </c>
    </row>
    <row r="1610" spans="1:2" x14ac:dyDescent="0.2">
      <c r="A1610" s="40">
        <v>450</v>
      </c>
      <c r="B1610" s="45">
        <v>119</v>
      </c>
    </row>
    <row r="1611" spans="1:2" x14ac:dyDescent="0.2">
      <c r="A1611" s="40">
        <v>452</v>
      </c>
      <c r="B1611" s="45">
        <v>118</v>
      </c>
    </row>
    <row r="1612" spans="1:2" x14ac:dyDescent="0.2">
      <c r="A1612" s="40">
        <v>453</v>
      </c>
      <c r="B1612" s="45">
        <v>119</v>
      </c>
    </row>
    <row r="1613" spans="1:2" x14ac:dyDescent="0.2">
      <c r="A1613" s="40">
        <v>454</v>
      </c>
      <c r="B1613" s="45">
        <v>119</v>
      </c>
    </row>
    <row r="1614" spans="1:2" x14ac:dyDescent="0.2">
      <c r="A1614" s="40">
        <v>455</v>
      </c>
      <c r="B1614" s="45">
        <v>119</v>
      </c>
    </row>
    <row r="1615" spans="1:2" x14ac:dyDescent="0.2">
      <c r="A1615" s="40">
        <v>456</v>
      </c>
      <c r="B1615" s="45">
        <v>108</v>
      </c>
    </row>
    <row r="1616" spans="1:2" x14ac:dyDescent="0.2">
      <c r="A1616" s="40">
        <v>457</v>
      </c>
      <c r="B1616" s="45">
        <v>109</v>
      </c>
    </row>
    <row r="1617" spans="1:2" x14ac:dyDescent="0.2">
      <c r="A1617" s="40">
        <v>458</v>
      </c>
      <c r="B1617" s="45">
        <v>110</v>
      </c>
    </row>
    <row r="1618" spans="1:2" x14ac:dyDescent="0.2">
      <c r="A1618" s="40">
        <v>459</v>
      </c>
      <c r="B1618" s="45">
        <v>119</v>
      </c>
    </row>
    <row r="1619" spans="1:2" x14ac:dyDescent="0.2">
      <c r="A1619" s="40">
        <v>460</v>
      </c>
      <c r="B1619" s="45">
        <v>131</v>
      </c>
    </row>
    <row r="1620" spans="1:2" x14ac:dyDescent="0.2">
      <c r="A1620" s="40">
        <v>461</v>
      </c>
      <c r="B1620" s="45">
        <v>119</v>
      </c>
    </row>
    <row r="1621" spans="1:2" x14ac:dyDescent="0.2">
      <c r="A1621" s="40">
        <v>462</v>
      </c>
      <c r="B1621" s="45">
        <v>118</v>
      </c>
    </row>
    <row r="1622" spans="1:2" x14ac:dyDescent="0.2">
      <c r="A1622" s="40">
        <v>463</v>
      </c>
      <c r="B1622" s="45">
        <v>119</v>
      </c>
    </row>
    <row r="1623" spans="1:2" x14ac:dyDescent="0.2">
      <c r="A1623" s="40">
        <v>464</v>
      </c>
      <c r="B1623" s="45">
        <v>108</v>
      </c>
    </row>
    <row r="1624" spans="1:2" x14ac:dyDescent="0.2">
      <c r="A1624" s="40">
        <v>465</v>
      </c>
      <c r="B1624" s="45">
        <v>109</v>
      </c>
    </row>
    <row r="1625" spans="1:2" x14ac:dyDescent="0.2">
      <c r="A1625" s="40">
        <v>466</v>
      </c>
      <c r="B1625" s="45">
        <v>110</v>
      </c>
    </row>
    <row r="1626" spans="1:2" x14ac:dyDescent="0.2">
      <c r="A1626" s="40">
        <v>467</v>
      </c>
      <c r="B1626" s="45">
        <v>110</v>
      </c>
    </row>
    <row r="1627" spans="1:2" x14ac:dyDescent="0.2">
      <c r="A1627" s="39">
        <v>468</v>
      </c>
      <c r="B1627" s="45">
        <v>111</v>
      </c>
    </row>
    <row r="1628" spans="1:2" x14ac:dyDescent="0.2">
      <c r="A1628" s="40">
        <v>469</v>
      </c>
      <c r="B1628" s="45">
        <v>120</v>
      </c>
    </row>
    <row r="1629" spans="1:2" x14ac:dyDescent="0.2">
      <c r="A1629" s="40">
        <v>470</v>
      </c>
      <c r="B1629" s="45">
        <v>121</v>
      </c>
    </row>
    <row r="1630" spans="1:2" x14ac:dyDescent="0.2">
      <c r="A1630" s="40">
        <v>471</v>
      </c>
      <c r="B1630" s="45">
        <v>122</v>
      </c>
    </row>
    <row r="1631" spans="1:2" x14ac:dyDescent="0.2">
      <c r="A1631" s="39">
        <v>472</v>
      </c>
      <c r="B1631" s="45">
        <v>123</v>
      </c>
    </row>
    <row r="1632" spans="1:2" x14ac:dyDescent="0.2">
      <c r="A1632" s="40">
        <v>473</v>
      </c>
      <c r="B1632" s="45">
        <v>124</v>
      </c>
    </row>
    <row r="1633" spans="1:2" x14ac:dyDescent="0.2">
      <c r="A1633" s="40">
        <v>474</v>
      </c>
      <c r="B1633" s="45">
        <v>125</v>
      </c>
    </row>
    <row r="1634" spans="1:2" x14ac:dyDescent="0.2">
      <c r="A1634" s="40">
        <v>475</v>
      </c>
      <c r="B1634" s="45">
        <v>127</v>
      </c>
    </row>
    <row r="1635" spans="1:2" x14ac:dyDescent="0.2">
      <c r="A1635" s="40">
        <v>476</v>
      </c>
      <c r="B1635" s="45">
        <v>128</v>
      </c>
    </row>
    <row r="1636" spans="1:2" x14ac:dyDescent="0.2">
      <c r="A1636" s="40" t="s">
        <v>259</v>
      </c>
      <c r="B1636" s="45">
        <v>129</v>
      </c>
    </row>
    <row r="1637" spans="1:2" x14ac:dyDescent="0.2">
      <c r="A1637" s="40" t="s">
        <v>245</v>
      </c>
      <c r="B1637" s="45">
        <v>119</v>
      </c>
    </row>
    <row r="1638" spans="1:2" x14ac:dyDescent="0.2">
      <c r="A1638" s="40">
        <v>477</v>
      </c>
      <c r="B1638" s="45">
        <v>130</v>
      </c>
    </row>
    <row r="1639" spans="1:2" x14ac:dyDescent="0.2">
      <c r="A1639" s="40">
        <v>478</v>
      </c>
      <c r="B1639" s="45">
        <v>131</v>
      </c>
    </row>
    <row r="1640" spans="1:2" x14ac:dyDescent="0.2">
      <c r="A1640" s="39">
        <v>479</v>
      </c>
      <c r="B1640" s="45">
        <v>103</v>
      </c>
    </row>
    <row r="1641" spans="1:2" x14ac:dyDescent="0.2">
      <c r="A1641" s="39">
        <v>480</v>
      </c>
      <c r="B1641" s="45">
        <v>104</v>
      </c>
    </row>
    <row r="1642" spans="1:2" x14ac:dyDescent="0.2">
      <c r="A1642" s="40">
        <v>481</v>
      </c>
      <c r="B1642" s="45">
        <v>118</v>
      </c>
    </row>
    <row r="1643" spans="1:2" x14ac:dyDescent="0.2">
      <c r="A1643" s="40">
        <v>482</v>
      </c>
      <c r="B1643" s="45">
        <v>119</v>
      </c>
    </row>
    <row r="1644" spans="1:2" x14ac:dyDescent="0.2">
      <c r="A1644" s="40">
        <v>483</v>
      </c>
      <c r="B1644" s="45">
        <v>108</v>
      </c>
    </row>
    <row r="1645" spans="1:2" x14ac:dyDescent="0.2">
      <c r="A1645" s="40">
        <v>484</v>
      </c>
      <c r="B1645" s="45">
        <v>108</v>
      </c>
    </row>
    <row r="1646" spans="1:2" x14ac:dyDescent="0.2">
      <c r="A1646" s="40">
        <v>485</v>
      </c>
      <c r="B1646" s="45">
        <v>110</v>
      </c>
    </row>
    <row r="1647" spans="1:2" x14ac:dyDescent="0.2">
      <c r="A1647" s="40">
        <v>486</v>
      </c>
      <c r="B1647" s="45">
        <v>118</v>
      </c>
    </row>
    <row r="1648" spans="1:2" x14ac:dyDescent="0.2">
      <c r="A1648" s="40">
        <v>487</v>
      </c>
      <c r="B1648" s="45">
        <v>119</v>
      </c>
    </row>
    <row r="1649" spans="1:2" x14ac:dyDescent="0.2">
      <c r="A1649" s="40">
        <v>488</v>
      </c>
      <c r="B1649" s="45">
        <v>119</v>
      </c>
    </row>
    <row r="1650" spans="1:2" x14ac:dyDescent="0.2">
      <c r="A1650" s="40">
        <v>489</v>
      </c>
      <c r="B1650" s="45">
        <v>108</v>
      </c>
    </row>
    <row r="1651" spans="1:2" x14ac:dyDescent="0.2">
      <c r="A1651" s="40">
        <v>490</v>
      </c>
      <c r="B1651" s="45">
        <v>118</v>
      </c>
    </row>
    <row r="1652" spans="1:2" x14ac:dyDescent="0.2">
      <c r="A1652" s="40">
        <v>491</v>
      </c>
      <c r="B1652" s="45">
        <v>119</v>
      </c>
    </row>
    <row r="1653" spans="1:2" x14ac:dyDescent="0.2">
      <c r="A1653" s="40">
        <v>492</v>
      </c>
      <c r="B1653" s="45">
        <v>119</v>
      </c>
    </row>
    <row r="1654" spans="1:2" x14ac:dyDescent="0.2">
      <c r="A1654" s="40">
        <v>493</v>
      </c>
      <c r="B1654" s="45">
        <v>108</v>
      </c>
    </row>
    <row r="1655" spans="1:2" x14ac:dyDescent="0.2">
      <c r="A1655" s="40">
        <v>494</v>
      </c>
      <c r="B1655" s="45">
        <v>108</v>
      </c>
    </row>
    <row r="1656" spans="1:2" x14ac:dyDescent="0.2">
      <c r="A1656" s="40">
        <v>495</v>
      </c>
      <c r="B1656" s="45">
        <v>109</v>
      </c>
    </row>
    <row r="1657" spans="1:2" x14ac:dyDescent="0.2">
      <c r="A1657" s="40">
        <v>496</v>
      </c>
      <c r="B1657" s="45">
        <v>110</v>
      </c>
    </row>
    <row r="1658" spans="1:2" x14ac:dyDescent="0.2">
      <c r="A1658" s="40">
        <v>497</v>
      </c>
      <c r="B1658" s="45">
        <v>123</v>
      </c>
    </row>
    <row r="1659" spans="1:2" x14ac:dyDescent="0.2">
      <c r="A1659" s="40">
        <v>498</v>
      </c>
      <c r="B1659" s="45">
        <v>118</v>
      </c>
    </row>
    <row r="1660" spans="1:2" x14ac:dyDescent="0.2">
      <c r="A1660" s="40">
        <v>499</v>
      </c>
      <c r="B1660" s="45">
        <v>119</v>
      </c>
    </row>
    <row r="1661" spans="1:2" x14ac:dyDescent="0.2">
      <c r="A1661" s="40">
        <v>500</v>
      </c>
      <c r="B1661" s="45">
        <v>119</v>
      </c>
    </row>
    <row r="1662" spans="1:2" x14ac:dyDescent="0.2">
      <c r="A1662" s="40">
        <v>501</v>
      </c>
      <c r="B1662" s="45">
        <v>108</v>
      </c>
    </row>
    <row r="1663" spans="1:2" x14ac:dyDescent="0.2">
      <c r="A1663" s="40">
        <v>502</v>
      </c>
      <c r="B1663" s="45">
        <v>108</v>
      </c>
    </row>
    <row r="1664" spans="1:2" x14ac:dyDescent="0.2">
      <c r="A1664" s="40">
        <v>503</v>
      </c>
      <c r="B1664" s="45">
        <v>109</v>
      </c>
    </row>
    <row r="1665" spans="1:2" x14ac:dyDescent="0.2">
      <c r="A1665" s="40">
        <v>504</v>
      </c>
      <c r="B1665" s="45">
        <v>110</v>
      </c>
    </row>
    <row r="1666" spans="1:2" x14ac:dyDescent="0.2">
      <c r="A1666" s="40">
        <v>505</v>
      </c>
      <c r="B1666" s="45">
        <v>110</v>
      </c>
    </row>
    <row r="1667" spans="1:2" x14ac:dyDescent="0.2">
      <c r="A1667" s="40">
        <v>506</v>
      </c>
      <c r="B1667" s="45">
        <v>111</v>
      </c>
    </row>
    <row r="1668" spans="1:2" x14ac:dyDescent="0.2">
      <c r="A1668" s="40">
        <v>507</v>
      </c>
      <c r="B1668" s="45">
        <v>120</v>
      </c>
    </row>
    <row r="1669" spans="1:2" x14ac:dyDescent="0.2">
      <c r="A1669" s="39">
        <v>508</v>
      </c>
      <c r="B1669" s="45">
        <v>121</v>
      </c>
    </row>
    <row r="1670" spans="1:2" x14ac:dyDescent="0.2">
      <c r="A1670" s="39">
        <v>509</v>
      </c>
      <c r="B1670" s="45">
        <v>122</v>
      </c>
    </row>
    <row r="1671" spans="1:2" x14ac:dyDescent="0.2">
      <c r="A1671" s="40">
        <v>510</v>
      </c>
      <c r="B1671" s="45">
        <v>123</v>
      </c>
    </row>
    <row r="1672" spans="1:2" x14ac:dyDescent="0.2">
      <c r="A1672" s="39">
        <v>511</v>
      </c>
      <c r="B1672" s="45">
        <v>124</v>
      </c>
    </row>
    <row r="1673" spans="1:2" x14ac:dyDescent="0.2">
      <c r="A1673" s="39">
        <v>512</v>
      </c>
      <c r="B1673" s="45">
        <v>125</v>
      </c>
    </row>
    <row r="1674" spans="1:2" x14ac:dyDescent="0.2">
      <c r="A1674" s="39">
        <v>513</v>
      </c>
      <c r="B1674" s="45">
        <v>126</v>
      </c>
    </row>
    <row r="1675" spans="1:2" x14ac:dyDescent="0.2">
      <c r="A1675" s="40">
        <v>514</v>
      </c>
      <c r="B1675" s="45">
        <v>127</v>
      </c>
    </row>
    <row r="1676" spans="1:2" x14ac:dyDescent="0.2">
      <c r="A1676" s="39">
        <v>515</v>
      </c>
      <c r="B1676" s="45">
        <v>128</v>
      </c>
    </row>
    <row r="1677" spans="1:2" x14ac:dyDescent="0.2">
      <c r="A1677" s="40">
        <v>516</v>
      </c>
      <c r="B1677" s="45">
        <v>129</v>
      </c>
    </row>
    <row r="1678" spans="1:2" x14ac:dyDescent="0.2">
      <c r="A1678" s="39">
        <v>517</v>
      </c>
      <c r="B1678" s="45">
        <v>130</v>
      </c>
    </row>
    <row r="1679" spans="1:2" x14ac:dyDescent="0.2">
      <c r="A1679" s="39">
        <v>518</v>
      </c>
      <c r="B1679" s="45">
        <v>131</v>
      </c>
    </row>
    <row r="1680" spans="1:2" x14ac:dyDescent="0.2">
      <c r="A1680" s="40">
        <v>519</v>
      </c>
      <c r="B1680" s="45">
        <v>107</v>
      </c>
    </row>
    <row r="1681" spans="1:2" x14ac:dyDescent="0.2">
      <c r="A1681" s="40">
        <v>523</v>
      </c>
      <c r="B1681" s="45">
        <v>132</v>
      </c>
    </row>
    <row r="1682" spans="1:2" x14ac:dyDescent="0.2">
      <c r="A1682" s="39">
        <v>524</v>
      </c>
      <c r="B1682" s="45">
        <v>133</v>
      </c>
    </row>
    <row r="1683" spans="1:2" x14ac:dyDescent="0.2">
      <c r="A1683" s="40">
        <v>525</v>
      </c>
      <c r="B1683" s="45">
        <v>118</v>
      </c>
    </row>
    <row r="1684" spans="1:2" x14ac:dyDescent="0.2">
      <c r="A1684" s="40">
        <v>526</v>
      </c>
      <c r="B1684" s="45">
        <v>119</v>
      </c>
    </row>
    <row r="1685" spans="1:2" x14ac:dyDescent="0.2">
      <c r="A1685" s="40">
        <v>527</v>
      </c>
      <c r="B1685" s="45">
        <v>119</v>
      </c>
    </row>
    <row r="1686" spans="1:2" x14ac:dyDescent="0.2">
      <c r="A1686" s="40">
        <v>528</v>
      </c>
      <c r="B1686" s="45">
        <v>119</v>
      </c>
    </row>
    <row r="1687" spans="1:2" x14ac:dyDescent="0.2">
      <c r="A1687" s="40" t="s">
        <v>246</v>
      </c>
      <c r="B1687" s="45">
        <v>119</v>
      </c>
    </row>
    <row r="1688" spans="1:2" x14ac:dyDescent="0.2">
      <c r="A1688" s="40" t="s">
        <v>247</v>
      </c>
      <c r="B1688" s="45">
        <v>119</v>
      </c>
    </row>
    <row r="1689" spans="1:2" x14ac:dyDescent="0.2">
      <c r="A1689" s="40">
        <v>529</v>
      </c>
      <c r="B1689" s="45">
        <v>108</v>
      </c>
    </row>
    <row r="1690" spans="1:2" x14ac:dyDescent="0.2">
      <c r="A1690" s="40">
        <v>530</v>
      </c>
      <c r="B1690" s="45">
        <v>108</v>
      </c>
    </row>
    <row r="1691" spans="1:2" x14ac:dyDescent="0.2">
      <c r="A1691" s="40">
        <v>531</v>
      </c>
      <c r="B1691" s="45">
        <v>118</v>
      </c>
    </row>
    <row r="1692" spans="1:2" x14ac:dyDescent="0.2">
      <c r="A1692" s="40">
        <v>532</v>
      </c>
      <c r="B1692" s="45">
        <v>119</v>
      </c>
    </row>
    <row r="1693" spans="1:2" x14ac:dyDescent="0.2">
      <c r="A1693" s="40">
        <v>533</v>
      </c>
      <c r="B1693" s="45">
        <v>119</v>
      </c>
    </row>
    <row r="1694" spans="1:2" x14ac:dyDescent="0.2">
      <c r="A1694" s="40">
        <v>534</v>
      </c>
      <c r="B1694" s="45">
        <v>119</v>
      </c>
    </row>
    <row r="1695" spans="1:2" x14ac:dyDescent="0.2">
      <c r="A1695" s="40" t="s">
        <v>248</v>
      </c>
      <c r="B1695" s="45">
        <v>119</v>
      </c>
    </row>
    <row r="1696" spans="1:2" x14ac:dyDescent="0.2">
      <c r="A1696" s="40" t="s">
        <v>249</v>
      </c>
      <c r="B1696" s="45">
        <v>119</v>
      </c>
    </row>
    <row r="1697" spans="1:2" x14ac:dyDescent="0.2">
      <c r="A1697" s="40">
        <v>535</v>
      </c>
      <c r="B1697" s="45">
        <v>108</v>
      </c>
    </row>
    <row r="1698" spans="1:2" x14ac:dyDescent="0.2">
      <c r="A1698" s="40">
        <v>536</v>
      </c>
      <c r="B1698" s="45">
        <v>118</v>
      </c>
    </row>
    <row r="1699" spans="1:2" x14ac:dyDescent="0.2">
      <c r="A1699" s="39">
        <v>537</v>
      </c>
      <c r="B1699" s="45" t="s">
        <v>641</v>
      </c>
    </row>
    <row r="1700" spans="1:2" x14ac:dyDescent="0.2">
      <c r="A1700" s="40">
        <v>538</v>
      </c>
      <c r="B1700" s="45">
        <v>118</v>
      </c>
    </row>
    <row r="1701" spans="1:2" x14ac:dyDescent="0.2">
      <c r="A1701" s="40">
        <v>539</v>
      </c>
      <c r="B1701" s="45">
        <v>119</v>
      </c>
    </row>
    <row r="1702" spans="1:2" x14ac:dyDescent="0.2">
      <c r="A1702" s="40">
        <v>540</v>
      </c>
      <c r="B1702" s="45">
        <v>119</v>
      </c>
    </row>
    <row r="1703" spans="1:2" x14ac:dyDescent="0.2">
      <c r="A1703" s="40">
        <v>541</v>
      </c>
      <c r="B1703" s="45">
        <v>108</v>
      </c>
    </row>
    <row r="1704" spans="1:2" x14ac:dyDescent="0.2">
      <c r="A1704" s="40">
        <v>542</v>
      </c>
      <c r="B1704" s="45">
        <v>118</v>
      </c>
    </row>
    <row r="1705" spans="1:2" x14ac:dyDescent="0.2">
      <c r="A1705" s="40">
        <v>543</v>
      </c>
      <c r="B1705" s="45">
        <v>118</v>
      </c>
    </row>
    <row r="1706" spans="1:2" x14ac:dyDescent="0.2">
      <c r="A1706" s="40">
        <v>544</v>
      </c>
      <c r="B1706" s="45">
        <v>118</v>
      </c>
    </row>
    <row r="1707" spans="1:2" x14ac:dyDescent="0.2">
      <c r="A1707" s="40">
        <v>545</v>
      </c>
      <c r="B1707" s="45">
        <v>118</v>
      </c>
    </row>
    <row r="1708" spans="1:2" x14ac:dyDescent="0.2">
      <c r="A1708" s="40">
        <v>546</v>
      </c>
      <c r="B1708" s="45">
        <v>119</v>
      </c>
    </row>
    <row r="1709" spans="1:2" x14ac:dyDescent="0.2">
      <c r="A1709" s="39">
        <v>547</v>
      </c>
      <c r="B1709" s="45">
        <v>132</v>
      </c>
    </row>
    <row r="1710" spans="1:2" x14ac:dyDescent="0.2">
      <c r="A1710" s="39">
        <v>548</v>
      </c>
      <c r="B1710" s="45" t="s">
        <v>642</v>
      </c>
    </row>
    <row r="1711" spans="1:2" x14ac:dyDescent="0.2">
      <c r="A1711" s="39">
        <v>549</v>
      </c>
      <c r="B1711" s="45" t="s">
        <v>643</v>
      </c>
    </row>
    <row r="1712" spans="1:2" x14ac:dyDescent="0.2">
      <c r="A1712" s="39">
        <v>550</v>
      </c>
      <c r="B1712" s="45" t="s">
        <v>644</v>
      </c>
    </row>
    <row r="1713" spans="1:2" x14ac:dyDescent="0.2">
      <c r="A1713" s="39">
        <v>551</v>
      </c>
      <c r="B1713" s="45">
        <v>134</v>
      </c>
    </row>
    <row r="1714" spans="1:2" x14ac:dyDescent="0.2">
      <c r="A1714" s="40">
        <v>552</v>
      </c>
      <c r="B1714" s="45">
        <v>135</v>
      </c>
    </row>
    <row r="1715" spans="1:2" x14ac:dyDescent="0.2">
      <c r="A1715" s="40">
        <v>553</v>
      </c>
      <c r="B1715" s="45">
        <v>136</v>
      </c>
    </row>
    <row r="1716" spans="1:2" x14ac:dyDescent="0.2">
      <c r="A1716" s="39">
        <v>554</v>
      </c>
      <c r="B1716" s="45">
        <v>138</v>
      </c>
    </row>
    <row r="1717" spans="1:2" x14ac:dyDescent="0.2">
      <c r="A1717" s="40">
        <v>555</v>
      </c>
      <c r="B1717" s="45">
        <v>139</v>
      </c>
    </row>
    <row r="1718" spans="1:2" x14ac:dyDescent="0.2">
      <c r="A1718" s="40">
        <v>556</v>
      </c>
      <c r="B1718" s="45">
        <v>140</v>
      </c>
    </row>
    <row r="1719" spans="1:2" x14ac:dyDescent="0.2">
      <c r="A1719" s="40">
        <v>557</v>
      </c>
      <c r="B1719" s="45">
        <v>142</v>
      </c>
    </row>
    <row r="1720" spans="1:2" x14ac:dyDescent="0.2">
      <c r="A1720" s="39">
        <v>558</v>
      </c>
      <c r="B1720" s="45">
        <v>143</v>
      </c>
    </row>
    <row r="1721" spans="1:2" x14ac:dyDescent="0.2">
      <c r="A1721" s="40">
        <v>559</v>
      </c>
      <c r="B1721" s="45">
        <v>144</v>
      </c>
    </row>
    <row r="1722" spans="1:2" x14ac:dyDescent="0.2">
      <c r="A1722" s="40">
        <v>560</v>
      </c>
      <c r="B1722" s="45">
        <v>145</v>
      </c>
    </row>
    <row r="1723" spans="1:2" x14ac:dyDescent="0.2">
      <c r="A1723" s="40">
        <v>561</v>
      </c>
      <c r="B1723" s="45">
        <v>146</v>
      </c>
    </row>
    <row r="1724" spans="1:2" x14ac:dyDescent="0.2">
      <c r="A1724" s="40">
        <v>562</v>
      </c>
      <c r="B1724" s="45">
        <v>147</v>
      </c>
    </row>
    <row r="1725" spans="1:2" x14ac:dyDescent="0.2">
      <c r="A1725" s="39">
        <v>563</v>
      </c>
      <c r="B1725" s="45">
        <v>148</v>
      </c>
    </row>
    <row r="1726" spans="1:2" x14ac:dyDescent="0.2">
      <c r="A1726" s="39">
        <v>564</v>
      </c>
      <c r="B1726" s="45">
        <v>149</v>
      </c>
    </row>
    <row r="1727" spans="1:2" x14ac:dyDescent="0.2">
      <c r="A1727" s="39">
        <v>565</v>
      </c>
      <c r="B1727" s="45">
        <v>151</v>
      </c>
    </row>
    <row r="1728" spans="1:2" x14ac:dyDescent="0.2">
      <c r="A1728" s="39">
        <v>566</v>
      </c>
      <c r="B1728" s="45">
        <v>152</v>
      </c>
    </row>
    <row r="1729" spans="1:2" x14ac:dyDescent="0.2">
      <c r="A1729" s="39">
        <v>567</v>
      </c>
      <c r="B1729" s="45">
        <v>154</v>
      </c>
    </row>
    <row r="1730" spans="1:2" x14ac:dyDescent="0.2">
      <c r="A1730" s="39">
        <v>568</v>
      </c>
      <c r="B1730" s="45">
        <v>155</v>
      </c>
    </row>
    <row r="1731" spans="1:2" x14ac:dyDescent="0.2">
      <c r="A1731" s="39">
        <v>569</v>
      </c>
      <c r="B1731" s="45">
        <v>156</v>
      </c>
    </row>
    <row r="1732" spans="1:2" x14ac:dyDescent="0.2">
      <c r="A1732" s="39">
        <v>570</v>
      </c>
      <c r="B1732" s="45">
        <v>157</v>
      </c>
    </row>
    <row r="1733" spans="1:2" x14ac:dyDescent="0.2">
      <c r="A1733" s="39">
        <v>571</v>
      </c>
      <c r="B1733" s="45">
        <v>158</v>
      </c>
    </row>
    <row r="1734" spans="1:2" x14ac:dyDescent="0.2">
      <c r="A1734" s="39">
        <v>572</v>
      </c>
      <c r="B1734" s="45">
        <v>159</v>
      </c>
    </row>
    <row r="1735" spans="1:2" x14ac:dyDescent="0.2">
      <c r="A1735" s="39">
        <v>573</v>
      </c>
      <c r="B1735" s="45">
        <v>160</v>
      </c>
    </row>
    <row r="1736" spans="1:2" x14ac:dyDescent="0.2">
      <c r="A1736" s="40">
        <v>575</v>
      </c>
      <c r="B1736" s="45">
        <v>135</v>
      </c>
    </row>
    <row r="1737" spans="1:2" x14ac:dyDescent="0.2">
      <c r="A1737" s="40">
        <v>576</v>
      </c>
      <c r="B1737" s="45">
        <v>136</v>
      </c>
    </row>
    <row r="1738" spans="1:2" x14ac:dyDescent="0.2">
      <c r="A1738" s="40">
        <v>577</v>
      </c>
      <c r="B1738" s="45">
        <v>138</v>
      </c>
    </row>
    <row r="1739" spans="1:2" x14ac:dyDescent="0.2">
      <c r="A1739" s="40">
        <v>578</v>
      </c>
      <c r="B1739" s="45">
        <v>135</v>
      </c>
    </row>
    <row r="1740" spans="1:2" x14ac:dyDescent="0.2">
      <c r="A1740" s="40">
        <v>579</v>
      </c>
      <c r="B1740" s="45">
        <v>138</v>
      </c>
    </row>
    <row r="1741" spans="1:2" x14ac:dyDescent="0.2">
      <c r="A1741" s="39">
        <v>581</v>
      </c>
      <c r="B1741" s="45">
        <v>135</v>
      </c>
    </row>
    <row r="1742" spans="1:2" x14ac:dyDescent="0.2">
      <c r="A1742" s="40">
        <v>582</v>
      </c>
      <c r="B1742" s="45">
        <v>136</v>
      </c>
    </row>
    <row r="1743" spans="1:2" x14ac:dyDescent="0.2">
      <c r="A1743" s="40">
        <v>583</v>
      </c>
      <c r="B1743" s="45">
        <v>138</v>
      </c>
    </row>
    <row r="1744" spans="1:2" x14ac:dyDescent="0.2">
      <c r="A1744" s="39">
        <v>584</v>
      </c>
      <c r="B1744" s="45">
        <v>139</v>
      </c>
    </row>
    <row r="1745" spans="1:2" x14ac:dyDescent="0.2">
      <c r="A1745" s="39">
        <v>585</v>
      </c>
      <c r="B1745" s="45">
        <v>140</v>
      </c>
    </row>
    <row r="1746" spans="1:2" x14ac:dyDescent="0.2">
      <c r="A1746" s="39">
        <v>586</v>
      </c>
      <c r="B1746" s="45">
        <v>142</v>
      </c>
    </row>
    <row r="1747" spans="1:2" x14ac:dyDescent="0.2">
      <c r="A1747" s="40">
        <v>587</v>
      </c>
      <c r="B1747" s="45">
        <v>143</v>
      </c>
    </row>
    <row r="1748" spans="1:2" x14ac:dyDescent="0.2">
      <c r="A1748" s="39">
        <v>588</v>
      </c>
      <c r="B1748" s="45">
        <v>144</v>
      </c>
    </row>
    <row r="1749" spans="1:2" x14ac:dyDescent="0.2">
      <c r="A1749" s="39">
        <v>589</v>
      </c>
      <c r="B1749" s="45">
        <v>145</v>
      </c>
    </row>
    <row r="1750" spans="1:2" x14ac:dyDescent="0.2">
      <c r="A1750" s="39">
        <v>590</v>
      </c>
      <c r="B1750" s="45">
        <v>146</v>
      </c>
    </row>
    <row r="1751" spans="1:2" x14ac:dyDescent="0.2">
      <c r="A1751" s="39">
        <v>591</v>
      </c>
      <c r="B1751" s="45">
        <v>147</v>
      </c>
    </row>
    <row r="1752" spans="1:2" x14ac:dyDescent="0.2">
      <c r="A1752" s="40">
        <v>594</v>
      </c>
      <c r="B1752" s="45">
        <v>135</v>
      </c>
    </row>
    <row r="1753" spans="1:2" x14ac:dyDescent="0.2">
      <c r="A1753" s="40">
        <v>595</v>
      </c>
      <c r="B1753" s="45">
        <v>138</v>
      </c>
    </row>
    <row r="1754" spans="1:2" x14ac:dyDescent="0.2">
      <c r="A1754" s="40">
        <v>596</v>
      </c>
      <c r="B1754" s="45">
        <v>135</v>
      </c>
    </row>
    <row r="1755" spans="1:2" x14ac:dyDescent="0.2">
      <c r="A1755" s="40">
        <v>597</v>
      </c>
      <c r="B1755" s="45">
        <v>135</v>
      </c>
    </row>
    <row r="1756" spans="1:2" x14ac:dyDescent="0.2">
      <c r="A1756" s="40">
        <v>598</v>
      </c>
      <c r="B1756" s="45">
        <v>136</v>
      </c>
    </row>
    <row r="1757" spans="1:2" x14ac:dyDescent="0.2">
      <c r="A1757" s="40">
        <v>599</v>
      </c>
      <c r="B1757" s="45">
        <v>138</v>
      </c>
    </row>
    <row r="1758" spans="1:2" x14ac:dyDescent="0.2">
      <c r="A1758" s="40" t="s">
        <v>273</v>
      </c>
      <c r="B1758" s="45">
        <v>138</v>
      </c>
    </row>
    <row r="1759" spans="1:2" x14ac:dyDescent="0.2">
      <c r="A1759" s="40">
        <v>600</v>
      </c>
      <c r="B1759" s="45">
        <v>139</v>
      </c>
    </row>
    <row r="1760" spans="1:2" x14ac:dyDescent="0.2">
      <c r="A1760" s="40">
        <v>601</v>
      </c>
      <c r="B1760" s="45">
        <v>140</v>
      </c>
    </row>
    <row r="1761" spans="1:2" x14ac:dyDescent="0.2">
      <c r="A1761" s="40">
        <v>602</v>
      </c>
      <c r="B1761" s="45">
        <v>142</v>
      </c>
    </row>
    <row r="1762" spans="1:2" x14ac:dyDescent="0.2">
      <c r="A1762" s="40">
        <v>603</v>
      </c>
      <c r="B1762" s="45">
        <v>147</v>
      </c>
    </row>
    <row r="1763" spans="1:2" x14ac:dyDescent="0.2">
      <c r="A1763" s="40">
        <v>604</v>
      </c>
      <c r="B1763" s="45">
        <v>135</v>
      </c>
    </row>
    <row r="1764" spans="1:2" x14ac:dyDescent="0.2">
      <c r="A1764" s="40">
        <v>605</v>
      </c>
      <c r="B1764" s="45">
        <v>136</v>
      </c>
    </row>
    <row r="1765" spans="1:2" x14ac:dyDescent="0.2">
      <c r="A1765" s="40">
        <v>606</v>
      </c>
      <c r="B1765" s="45">
        <v>138</v>
      </c>
    </row>
    <row r="1766" spans="1:2" x14ac:dyDescent="0.2">
      <c r="A1766" s="40">
        <v>610</v>
      </c>
      <c r="B1766" s="45" t="s">
        <v>645</v>
      </c>
    </row>
    <row r="1767" spans="1:2" x14ac:dyDescent="0.2">
      <c r="A1767" s="39">
        <v>611</v>
      </c>
      <c r="B1767" s="45" t="s">
        <v>645</v>
      </c>
    </row>
    <row r="1768" spans="1:2" x14ac:dyDescent="0.2">
      <c r="A1768" s="40">
        <v>612</v>
      </c>
      <c r="B1768" s="45" t="s">
        <v>645</v>
      </c>
    </row>
    <row r="1769" spans="1:2" x14ac:dyDescent="0.2">
      <c r="A1769" s="40">
        <v>613</v>
      </c>
      <c r="B1769" s="45" t="s">
        <v>645</v>
      </c>
    </row>
    <row r="1770" spans="1:2" x14ac:dyDescent="0.2">
      <c r="A1770" s="39">
        <v>614</v>
      </c>
      <c r="B1770" s="45" t="s">
        <v>646</v>
      </c>
    </row>
    <row r="1771" spans="1:2" x14ac:dyDescent="0.2">
      <c r="A1771" s="39">
        <v>615</v>
      </c>
      <c r="B1771" s="45" t="s">
        <v>647</v>
      </c>
    </row>
    <row r="1772" spans="1:2" x14ac:dyDescent="0.2">
      <c r="A1772" s="39">
        <v>616</v>
      </c>
      <c r="B1772" s="45" t="s">
        <v>648</v>
      </c>
    </row>
    <row r="1773" spans="1:2" x14ac:dyDescent="0.2">
      <c r="A1773" s="39">
        <v>617</v>
      </c>
      <c r="B1773" s="45" t="s">
        <v>649</v>
      </c>
    </row>
    <row r="1774" spans="1:2" x14ac:dyDescent="0.2">
      <c r="A1774" s="39">
        <v>618</v>
      </c>
      <c r="B1774" s="45" t="s">
        <v>650</v>
      </c>
    </row>
    <row r="1775" spans="1:2" x14ac:dyDescent="0.2">
      <c r="A1775" s="39">
        <v>619</v>
      </c>
      <c r="B1775" s="45" t="s">
        <v>651</v>
      </c>
    </row>
    <row r="1776" spans="1:2" x14ac:dyDescent="0.2">
      <c r="A1776" s="39">
        <v>620</v>
      </c>
      <c r="B1776" s="45" t="s">
        <v>652</v>
      </c>
    </row>
    <row r="1777" spans="1:2" x14ac:dyDescent="0.2">
      <c r="A1777" s="39">
        <v>621</v>
      </c>
      <c r="B1777" s="45" t="s">
        <v>653</v>
      </c>
    </row>
    <row r="1778" spans="1:2" x14ac:dyDescent="0.2">
      <c r="A1778" s="39">
        <v>622</v>
      </c>
      <c r="B1778" s="45">
        <v>150</v>
      </c>
    </row>
    <row r="1779" spans="1:2" x14ac:dyDescent="0.2">
      <c r="A1779" s="39">
        <v>623</v>
      </c>
      <c r="B1779" s="45">
        <v>153</v>
      </c>
    </row>
    <row r="1780" spans="1:2" x14ac:dyDescent="0.2">
      <c r="A1780" s="39">
        <v>627</v>
      </c>
      <c r="B1780" s="45" t="s">
        <v>654</v>
      </c>
    </row>
    <row r="1781" spans="1:2" x14ac:dyDescent="0.2">
      <c r="A1781" s="39">
        <v>628</v>
      </c>
      <c r="B1781" s="45" t="s">
        <v>655</v>
      </c>
    </row>
    <row r="1782" spans="1:2" x14ac:dyDescent="0.2">
      <c r="A1782" s="39">
        <v>629</v>
      </c>
      <c r="B1782" s="45" t="s">
        <v>656</v>
      </c>
    </row>
    <row r="1783" spans="1:2" x14ac:dyDescent="0.2">
      <c r="A1783" s="39">
        <v>630</v>
      </c>
      <c r="B1783" s="45" t="s">
        <v>548</v>
      </c>
    </row>
    <row r="1784" spans="1:2" x14ac:dyDescent="0.2">
      <c r="A1784" s="39">
        <v>631</v>
      </c>
      <c r="B1784" s="45">
        <v>136</v>
      </c>
    </row>
    <row r="1785" spans="1:2" x14ac:dyDescent="0.2">
      <c r="A1785" s="40">
        <v>632</v>
      </c>
      <c r="B1785" s="45">
        <v>135</v>
      </c>
    </row>
    <row r="1786" spans="1:2" x14ac:dyDescent="0.2">
      <c r="A1786" s="40">
        <v>633</v>
      </c>
      <c r="B1786" s="45">
        <v>136</v>
      </c>
    </row>
    <row r="1787" spans="1:2" x14ac:dyDescent="0.2">
      <c r="A1787" s="40">
        <v>634</v>
      </c>
      <c r="B1787" s="45">
        <v>138</v>
      </c>
    </row>
    <row r="1788" spans="1:2" x14ac:dyDescent="0.2">
      <c r="A1788" s="40" t="s">
        <v>274</v>
      </c>
      <c r="B1788" s="45">
        <v>138</v>
      </c>
    </row>
    <row r="1789" spans="1:2" x14ac:dyDescent="0.2">
      <c r="A1789" s="40">
        <v>635</v>
      </c>
      <c r="B1789" s="45">
        <v>139</v>
      </c>
    </row>
    <row r="1790" spans="1:2" x14ac:dyDescent="0.2">
      <c r="A1790" s="40">
        <v>636</v>
      </c>
      <c r="B1790" s="45">
        <v>140</v>
      </c>
    </row>
    <row r="1791" spans="1:2" x14ac:dyDescent="0.2">
      <c r="A1791" s="40">
        <v>637</v>
      </c>
      <c r="B1791" s="45">
        <v>142</v>
      </c>
    </row>
    <row r="1792" spans="1:2" x14ac:dyDescent="0.2">
      <c r="A1792" s="40">
        <v>638</v>
      </c>
      <c r="B1792" s="45">
        <v>143</v>
      </c>
    </row>
    <row r="1793" spans="1:2" x14ac:dyDescent="0.2">
      <c r="A1793" s="40">
        <v>639</v>
      </c>
      <c r="B1793" s="45">
        <v>144</v>
      </c>
    </row>
    <row r="1794" spans="1:2" x14ac:dyDescent="0.2">
      <c r="A1794" s="40">
        <v>640</v>
      </c>
      <c r="B1794" s="45">
        <v>145</v>
      </c>
    </row>
    <row r="1795" spans="1:2" x14ac:dyDescent="0.2">
      <c r="A1795" s="40">
        <v>641</v>
      </c>
      <c r="B1795" s="45">
        <v>146</v>
      </c>
    </row>
    <row r="1796" spans="1:2" x14ac:dyDescent="0.2">
      <c r="A1796" s="40">
        <v>642</v>
      </c>
      <c r="B1796" s="45">
        <v>147</v>
      </c>
    </row>
    <row r="1797" spans="1:2" x14ac:dyDescent="0.2">
      <c r="A1797" s="39">
        <v>643</v>
      </c>
      <c r="B1797" s="45" t="s">
        <v>657</v>
      </c>
    </row>
    <row r="1798" spans="1:2" x14ac:dyDescent="0.2">
      <c r="A1798" s="39">
        <v>644</v>
      </c>
      <c r="B1798" s="45" t="s">
        <v>658</v>
      </c>
    </row>
    <row r="1799" spans="1:2" x14ac:dyDescent="0.2">
      <c r="A1799" s="39">
        <v>645</v>
      </c>
      <c r="B1799" s="45" t="s">
        <v>659</v>
      </c>
    </row>
    <row r="1800" spans="1:2" x14ac:dyDescent="0.2">
      <c r="A1800" s="39">
        <v>646</v>
      </c>
      <c r="B1800" s="45" t="s">
        <v>660</v>
      </c>
    </row>
    <row r="1801" spans="1:2" x14ac:dyDescent="0.2">
      <c r="A1801" s="39">
        <v>647</v>
      </c>
      <c r="B1801" s="45" t="s">
        <v>661</v>
      </c>
    </row>
    <row r="1802" spans="1:2" x14ac:dyDescent="0.2">
      <c r="A1802" s="39">
        <v>648</v>
      </c>
      <c r="B1802" s="45" t="s">
        <v>662</v>
      </c>
    </row>
    <row r="1803" spans="1:2" x14ac:dyDescent="0.2">
      <c r="A1803" s="39">
        <v>649</v>
      </c>
      <c r="B1803" s="45" t="s">
        <v>663</v>
      </c>
    </row>
    <row r="1804" spans="1:2" x14ac:dyDescent="0.2">
      <c r="A1804" s="39">
        <v>650</v>
      </c>
      <c r="B1804" s="45" t="s">
        <v>664</v>
      </c>
    </row>
    <row r="1805" spans="1:2" x14ac:dyDescent="0.2">
      <c r="A1805" s="39">
        <v>651</v>
      </c>
      <c r="B1805" s="45" t="s">
        <v>665</v>
      </c>
    </row>
    <row r="1806" spans="1:2" x14ac:dyDescent="0.2">
      <c r="A1806" s="40">
        <v>653</v>
      </c>
      <c r="B1806" s="45">
        <v>134</v>
      </c>
    </row>
    <row r="1807" spans="1:2" x14ac:dyDescent="0.2">
      <c r="A1807" s="39">
        <v>654</v>
      </c>
      <c r="B1807" s="45" t="s">
        <v>666</v>
      </c>
    </row>
    <row r="1808" spans="1:2" x14ac:dyDescent="0.2">
      <c r="A1808" s="40">
        <v>655</v>
      </c>
      <c r="B1808" s="45" t="s">
        <v>666</v>
      </c>
    </row>
    <row r="1809" spans="1:2" x14ac:dyDescent="0.2">
      <c r="A1809" s="40">
        <v>656</v>
      </c>
      <c r="B1809" s="45" t="s">
        <v>666</v>
      </c>
    </row>
    <row r="1810" spans="1:2" x14ac:dyDescent="0.2">
      <c r="A1810" s="39">
        <v>657</v>
      </c>
      <c r="B1810" s="45" t="s">
        <v>667</v>
      </c>
    </row>
    <row r="1811" spans="1:2" x14ac:dyDescent="0.2">
      <c r="A1811" s="39">
        <v>658</v>
      </c>
      <c r="B1811" s="45">
        <v>161</v>
      </c>
    </row>
    <row r="1812" spans="1:2" x14ac:dyDescent="0.2">
      <c r="A1812" s="39">
        <v>659</v>
      </c>
      <c r="B1812" s="45">
        <v>162</v>
      </c>
    </row>
    <row r="1813" spans="1:2" x14ac:dyDescent="0.2">
      <c r="A1813" s="39">
        <v>660</v>
      </c>
      <c r="B1813" s="45">
        <v>163</v>
      </c>
    </row>
    <row r="1814" spans="1:2" x14ac:dyDescent="0.2">
      <c r="A1814" s="39">
        <v>661</v>
      </c>
      <c r="B1814" s="45">
        <v>164</v>
      </c>
    </row>
    <row r="1815" spans="1:2" x14ac:dyDescent="0.2">
      <c r="A1815" s="39">
        <v>662</v>
      </c>
      <c r="B1815" s="45">
        <v>165</v>
      </c>
    </row>
    <row r="1816" spans="1:2" x14ac:dyDescent="0.2">
      <c r="A1816" s="39">
        <v>663</v>
      </c>
      <c r="B1816" s="45">
        <v>166</v>
      </c>
    </row>
    <row r="1817" spans="1:2" x14ac:dyDescent="0.2">
      <c r="A1817" s="39">
        <v>664</v>
      </c>
      <c r="B1817" s="45">
        <v>167</v>
      </c>
    </row>
    <row r="1818" spans="1:2" x14ac:dyDescent="0.2">
      <c r="A1818" s="39">
        <v>665</v>
      </c>
      <c r="B1818" s="45">
        <v>168</v>
      </c>
    </row>
    <row r="1819" spans="1:2" x14ac:dyDescent="0.2">
      <c r="A1819" s="39">
        <v>666</v>
      </c>
      <c r="B1819" s="45">
        <v>169</v>
      </c>
    </row>
    <row r="1820" spans="1:2" x14ac:dyDescent="0.2">
      <c r="A1820" s="39">
        <v>667</v>
      </c>
      <c r="B1820" s="45">
        <v>170</v>
      </c>
    </row>
    <row r="1821" spans="1:2" x14ac:dyDescent="0.2">
      <c r="A1821" s="39">
        <v>668</v>
      </c>
      <c r="B1821" s="45">
        <v>171</v>
      </c>
    </row>
    <row r="1822" spans="1:2" x14ac:dyDescent="0.2">
      <c r="A1822" s="39">
        <v>669</v>
      </c>
      <c r="B1822" s="45">
        <v>172</v>
      </c>
    </row>
    <row r="1823" spans="1:2" x14ac:dyDescent="0.2">
      <c r="A1823" s="39">
        <v>670</v>
      </c>
      <c r="B1823" s="45">
        <v>173</v>
      </c>
    </row>
    <row r="1824" spans="1:2" x14ac:dyDescent="0.2">
      <c r="A1824" s="39">
        <v>671</v>
      </c>
      <c r="B1824" s="45">
        <v>174</v>
      </c>
    </row>
    <row r="1825" spans="1:2" x14ac:dyDescent="0.2">
      <c r="A1825" s="39">
        <v>672</v>
      </c>
      <c r="B1825" s="45">
        <v>175</v>
      </c>
    </row>
    <row r="1826" spans="1:2" x14ac:dyDescent="0.2">
      <c r="A1826" s="39">
        <v>673</v>
      </c>
      <c r="B1826" s="45">
        <v>176</v>
      </c>
    </row>
    <row r="1827" spans="1:2" x14ac:dyDescent="0.2">
      <c r="A1827" s="39">
        <v>674</v>
      </c>
      <c r="B1827" s="45">
        <v>177</v>
      </c>
    </row>
    <row r="1828" spans="1:2" x14ac:dyDescent="0.2">
      <c r="A1828" s="39">
        <v>675</v>
      </c>
      <c r="B1828" s="45">
        <v>178</v>
      </c>
    </row>
    <row r="1829" spans="1:2" x14ac:dyDescent="0.2">
      <c r="A1829" s="39">
        <v>676</v>
      </c>
      <c r="B1829" s="45">
        <v>179</v>
      </c>
    </row>
    <row r="1830" spans="1:2" x14ac:dyDescent="0.2">
      <c r="A1830" s="39">
        <v>677</v>
      </c>
      <c r="B1830" s="45">
        <v>180</v>
      </c>
    </row>
    <row r="1831" spans="1:2" x14ac:dyDescent="0.2">
      <c r="A1831" s="39">
        <v>678</v>
      </c>
      <c r="B1831" s="45">
        <v>181</v>
      </c>
    </row>
    <row r="1832" spans="1:2" x14ac:dyDescent="0.2">
      <c r="A1832" s="39">
        <v>679</v>
      </c>
      <c r="B1832" s="45">
        <v>182</v>
      </c>
    </row>
    <row r="1833" spans="1:2" x14ac:dyDescent="0.2">
      <c r="A1833" s="39">
        <v>680</v>
      </c>
      <c r="B1833" s="45" t="s">
        <v>668</v>
      </c>
    </row>
    <row r="1834" spans="1:2" x14ac:dyDescent="0.2">
      <c r="A1834" s="39">
        <v>681</v>
      </c>
      <c r="B1834" s="45" t="s">
        <v>669</v>
      </c>
    </row>
    <row r="1835" spans="1:2" x14ac:dyDescent="0.2">
      <c r="A1835" s="39">
        <v>682</v>
      </c>
      <c r="B1835" s="45" t="s">
        <v>670</v>
      </c>
    </row>
    <row r="1836" spans="1:2" x14ac:dyDescent="0.2">
      <c r="A1836" s="39">
        <v>683</v>
      </c>
      <c r="B1836" s="45" t="s">
        <v>671</v>
      </c>
    </row>
    <row r="1837" spans="1:2" x14ac:dyDescent="0.2">
      <c r="A1837" s="39">
        <v>684</v>
      </c>
      <c r="B1837" s="45">
        <v>137</v>
      </c>
    </row>
    <row r="1838" spans="1:2" x14ac:dyDescent="0.2">
      <c r="A1838" s="40">
        <v>685</v>
      </c>
      <c r="B1838" s="45">
        <v>141</v>
      </c>
    </row>
    <row r="1839" spans="1:2" x14ac:dyDescent="0.2">
      <c r="A1839" s="40">
        <v>686</v>
      </c>
      <c r="B1839" s="45">
        <v>137</v>
      </c>
    </row>
    <row r="1840" spans="1:2" x14ac:dyDescent="0.2">
      <c r="A1840" s="39">
        <v>687</v>
      </c>
      <c r="B1840" s="45">
        <v>141</v>
      </c>
    </row>
    <row r="1841" spans="1:2" x14ac:dyDescent="0.2">
      <c r="A1841" s="39">
        <v>688</v>
      </c>
      <c r="B1841" s="45" t="s">
        <v>672</v>
      </c>
    </row>
    <row r="1842" spans="1:2" x14ac:dyDescent="0.2">
      <c r="A1842" s="39">
        <v>689</v>
      </c>
      <c r="B1842" s="45" t="s">
        <v>673</v>
      </c>
    </row>
    <row r="1843" spans="1:2" x14ac:dyDescent="0.2">
      <c r="A1843" s="39">
        <v>690</v>
      </c>
      <c r="B1843" s="45" t="s">
        <v>674</v>
      </c>
    </row>
    <row r="1844" spans="1:2" x14ac:dyDescent="0.2">
      <c r="A1844" s="40">
        <v>692</v>
      </c>
      <c r="B1844" s="45">
        <v>148</v>
      </c>
    </row>
    <row r="1845" spans="1:2" x14ac:dyDescent="0.2">
      <c r="A1845" s="40">
        <v>693</v>
      </c>
      <c r="B1845" s="45">
        <v>149</v>
      </c>
    </row>
    <row r="1846" spans="1:2" x14ac:dyDescent="0.2">
      <c r="A1846" s="40">
        <v>694</v>
      </c>
      <c r="B1846" s="45">
        <v>150</v>
      </c>
    </row>
    <row r="1847" spans="1:2" x14ac:dyDescent="0.2">
      <c r="A1847" s="40">
        <v>695</v>
      </c>
      <c r="B1847" s="45">
        <v>151</v>
      </c>
    </row>
    <row r="1848" spans="1:2" x14ac:dyDescent="0.2">
      <c r="A1848" s="40">
        <v>696</v>
      </c>
      <c r="B1848" s="45">
        <v>152</v>
      </c>
    </row>
    <row r="1849" spans="1:2" x14ac:dyDescent="0.2">
      <c r="A1849" s="40">
        <v>697</v>
      </c>
      <c r="B1849" s="45">
        <v>153</v>
      </c>
    </row>
    <row r="1850" spans="1:2" x14ac:dyDescent="0.2">
      <c r="A1850" s="40">
        <v>698</v>
      </c>
      <c r="B1850" s="45">
        <v>154</v>
      </c>
    </row>
    <row r="1851" spans="1:2" x14ac:dyDescent="0.2">
      <c r="A1851" s="40">
        <v>699</v>
      </c>
      <c r="B1851" s="45">
        <v>155</v>
      </c>
    </row>
    <row r="1852" spans="1:2" x14ac:dyDescent="0.2">
      <c r="A1852" s="40">
        <v>700</v>
      </c>
      <c r="B1852" s="45">
        <v>156</v>
      </c>
    </row>
    <row r="1853" spans="1:2" x14ac:dyDescent="0.2">
      <c r="A1853" s="40">
        <v>701</v>
      </c>
      <c r="B1853" s="45">
        <v>157</v>
      </c>
    </row>
    <row r="1854" spans="1:2" x14ac:dyDescent="0.2">
      <c r="A1854" s="39">
        <v>702</v>
      </c>
      <c r="B1854" s="45" t="s">
        <v>675</v>
      </c>
    </row>
    <row r="1855" spans="1:2" x14ac:dyDescent="0.2">
      <c r="A1855" s="39">
        <v>703</v>
      </c>
      <c r="B1855" s="45" t="s">
        <v>676</v>
      </c>
    </row>
    <row r="1856" spans="1:2" x14ac:dyDescent="0.2">
      <c r="A1856" s="39">
        <v>704</v>
      </c>
      <c r="B1856" s="45" t="s">
        <v>677</v>
      </c>
    </row>
    <row r="1857" spans="1:2" x14ac:dyDescent="0.2">
      <c r="A1857" s="39">
        <v>705</v>
      </c>
      <c r="B1857" s="45" t="s">
        <v>678</v>
      </c>
    </row>
    <row r="1858" spans="1:2" x14ac:dyDescent="0.2">
      <c r="A1858" s="39">
        <v>706</v>
      </c>
      <c r="B1858" s="45" t="s">
        <v>679</v>
      </c>
    </row>
    <row r="1859" spans="1:2" x14ac:dyDescent="0.2">
      <c r="A1859" s="39">
        <v>707</v>
      </c>
      <c r="B1859" s="45" t="s">
        <v>680</v>
      </c>
    </row>
    <row r="1860" spans="1:2" x14ac:dyDescent="0.2">
      <c r="A1860" s="39">
        <v>708</v>
      </c>
      <c r="B1860" s="45" t="s">
        <v>681</v>
      </c>
    </row>
    <row r="1861" spans="1:2" x14ac:dyDescent="0.2">
      <c r="A1861" s="39">
        <v>709</v>
      </c>
      <c r="B1861" s="45" t="s">
        <v>682</v>
      </c>
    </row>
    <row r="1862" spans="1:2" x14ac:dyDescent="0.2">
      <c r="A1862" s="39">
        <v>710</v>
      </c>
      <c r="B1862" s="45" t="s">
        <v>683</v>
      </c>
    </row>
    <row r="1863" spans="1:2" x14ac:dyDescent="0.2">
      <c r="A1863" s="39">
        <v>711</v>
      </c>
      <c r="B1863" s="45" t="s">
        <v>684</v>
      </c>
    </row>
    <row r="1864" spans="1:2" x14ac:dyDescent="0.2">
      <c r="A1864" s="39">
        <v>712</v>
      </c>
      <c r="B1864" s="45" t="s">
        <v>685</v>
      </c>
    </row>
    <row r="1865" spans="1:2" x14ac:dyDescent="0.2">
      <c r="A1865" s="39">
        <v>713</v>
      </c>
      <c r="B1865" s="45" t="s">
        <v>686</v>
      </c>
    </row>
    <row r="1866" spans="1:2" x14ac:dyDescent="0.2">
      <c r="A1866" s="39">
        <v>714</v>
      </c>
      <c r="B1866" s="45" t="s">
        <v>687</v>
      </c>
    </row>
    <row r="1867" spans="1:2" x14ac:dyDescent="0.2">
      <c r="A1867" s="39">
        <v>715</v>
      </c>
      <c r="B1867" s="45" t="s">
        <v>688</v>
      </c>
    </row>
    <row r="1868" spans="1:2" x14ac:dyDescent="0.2">
      <c r="A1868" s="39">
        <v>716</v>
      </c>
      <c r="B1868" s="45" t="s">
        <v>689</v>
      </c>
    </row>
    <row r="1869" spans="1:2" x14ac:dyDescent="0.2">
      <c r="A1869" s="39">
        <v>717</v>
      </c>
      <c r="B1869" s="45" t="s">
        <v>690</v>
      </c>
    </row>
    <row r="1870" spans="1:2" x14ac:dyDescent="0.2">
      <c r="A1870" s="39">
        <v>718</v>
      </c>
      <c r="B1870" s="45" t="s">
        <v>691</v>
      </c>
    </row>
    <row r="1871" spans="1:2" x14ac:dyDescent="0.2">
      <c r="A1871" s="39">
        <v>719</v>
      </c>
      <c r="B1871" s="45" t="s">
        <v>692</v>
      </c>
    </row>
    <row r="1872" spans="1:2" x14ac:dyDescent="0.2">
      <c r="A1872" s="40">
        <v>720</v>
      </c>
      <c r="B1872" s="45">
        <v>183</v>
      </c>
    </row>
    <row r="1873" spans="1:2" x14ac:dyDescent="0.2">
      <c r="A1873" s="39">
        <v>721</v>
      </c>
      <c r="B1873" s="45">
        <v>183</v>
      </c>
    </row>
    <row r="1874" spans="1:2" x14ac:dyDescent="0.2">
      <c r="A1874" s="40">
        <v>722</v>
      </c>
      <c r="B1874" s="45">
        <v>183</v>
      </c>
    </row>
    <row r="1875" spans="1:2" x14ac:dyDescent="0.2">
      <c r="A1875" s="40">
        <v>723</v>
      </c>
      <c r="B1875" s="45">
        <v>143</v>
      </c>
    </row>
    <row r="1876" spans="1:2" x14ac:dyDescent="0.2">
      <c r="A1876" s="39">
        <v>724</v>
      </c>
      <c r="B1876" s="45" t="s">
        <v>693</v>
      </c>
    </row>
    <row r="1877" spans="1:2" x14ac:dyDescent="0.2">
      <c r="A1877" s="39">
        <v>725</v>
      </c>
      <c r="B1877" s="45" t="s">
        <v>694</v>
      </c>
    </row>
    <row r="1878" spans="1:2" x14ac:dyDescent="0.2">
      <c r="A1878" s="39">
        <v>726</v>
      </c>
      <c r="B1878" s="45" t="s">
        <v>695</v>
      </c>
    </row>
    <row r="1879" spans="1:2" x14ac:dyDescent="0.2">
      <c r="A1879" s="39">
        <v>727</v>
      </c>
      <c r="B1879" s="45" t="s">
        <v>696</v>
      </c>
    </row>
    <row r="1880" spans="1:2" x14ac:dyDescent="0.2">
      <c r="A1880" s="39">
        <v>728</v>
      </c>
      <c r="B1880" s="45" t="s">
        <v>697</v>
      </c>
    </row>
    <row r="1881" spans="1:2" x14ac:dyDescent="0.2">
      <c r="A1881" s="39">
        <v>729</v>
      </c>
      <c r="B1881" s="45" t="s">
        <v>698</v>
      </c>
    </row>
    <row r="1882" spans="1:2" x14ac:dyDescent="0.2">
      <c r="A1882" s="39">
        <v>730</v>
      </c>
      <c r="B1882" s="45" t="s">
        <v>549</v>
      </c>
    </row>
    <row r="1883" spans="1:2" x14ac:dyDescent="0.2">
      <c r="A1883" s="39">
        <v>731</v>
      </c>
      <c r="B1883" s="45" t="s">
        <v>550</v>
      </c>
    </row>
    <row r="1884" spans="1:2" x14ac:dyDescent="0.2">
      <c r="A1884" s="39">
        <v>732</v>
      </c>
      <c r="B1884" s="45" t="s">
        <v>699</v>
      </c>
    </row>
    <row r="1885" spans="1:2" x14ac:dyDescent="0.2">
      <c r="A1885" s="39">
        <v>733</v>
      </c>
      <c r="B1885" s="45" t="s">
        <v>700</v>
      </c>
    </row>
    <row r="1886" spans="1:2" x14ac:dyDescent="0.2">
      <c r="A1886" s="39">
        <v>734</v>
      </c>
      <c r="B1886" s="45" t="s">
        <v>701</v>
      </c>
    </row>
    <row r="1887" spans="1:2" x14ac:dyDescent="0.2">
      <c r="A1887" s="39">
        <v>735</v>
      </c>
      <c r="B1887" s="45" t="s">
        <v>551</v>
      </c>
    </row>
    <row r="1888" spans="1:2" x14ac:dyDescent="0.2">
      <c r="A1888" s="39">
        <v>736</v>
      </c>
      <c r="B1888" s="45" t="s">
        <v>702</v>
      </c>
    </row>
    <row r="1889" spans="1:2" x14ac:dyDescent="0.2">
      <c r="A1889" s="40">
        <v>737</v>
      </c>
      <c r="B1889" s="45" t="s">
        <v>703</v>
      </c>
    </row>
    <row r="1890" spans="1:2" x14ac:dyDescent="0.2">
      <c r="A1890" s="39">
        <v>738</v>
      </c>
      <c r="B1890" s="45" t="s">
        <v>703</v>
      </c>
    </row>
    <row r="1891" spans="1:2" x14ac:dyDescent="0.2">
      <c r="A1891" s="39">
        <v>739</v>
      </c>
      <c r="B1891" s="45" t="s">
        <v>704</v>
      </c>
    </row>
    <row r="1892" spans="1:2" x14ac:dyDescent="0.2">
      <c r="A1892" s="39">
        <v>740</v>
      </c>
      <c r="B1892" s="45" t="s">
        <v>705</v>
      </c>
    </row>
    <row r="1893" spans="1:2" x14ac:dyDescent="0.2">
      <c r="A1893" s="39">
        <v>741</v>
      </c>
      <c r="B1893" s="45" t="s">
        <v>706</v>
      </c>
    </row>
    <row r="1894" spans="1:2" x14ac:dyDescent="0.2">
      <c r="A1894" s="39">
        <v>742</v>
      </c>
      <c r="B1894" s="45" t="s">
        <v>707</v>
      </c>
    </row>
    <row r="1895" spans="1:2" x14ac:dyDescent="0.2">
      <c r="A1895" s="39">
        <v>743</v>
      </c>
      <c r="B1895" s="45" t="s">
        <v>708</v>
      </c>
    </row>
    <row r="1896" spans="1:2" x14ac:dyDescent="0.2">
      <c r="A1896" s="39">
        <v>744</v>
      </c>
      <c r="B1896" s="45" t="s">
        <v>709</v>
      </c>
    </row>
    <row r="1897" spans="1:2" x14ac:dyDescent="0.2">
      <c r="A1897" s="39">
        <v>745</v>
      </c>
      <c r="B1897" s="45" t="s">
        <v>710</v>
      </c>
    </row>
    <row r="1898" spans="1:2" x14ac:dyDescent="0.2">
      <c r="A1898" s="39">
        <v>746</v>
      </c>
      <c r="B1898" s="45" t="s">
        <v>711</v>
      </c>
    </row>
    <row r="1899" spans="1:2" x14ac:dyDescent="0.2">
      <c r="A1899" s="39">
        <v>747</v>
      </c>
      <c r="B1899" s="45" t="s">
        <v>712</v>
      </c>
    </row>
    <row r="1900" spans="1:2" x14ac:dyDescent="0.2">
      <c r="A1900" s="39">
        <v>748</v>
      </c>
      <c r="B1900" s="45" t="s">
        <v>713</v>
      </c>
    </row>
    <row r="1901" spans="1:2" x14ac:dyDescent="0.2">
      <c r="A1901" s="39">
        <v>749</v>
      </c>
      <c r="B1901" s="45" t="s">
        <v>714</v>
      </c>
    </row>
    <row r="1902" spans="1:2" x14ac:dyDescent="0.2">
      <c r="A1902" s="39">
        <v>750</v>
      </c>
      <c r="B1902" s="45" t="s">
        <v>553</v>
      </c>
    </row>
    <row r="1903" spans="1:2" x14ac:dyDescent="0.2">
      <c r="A1903" s="39">
        <v>751</v>
      </c>
      <c r="B1903" s="45" t="s">
        <v>554</v>
      </c>
    </row>
    <row r="1904" spans="1:2" x14ac:dyDescent="0.2">
      <c r="A1904" s="40">
        <v>752</v>
      </c>
      <c r="B1904" s="45" t="s">
        <v>698</v>
      </c>
    </row>
    <row r="1905" spans="1:2" x14ac:dyDescent="0.2">
      <c r="A1905" s="40">
        <v>753</v>
      </c>
      <c r="B1905" s="45" t="s">
        <v>700</v>
      </c>
    </row>
    <row r="1906" spans="1:2" x14ac:dyDescent="0.2">
      <c r="A1906" s="40">
        <v>754</v>
      </c>
      <c r="B1906" s="45" t="s">
        <v>703</v>
      </c>
    </row>
    <row r="1907" spans="1:2" x14ac:dyDescent="0.2">
      <c r="A1907" s="40">
        <v>755</v>
      </c>
      <c r="B1907" s="45" t="s">
        <v>704</v>
      </c>
    </row>
    <row r="1908" spans="1:2" x14ac:dyDescent="0.2">
      <c r="A1908" s="40">
        <v>756</v>
      </c>
      <c r="B1908" s="45" t="s">
        <v>705</v>
      </c>
    </row>
    <row r="1909" spans="1:2" x14ac:dyDescent="0.2">
      <c r="A1909" s="40">
        <v>757</v>
      </c>
      <c r="B1909" s="45" t="s">
        <v>706</v>
      </c>
    </row>
    <row r="1910" spans="1:2" x14ac:dyDescent="0.2">
      <c r="A1910" s="40">
        <v>758</v>
      </c>
      <c r="B1910" s="45" t="s">
        <v>707</v>
      </c>
    </row>
    <row r="1911" spans="1:2" x14ac:dyDescent="0.2">
      <c r="A1911" s="40">
        <v>759</v>
      </c>
      <c r="B1911" s="45" t="s">
        <v>708</v>
      </c>
    </row>
    <row r="1912" spans="1:2" x14ac:dyDescent="0.2">
      <c r="A1912" s="40">
        <v>760</v>
      </c>
      <c r="B1912" s="45" t="s">
        <v>709</v>
      </c>
    </row>
    <row r="1913" spans="1:2" x14ac:dyDescent="0.2">
      <c r="A1913" s="40">
        <v>761</v>
      </c>
      <c r="B1913" s="45" t="s">
        <v>710</v>
      </c>
    </row>
    <row r="1914" spans="1:2" x14ac:dyDescent="0.2">
      <c r="A1914" s="40">
        <v>762</v>
      </c>
      <c r="B1914" s="45" t="s">
        <v>711</v>
      </c>
    </row>
    <row r="1915" spans="1:2" x14ac:dyDescent="0.2">
      <c r="A1915" s="40">
        <v>763</v>
      </c>
      <c r="B1915" s="45" t="s">
        <v>712</v>
      </c>
    </row>
    <row r="1916" spans="1:2" x14ac:dyDescent="0.2">
      <c r="A1916" s="40">
        <v>764</v>
      </c>
      <c r="B1916" s="45" t="s">
        <v>713</v>
      </c>
    </row>
    <row r="1917" spans="1:2" x14ac:dyDescent="0.2">
      <c r="A1917" s="40">
        <v>765</v>
      </c>
      <c r="B1917" s="45" t="s">
        <v>714</v>
      </c>
    </row>
    <row r="1918" spans="1:2" x14ac:dyDescent="0.2">
      <c r="A1918" s="40">
        <v>766</v>
      </c>
      <c r="B1918" s="45" t="s">
        <v>697</v>
      </c>
    </row>
    <row r="1919" spans="1:2" x14ac:dyDescent="0.2">
      <c r="A1919" s="40">
        <v>767</v>
      </c>
      <c r="B1919" s="45" t="s">
        <v>698</v>
      </c>
    </row>
    <row r="1920" spans="1:2" x14ac:dyDescent="0.2">
      <c r="A1920" s="40">
        <v>768</v>
      </c>
      <c r="B1920" s="45" t="s">
        <v>700</v>
      </c>
    </row>
    <row r="1921" spans="1:2" x14ac:dyDescent="0.2">
      <c r="A1921" s="40">
        <v>769</v>
      </c>
      <c r="B1921" s="45" t="s">
        <v>705</v>
      </c>
    </row>
    <row r="1922" spans="1:2" x14ac:dyDescent="0.2">
      <c r="A1922" s="40">
        <v>770</v>
      </c>
      <c r="B1922" s="45" t="s">
        <v>714</v>
      </c>
    </row>
    <row r="1923" spans="1:2" x14ac:dyDescent="0.2">
      <c r="A1923" s="39">
        <v>771</v>
      </c>
      <c r="B1923" s="45" t="s">
        <v>589</v>
      </c>
    </row>
    <row r="1924" spans="1:2" x14ac:dyDescent="0.2">
      <c r="A1924" s="39">
        <v>772</v>
      </c>
      <c r="B1924" s="45" t="s">
        <v>715</v>
      </c>
    </row>
    <row r="1925" spans="1:2" x14ac:dyDescent="0.2">
      <c r="A1925" s="39">
        <v>773</v>
      </c>
      <c r="B1925" s="45" t="s">
        <v>716</v>
      </c>
    </row>
    <row r="1926" spans="1:2" x14ac:dyDescent="0.2">
      <c r="A1926" s="39">
        <v>774</v>
      </c>
      <c r="B1926" s="45" t="s">
        <v>717</v>
      </c>
    </row>
    <row r="1927" spans="1:2" x14ac:dyDescent="0.2">
      <c r="A1927" s="39">
        <v>775</v>
      </c>
      <c r="B1927" s="45" t="s">
        <v>718</v>
      </c>
    </row>
    <row r="1928" spans="1:2" x14ac:dyDescent="0.2">
      <c r="A1928" s="39">
        <v>776</v>
      </c>
      <c r="B1928" s="45" t="s">
        <v>719</v>
      </c>
    </row>
    <row r="1929" spans="1:2" x14ac:dyDescent="0.2">
      <c r="A1929" s="39">
        <v>777</v>
      </c>
      <c r="B1929" s="45" t="s">
        <v>720</v>
      </c>
    </row>
    <row r="1930" spans="1:2" x14ac:dyDescent="0.2">
      <c r="A1930" s="39">
        <v>778</v>
      </c>
      <c r="B1930" s="45" t="s">
        <v>558</v>
      </c>
    </row>
    <row r="1931" spans="1:2" x14ac:dyDescent="0.2">
      <c r="A1931" s="39">
        <v>782</v>
      </c>
      <c r="B1931" s="45" t="s">
        <v>721</v>
      </c>
    </row>
    <row r="1932" spans="1:2" x14ac:dyDescent="0.2">
      <c r="A1932" s="39">
        <v>783</v>
      </c>
      <c r="B1932" s="45" t="s">
        <v>722</v>
      </c>
    </row>
    <row r="1933" spans="1:2" x14ac:dyDescent="0.2">
      <c r="A1933" s="39">
        <v>784</v>
      </c>
      <c r="B1933" s="45" t="s">
        <v>723</v>
      </c>
    </row>
    <row r="1934" spans="1:2" x14ac:dyDescent="0.2">
      <c r="A1934" s="39">
        <v>785</v>
      </c>
      <c r="B1934" s="45" t="s">
        <v>724</v>
      </c>
    </row>
    <row r="1935" spans="1:2" x14ac:dyDescent="0.2">
      <c r="A1935" s="39">
        <v>786</v>
      </c>
      <c r="B1935" s="45" t="s">
        <v>725</v>
      </c>
    </row>
    <row r="1936" spans="1:2" x14ac:dyDescent="0.2">
      <c r="A1936" s="39">
        <v>787</v>
      </c>
      <c r="B1936" s="45" t="s">
        <v>726</v>
      </c>
    </row>
    <row r="1937" spans="1:2" x14ac:dyDescent="0.2">
      <c r="A1937" s="39">
        <v>788</v>
      </c>
      <c r="B1937" s="45" t="s">
        <v>727</v>
      </c>
    </row>
    <row r="1938" spans="1:2" x14ac:dyDescent="0.2">
      <c r="A1938" s="39">
        <v>789</v>
      </c>
      <c r="B1938" s="45" t="s">
        <v>728</v>
      </c>
    </row>
    <row r="1939" spans="1:2" x14ac:dyDescent="0.2">
      <c r="A1939" s="39">
        <v>790</v>
      </c>
      <c r="B1939" s="45" t="s">
        <v>729</v>
      </c>
    </row>
    <row r="1940" spans="1:2" x14ac:dyDescent="0.2">
      <c r="A1940" s="39">
        <v>791</v>
      </c>
      <c r="B1940" s="45" t="s">
        <v>730</v>
      </c>
    </row>
    <row r="1941" spans="1:2" x14ac:dyDescent="0.2">
      <c r="A1941" s="39">
        <v>792</v>
      </c>
      <c r="B1941" s="45" t="s">
        <v>731</v>
      </c>
    </row>
    <row r="1942" spans="1:2" x14ac:dyDescent="0.2">
      <c r="A1942" s="39">
        <v>793</v>
      </c>
      <c r="B1942" s="45" t="s">
        <v>732</v>
      </c>
    </row>
    <row r="1943" spans="1:2" x14ac:dyDescent="0.2">
      <c r="A1943" s="39">
        <v>794</v>
      </c>
      <c r="B1943" s="45" t="s">
        <v>733</v>
      </c>
    </row>
    <row r="1944" spans="1:2" x14ac:dyDescent="0.2">
      <c r="A1944" s="39">
        <v>795</v>
      </c>
      <c r="B1944" s="45" t="s">
        <v>734</v>
      </c>
    </row>
    <row r="1945" spans="1:2" x14ac:dyDescent="0.2">
      <c r="A1945" s="39">
        <v>796</v>
      </c>
      <c r="B1945" s="45" t="s">
        <v>735</v>
      </c>
    </row>
    <row r="1946" spans="1:2" x14ac:dyDescent="0.2">
      <c r="A1946" s="39">
        <v>797</v>
      </c>
      <c r="B1946" s="45" t="s">
        <v>560</v>
      </c>
    </row>
    <row r="1947" spans="1:2" x14ac:dyDescent="0.2">
      <c r="A1947" s="39">
        <v>798</v>
      </c>
      <c r="B1947" s="45" t="s">
        <v>736</v>
      </c>
    </row>
    <row r="1948" spans="1:2" x14ac:dyDescent="0.2">
      <c r="A1948" s="39">
        <v>799</v>
      </c>
      <c r="B1948" s="45" t="s">
        <v>737</v>
      </c>
    </row>
    <row r="1949" spans="1:2" x14ac:dyDescent="0.2">
      <c r="A1949" s="39">
        <v>800</v>
      </c>
      <c r="B1949" s="45" t="s">
        <v>738</v>
      </c>
    </row>
    <row r="1950" spans="1:2" x14ac:dyDescent="0.2">
      <c r="A1950" s="39">
        <v>801</v>
      </c>
      <c r="B1950" s="45" t="s">
        <v>739</v>
      </c>
    </row>
    <row r="1951" spans="1:2" x14ac:dyDescent="0.2">
      <c r="A1951" s="39">
        <v>802</v>
      </c>
      <c r="B1951" s="45" t="s">
        <v>740</v>
      </c>
    </row>
    <row r="1952" spans="1:2" x14ac:dyDescent="0.2">
      <c r="A1952" s="39">
        <v>803</v>
      </c>
      <c r="B1952" s="45">
        <v>184</v>
      </c>
    </row>
    <row r="1953" spans="1:2" x14ac:dyDescent="0.2">
      <c r="A1953" s="39">
        <v>804</v>
      </c>
      <c r="B1953" s="45">
        <v>185</v>
      </c>
    </row>
    <row r="1954" spans="1:2" x14ac:dyDescent="0.2">
      <c r="A1954" s="39">
        <v>805</v>
      </c>
      <c r="B1954" s="45">
        <v>186</v>
      </c>
    </row>
    <row r="1955" spans="1:2" x14ac:dyDescent="0.2">
      <c r="A1955" s="39">
        <v>806</v>
      </c>
      <c r="B1955" s="45">
        <v>187</v>
      </c>
    </row>
    <row r="1956" spans="1:2" x14ac:dyDescent="0.2">
      <c r="A1956" s="39">
        <v>807</v>
      </c>
      <c r="B1956" s="45">
        <v>188</v>
      </c>
    </row>
    <row r="1957" spans="1:2" x14ac:dyDescent="0.2">
      <c r="A1957" s="39">
        <v>808</v>
      </c>
      <c r="B1957" s="45">
        <v>189</v>
      </c>
    </row>
    <row r="1958" spans="1:2" x14ac:dyDescent="0.2">
      <c r="A1958" s="39">
        <v>809</v>
      </c>
      <c r="B1958" s="45">
        <v>190</v>
      </c>
    </row>
    <row r="1959" spans="1:2" x14ac:dyDescent="0.2">
      <c r="A1959" s="39">
        <v>810</v>
      </c>
      <c r="B1959" s="45">
        <v>191</v>
      </c>
    </row>
    <row r="1960" spans="1:2" x14ac:dyDescent="0.2">
      <c r="A1960" s="39">
        <v>811</v>
      </c>
      <c r="B1960" s="45">
        <v>192</v>
      </c>
    </row>
    <row r="1961" spans="1:2" x14ac:dyDescent="0.2">
      <c r="A1961" s="39">
        <v>812</v>
      </c>
      <c r="B1961" s="45">
        <v>193</v>
      </c>
    </row>
    <row r="1962" spans="1:2" x14ac:dyDescent="0.2">
      <c r="A1962" s="39">
        <v>813</v>
      </c>
      <c r="B1962" s="45">
        <v>194</v>
      </c>
    </row>
    <row r="1963" spans="1:2" x14ac:dyDescent="0.2">
      <c r="A1963" s="39">
        <v>814</v>
      </c>
      <c r="B1963" s="45">
        <v>195</v>
      </c>
    </row>
    <row r="1964" spans="1:2" x14ac:dyDescent="0.2">
      <c r="A1964" s="39">
        <v>815</v>
      </c>
      <c r="B1964" s="45">
        <v>196</v>
      </c>
    </row>
    <row r="1965" spans="1:2" x14ac:dyDescent="0.2">
      <c r="A1965" s="39">
        <v>816</v>
      </c>
      <c r="B1965" s="45">
        <v>197</v>
      </c>
    </row>
    <row r="1966" spans="1:2" x14ac:dyDescent="0.2">
      <c r="A1966" s="39">
        <v>817</v>
      </c>
      <c r="B1966" s="45">
        <v>198</v>
      </c>
    </row>
    <row r="1967" spans="1:2" x14ac:dyDescent="0.2">
      <c r="A1967" s="39">
        <v>818</v>
      </c>
      <c r="B1967" s="45">
        <v>199</v>
      </c>
    </row>
    <row r="1968" spans="1:2" x14ac:dyDescent="0.2">
      <c r="A1968" s="39">
        <v>819</v>
      </c>
      <c r="B1968" s="45">
        <v>200</v>
      </c>
    </row>
    <row r="1969" spans="1:2" x14ac:dyDescent="0.2">
      <c r="A1969" s="39">
        <v>820</v>
      </c>
      <c r="B1969" s="45">
        <v>201</v>
      </c>
    </row>
    <row r="1970" spans="1:2" x14ac:dyDescent="0.2">
      <c r="A1970" s="39">
        <v>821</v>
      </c>
      <c r="B1970" s="45">
        <v>202</v>
      </c>
    </row>
    <row r="1971" spans="1:2" x14ac:dyDescent="0.2">
      <c r="A1971" s="39">
        <v>822</v>
      </c>
      <c r="B1971" s="45">
        <v>203</v>
      </c>
    </row>
    <row r="1972" spans="1:2" x14ac:dyDescent="0.2">
      <c r="A1972" s="39">
        <v>823</v>
      </c>
      <c r="B1972" s="45">
        <v>204</v>
      </c>
    </row>
    <row r="1973" spans="1:2" x14ac:dyDescent="0.2">
      <c r="A1973" s="39">
        <v>824</v>
      </c>
      <c r="B1973" s="45">
        <v>205</v>
      </c>
    </row>
    <row r="1974" spans="1:2" x14ac:dyDescent="0.2">
      <c r="A1974" s="39">
        <v>825</v>
      </c>
      <c r="B1974" s="45">
        <v>206</v>
      </c>
    </row>
    <row r="1975" spans="1:2" x14ac:dyDescent="0.2">
      <c r="A1975" s="39">
        <v>826</v>
      </c>
      <c r="B1975" s="45">
        <v>207</v>
      </c>
    </row>
    <row r="1976" spans="1:2" x14ac:dyDescent="0.2">
      <c r="A1976" s="39">
        <v>827</v>
      </c>
      <c r="B1976" s="45">
        <v>208</v>
      </c>
    </row>
    <row r="1977" spans="1:2" x14ac:dyDescent="0.2">
      <c r="A1977" s="39">
        <v>828</v>
      </c>
      <c r="B1977" s="45">
        <v>209</v>
      </c>
    </row>
    <row r="1978" spans="1:2" x14ac:dyDescent="0.2">
      <c r="A1978" s="39">
        <v>829</v>
      </c>
      <c r="B1978" s="45">
        <v>210</v>
      </c>
    </row>
    <row r="1979" spans="1:2" x14ac:dyDescent="0.2">
      <c r="A1979" s="39">
        <v>830</v>
      </c>
      <c r="B1979" s="45">
        <v>211</v>
      </c>
    </row>
    <row r="1980" spans="1:2" x14ac:dyDescent="0.2">
      <c r="A1980" s="39">
        <v>831</v>
      </c>
      <c r="B1980" s="45">
        <v>212</v>
      </c>
    </row>
    <row r="1981" spans="1:2" x14ac:dyDescent="0.2">
      <c r="A1981" s="39">
        <v>832</v>
      </c>
      <c r="B1981" s="45">
        <v>213</v>
      </c>
    </row>
    <row r="1982" spans="1:2" x14ac:dyDescent="0.2">
      <c r="A1982" s="39">
        <v>833</v>
      </c>
      <c r="B1982" s="45">
        <v>214</v>
      </c>
    </row>
    <row r="1983" spans="1:2" x14ac:dyDescent="0.2">
      <c r="A1983" s="39">
        <v>834</v>
      </c>
      <c r="B1983" s="45">
        <v>215</v>
      </c>
    </row>
    <row r="1984" spans="1:2" x14ac:dyDescent="0.2">
      <c r="A1984" s="39">
        <v>835</v>
      </c>
      <c r="B1984" s="45" t="s">
        <v>741</v>
      </c>
    </row>
    <row r="1985" spans="1:2" x14ac:dyDescent="0.2">
      <c r="A1985" s="39">
        <v>836</v>
      </c>
      <c r="B1985" s="45" t="s">
        <v>742</v>
      </c>
    </row>
    <row r="1986" spans="1:2" x14ac:dyDescent="0.2">
      <c r="A1986" s="39">
        <v>837</v>
      </c>
      <c r="B1986" s="45" t="s">
        <v>743</v>
      </c>
    </row>
    <row r="1987" spans="1:2" x14ac:dyDescent="0.2">
      <c r="A1987" s="39">
        <v>838</v>
      </c>
      <c r="B1987" s="45" t="s">
        <v>744</v>
      </c>
    </row>
    <row r="1988" spans="1:2" x14ac:dyDescent="0.2">
      <c r="A1988" s="40">
        <v>839</v>
      </c>
      <c r="B1988" s="45">
        <v>185</v>
      </c>
    </row>
    <row r="1989" spans="1:2" x14ac:dyDescent="0.2">
      <c r="A1989" s="40">
        <v>840</v>
      </c>
      <c r="B1989" s="45">
        <v>186</v>
      </c>
    </row>
    <row r="1990" spans="1:2" x14ac:dyDescent="0.2">
      <c r="A1990" s="40">
        <v>841</v>
      </c>
      <c r="B1990" s="45">
        <v>187</v>
      </c>
    </row>
    <row r="1991" spans="1:2" x14ac:dyDescent="0.2">
      <c r="A1991" s="40">
        <v>842</v>
      </c>
      <c r="B1991" s="45">
        <v>188</v>
      </c>
    </row>
    <row r="1992" spans="1:2" x14ac:dyDescent="0.2">
      <c r="A1992" s="40">
        <v>843</v>
      </c>
      <c r="B1992" s="45">
        <v>189</v>
      </c>
    </row>
    <row r="1993" spans="1:2" x14ac:dyDescent="0.2">
      <c r="A1993" s="40">
        <v>844</v>
      </c>
      <c r="B1993" s="45">
        <v>190</v>
      </c>
    </row>
    <row r="1994" spans="1:2" x14ac:dyDescent="0.2">
      <c r="A1994" s="40">
        <v>845</v>
      </c>
      <c r="B1994" s="45">
        <v>191</v>
      </c>
    </row>
    <row r="1995" spans="1:2" x14ac:dyDescent="0.2">
      <c r="A1995" s="40">
        <v>846</v>
      </c>
      <c r="B1995" s="45">
        <v>192</v>
      </c>
    </row>
    <row r="1996" spans="1:2" x14ac:dyDescent="0.2">
      <c r="A1996" s="40">
        <v>847</v>
      </c>
      <c r="B1996" s="45">
        <v>196</v>
      </c>
    </row>
    <row r="1997" spans="1:2" x14ac:dyDescent="0.2">
      <c r="A1997" s="40">
        <v>848</v>
      </c>
      <c r="B1997" s="45">
        <v>185</v>
      </c>
    </row>
    <row r="1998" spans="1:2" x14ac:dyDescent="0.2">
      <c r="A1998" s="40">
        <v>849</v>
      </c>
      <c r="B1998" s="45">
        <v>186</v>
      </c>
    </row>
    <row r="1999" spans="1:2" x14ac:dyDescent="0.2">
      <c r="A1999" s="40">
        <v>850</v>
      </c>
      <c r="B1999" s="45">
        <v>187</v>
      </c>
    </row>
    <row r="2000" spans="1:2" x14ac:dyDescent="0.2">
      <c r="A2000" s="40">
        <v>851</v>
      </c>
      <c r="B2000" s="45">
        <v>188</v>
      </c>
    </row>
    <row r="2001" spans="1:2" x14ac:dyDescent="0.2">
      <c r="A2001" s="39">
        <v>852</v>
      </c>
      <c r="B2001" s="45" t="s">
        <v>745</v>
      </c>
    </row>
    <row r="2002" spans="1:2" x14ac:dyDescent="0.2">
      <c r="A2002" s="39">
        <v>853</v>
      </c>
      <c r="B2002" s="45" t="s">
        <v>746</v>
      </c>
    </row>
    <row r="2003" spans="1:2" x14ac:dyDescent="0.2">
      <c r="A2003" s="39">
        <v>854</v>
      </c>
      <c r="B2003" s="45" t="s">
        <v>747</v>
      </c>
    </row>
    <row r="2004" spans="1:2" x14ac:dyDescent="0.2">
      <c r="A2004" s="39">
        <v>855</v>
      </c>
      <c r="B2004" s="45" t="s">
        <v>748</v>
      </c>
    </row>
    <row r="2005" spans="1:2" x14ac:dyDescent="0.2">
      <c r="A2005" s="39">
        <v>856</v>
      </c>
      <c r="B2005" s="45" t="s">
        <v>749</v>
      </c>
    </row>
    <row r="2006" spans="1:2" x14ac:dyDescent="0.2">
      <c r="A2006" s="39">
        <v>857</v>
      </c>
      <c r="B2006" s="45" t="s">
        <v>750</v>
      </c>
    </row>
    <row r="2007" spans="1:2" x14ac:dyDescent="0.2">
      <c r="A2007" s="39">
        <v>858</v>
      </c>
      <c r="B2007" s="45" t="s">
        <v>751</v>
      </c>
    </row>
    <row r="2008" spans="1:2" x14ac:dyDescent="0.2">
      <c r="A2008" s="39">
        <v>859</v>
      </c>
      <c r="B2008" s="45" t="s">
        <v>752</v>
      </c>
    </row>
    <row r="2009" spans="1:2" x14ac:dyDescent="0.2">
      <c r="A2009" s="39">
        <v>860</v>
      </c>
      <c r="B2009" s="45" t="s">
        <v>753</v>
      </c>
    </row>
    <row r="2010" spans="1:2" x14ac:dyDescent="0.2">
      <c r="A2010" s="39">
        <v>861</v>
      </c>
      <c r="B2010" s="45" t="s">
        <v>754</v>
      </c>
    </row>
    <row r="2011" spans="1:2" x14ac:dyDescent="0.2">
      <c r="A2011" s="39">
        <v>862</v>
      </c>
      <c r="B2011" s="45" t="s">
        <v>755</v>
      </c>
    </row>
    <row r="2012" spans="1:2" x14ac:dyDescent="0.2">
      <c r="A2012" s="39">
        <v>863</v>
      </c>
      <c r="B2012" s="45" t="s">
        <v>756</v>
      </c>
    </row>
    <row r="2013" spans="1:2" x14ac:dyDescent="0.2">
      <c r="A2013" s="39">
        <v>864</v>
      </c>
      <c r="B2013" s="45" t="s">
        <v>757</v>
      </c>
    </row>
    <row r="2014" spans="1:2" x14ac:dyDescent="0.2">
      <c r="A2014" s="39">
        <v>865</v>
      </c>
      <c r="B2014" s="45" t="s">
        <v>758</v>
      </c>
    </row>
    <row r="2015" spans="1:2" x14ac:dyDescent="0.2">
      <c r="A2015" s="39">
        <v>866</v>
      </c>
      <c r="B2015" s="45" t="s">
        <v>759</v>
      </c>
    </row>
    <row r="2016" spans="1:2" x14ac:dyDescent="0.2">
      <c r="A2016" s="39">
        <v>867</v>
      </c>
      <c r="B2016" s="45" t="s">
        <v>760</v>
      </c>
    </row>
    <row r="2017" spans="1:2" x14ac:dyDescent="0.2">
      <c r="A2017" s="39">
        <v>868</v>
      </c>
      <c r="B2017" s="45" t="s">
        <v>761</v>
      </c>
    </row>
    <row r="2018" spans="1:2" x14ac:dyDescent="0.2">
      <c r="A2018" s="39">
        <v>869</v>
      </c>
      <c r="B2018" s="45" t="s">
        <v>762</v>
      </c>
    </row>
    <row r="2019" spans="1:2" x14ac:dyDescent="0.2">
      <c r="A2019" s="39">
        <v>870</v>
      </c>
      <c r="B2019" s="45" t="s">
        <v>763</v>
      </c>
    </row>
    <row r="2020" spans="1:2" x14ac:dyDescent="0.2">
      <c r="A2020" s="39">
        <v>871</v>
      </c>
      <c r="B2020" s="45" t="s">
        <v>764</v>
      </c>
    </row>
    <row r="2021" spans="1:2" x14ac:dyDescent="0.2">
      <c r="A2021" s="39">
        <v>872</v>
      </c>
      <c r="B2021" s="45" t="s">
        <v>765</v>
      </c>
    </row>
    <row r="2022" spans="1:2" x14ac:dyDescent="0.2">
      <c r="A2022" s="39">
        <v>873</v>
      </c>
      <c r="B2022" s="45" t="s">
        <v>766</v>
      </c>
    </row>
    <row r="2023" spans="1:2" x14ac:dyDescent="0.2">
      <c r="A2023" s="39">
        <v>874</v>
      </c>
      <c r="B2023" s="45" t="s">
        <v>767</v>
      </c>
    </row>
    <row r="2024" spans="1:2" x14ac:dyDescent="0.2">
      <c r="A2024" s="39">
        <v>875</v>
      </c>
      <c r="B2024" s="45" t="s">
        <v>768</v>
      </c>
    </row>
    <row r="2025" spans="1:2" x14ac:dyDescent="0.2">
      <c r="A2025" s="39">
        <v>876</v>
      </c>
      <c r="B2025" s="45" t="s">
        <v>769</v>
      </c>
    </row>
    <row r="2026" spans="1:2" x14ac:dyDescent="0.2">
      <c r="A2026" s="39">
        <v>877</v>
      </c>
      <c r="B2026" s="45" t="s">
        <v>770</v>
      </c>
    </row>
    <row r="2027" spans="1:2" x14ac:dyDescent="0.2">
      <c r="A2027" s="39">
        <v>878</v>
      </c>
      <c r="B2027" s="45" t="s">
        <v>771</v>
      </c>
    </row>
    <row r="2028" spans="1:2" x14ac:dyDescent="0.2">
      <c r="A2028" s="39">
        <v>879</v>
      </c>
      <c r="B2028" s="45" t="s">
        <v>772</v>
      </c>
    </row>
    <row r="2029" spans="1:2" x14ac:dyDescent="0.2">
      <c r="A2029" s="39">
        <v>880</v>
      </c>
      <c r="B2029" s="45" t="s">
        <v>773</v>
      </c>
    </row>
    <row r="2030" spans="1:2" x14ac:dyDescent="0.2">
      <c r="A2030" s="39">
        <v>881</v>
      </c>
      <c r="B2030" s="45" t="s">
        <v>774</v>
      </c>
    </row>
    <row r="2031" spans="1:2" x14ac:dyDescent="0.2">
      <c r="A2031" s="39">
        <v>882</v>
      </c>
      <c r="B2031" s="45" t="s">
        <v>775</v>
      </c>
    </row>
    <row r="2032" spans="1:2" x14ac:dyDescent="0.2">
      <c r="A2032" s="39">
        <v>883</v>
      </c>
      <c r="B2032" s="45" t="s">
        <v>776</v>
      </c>
    </row>
    <row r="2033" spans="1:2" x14ac:dyDescent="0.2">
      <c r="A2033" s="39">
        <v>884</v>
      </c>
      <c r="B2033" s="45" t="s">
        <v>777</v>
      </c>
    </row>
    <row r="2034" spans="1:2" x14ac:dyDescent="0.2">
      <c r="A2034" s="39">
        <v>885</v>
      </c>
      <c r="B2034" s="45" t="s">
        <v>778</v>
      </c>
    </row>
    <row r="2035" spans="1:2" x14ac:dyDescent="0.2">
      <c r="A2035" s="39">
        <v>886</v>
      </c>
      <c r="B2035" s="45" t="s">
        <v>779</v>
      </c>
    </row>
    <row r="2036" spans="1:2" x14ac:dyDescent="0.2">
      <c r="A2036" s="39">
        <v>887</v>
      </c>
      <c r="B2036" s="45" t="s">
        <v>780</v>
      </c>
    </row>
    <row r="2037" spans="1:2" x14ac:dyDescent="0.2">
      <c r="A2037" s="39">
        <v>888</v>
      </c>
      <c r="B2037" s="45" t="s">
        <v>781</v>
      </c>
    </row>
    <row r="2038" spans="1:2" x14ac:dyDescent="0.2">
      <c r="A2038" s="39">
        <v>889</v>
      </c>
      <c r="B2038" s="45" t="s">
        <v>782</v>
      </c>
    </row>
    <row r="2039" spans="1:2" x14ac:dyDescent="0.2">
      <c r="A2039" s="39">
        <v>890</v>
      </c>
      <c r="B2039" s="45" t="s">
        <v>783</v>
      </c>
    </row>
    <row r="2040" spans="1:2" x14ac:dyDescent="0.2">
      <c r="A2040" s="39">
        <v>891</v>
      </c>
      <c r="B2040" s="45" t="s">
        <v>784</v>
      </c>
    </row>
    <row r="2041" spans="1:2" x14ac:dyDescent="0.2">
      <c r="A2041" s="39">
        <v>892</v>
      </c>
      <c r="B2041" s="45" t="s">
        <v>785</v>
      </c>
    </row>
    <row r="2042" spans="1:2" x14ac:dyDescent="0.2">
      <c r="A2042" s="39">
        <v>893</v>
      </c>
      <c r="B2042" s="45" t="s">
        <v>786</v>
      </c>
    </row>
    <row r="2043" spans="1:2" x14ac:dyDescent="0.2">
      <c r="A2043" s="39">
        <v>894</v>
      </c>
      <c r="B2043" s="45" t="s">
        <v>787</v>
      </c>
    </row>
    <row r="2044" spans="1:2" x14ac:dyDescent="0.2">
      <c r="A2044" s="39">
        <v>895</v>
      </c>
      <c r="B2044" s="45" t="s">
        <v>788</v>
      </c>
    </row>
    <row r="2045" spans="1:2" x14ac:dyDescent="0.2">
      <c r="A2045" s="39">
        <v>896</v>
      </c>
      <c r="B2045" s="45" t="s">
        <v>789</v>
      </c>
    </row>
    <row r="2046" spans="1:2" x14ac:dyDescent="0.2">
      <c r="A2046" s="39">
        <v>897</v>
      </c>
      <c r="B2046" s="45" t="s">
        <v>790</v>
      </c>
    </row>
    <row r="2047" spans="1:2" x14ac:dyDescent="0.2">
      <c r="A2047" s="39">
        <v>898</v>
      </c>
      <c r="B2047" s="45" t="s">
        <v>791</v>
      </c>
    </row>
    <row r="2048" spans="1:2" x14ac:dyDescent="0.2">
      <c r="A2048" s="39">
        <v>899</v>
      </c>
      <c r="B2048" s="45" t="s">
        <v>793</v>
      </c>
    </row>
    <row r="2049" spans="1:2" x14ac:dyDescent="0.2">
      <c r="A2049" s="39">
        <v>900</v>
      </c>
      <c r="B2049" s="45" t="s">
        <v>794</v>
      </c>
    </row>
    <row r="2050" spans="1:2" x14ac:dyDescent="0.2">
      <c r="A2050" s="39">
        <v>901</v>
      </c>
      <c r="B2050" s="45" t="s">
        <v>795</v>
      </c>
    </row>
    <row r="2051" spans="1:2" x14ac:dyDescent="0.2">
      <c r="A2051" s="39">
        <v>902</v>
      </c>
      <c r="B2051" s="45" t="s">
        <v>792</v>
      </c>
    </row>
    <row r="2052" spans="1:2" x14ac:dyDescent="0.2">
      <c r="A2052" s="39">
        <v>903</v>
      </c>
      <c r="B2052" s="45" t="s">
        <v>796</v>
      </c>
    </row>
    <row r="2053" spans="1:2" x14ac:dyDescent="0.2">
      <c r="A2053" s="39">
        <v>904</v>
      </c>
      <c r="B2053" s="45" t="s">
        <v>797</v>
      </c>
    </row>
    <row r="2054" spans="1:2" x14ac:dyDescent="0.2">
      <c r="A2054" s="39">
        <v>905</v>
      </c>
      <c r="B2054" s="45" t="s">
        <v>798</v>
      </c>
    </row>
    <row r="2055" spans="1:2" x14ac:dyDescent="0.2">
      <c r="A2055" s="39">
        <v>906</v>
      </c>
      <c r="B2055" s="45" t="s">
        <v>799</v>
      </c>
    </row>
    <row r="2056" spans="1:2" x14ac:dyDescent="0.2">
      <c r="A2056" s="39">
        <v>907</v>
      </c>
      <c r="B2056" s="45" t="s">
        <v>800</v>
      </c>
    </row>
    <row r="2057" spans="1:2" x14ac:dyDescent="0.2">
      <c r="A2057" s="39">
        <v>908</v>
      </c>
      <c r="B2057" s="45" t="s">
        <v>801</v>
      </c>
    </row>
    <row r="2058" spans="1:2" x14ac:dyDescent="0.2">
      <c r="A2058" s="39">
        <v>909</v>
      </c>
      <c r="B2058" s="45" t="s">
        <v>802</v>
      </c>
    </row>
    <row r="2059" spans="1:2" x14ac:dyDescent="0.2">
      <c r="A2059" s="39">
        <v>910</v>
      </c>
      <c r="B2059" s="45" t="s">
        <v>803</v>
      </c>
    </row>
    <row r="2060" spans="1:2" x14ac:dyDescent="0.2">
      <c r="A2060" s="39">
        <v>911</v>
      </c>
      <c r="B2060" s="45" t="s">
        <v>804</v>
      </c>
    </row>
    <row r="2061" spans="1:2" x14ac:dyDescent="0.2">
      <c r="A2061" s="39">
        <v>912</v>
      </c>
      <c r="B2061" s="45" t="s">
        <v>805</v>
      </c>
    </row>
    <row r="2062" spans="1:2" x14ac:dyDescent="0.2">
      <c r="A2062" s="39">
        <v>913</v>
      </c>
      <c r="B2062" s="45" t="s">
        <v>806</v>
      </c>
    </row>
    <row r="2063" spans="1:2" x14ac:dyDescent="0.2">
      <c r="A2063" s="39">
        <v>914</v>
      </c>
      <c r="B2063" s="45" t="s">
        <v>807</v>
      </c>
    </row>
    <row r="2064" spans="1:2" x14ac:dyDescent="0.2">
      <c r="A2064" s="39">
        <v>915</v>
      </c>
      <c r="B2064" s="45" t="s">
        <v>808</v>
      </c>
    </row>
    <row r="2065" spans="1:2" x14ac:dyDescent="0.2">
      <c r="A2065" s="39">
        <v>916</v>
      </c>
      <c r="B2065" s="45" t="s">
        <v>809</v>
      </c>
    </row>
    <row r="2066" spans="1:2" x14ac:dyDescent="0.2">
      <c r="A2066" s="39">
        <v>917</v>
      </c>
      <c r="B2066" s="45" t="s">
        <v>810</v>
      </c>
    </row>
    <row r="2067" spans="1:2" x14ac:dyDescent="0.2">
      <c r="A2067" s="39">
        <v>918</v>
      </c>
      <c r="B2067" s="45" t="s">
        <v>811</v>
      </c>
    </row>
    <row r="2068" spans="1:2" x14ac:dyDescent="0.2">
      <c r="A2068" s="39">
        <v>919</v>
      </c>
      <c r="B2068" s="45" t="s">
        <v>812</v>
      </c>
    </row>
    <row r="2069" spans="1:2" x14ac:dyDescent="0.2">
      <c r="A2069" s="39">
        <v>920</v>
      </c>
      <c r="B2069" s="45" t="s">
        <v>813</v>
      </c>
    </row>
    <row r="2070" spans="1:2" x14ac:dyDescent="0.2">
      <c r="A2070" s="39">
        <v>921</v>
      </c>
      <c r="B2070" s="45" t="s">
        <v>814</v>
      </c>
    </row>
    <row r="2071" spans="1:2" x14ac:dyDescent="0.2">
      <c r="A2071" s="39">
        <v>922</v>
      </c>
      <c r="B2071" s="45" t="s">
        <v>815</v>
      </c>
    </row>
    <row r="2072" spans="1:2" x14ac:dyDescent="0.2">
      <c r="A2072" s="39">
        <v>923</v>
      </c>
      <c r="B2072" s="45" t="s">
        <v>816</v>
      </c>
    </row>
    <row r="2073" spans="1:2" x14ac:dyDescent="0.2">
      <c r="A2073" s="39">
        <v>924</v>
      </c>
      <c r="B2073" s="45" t="s">
        <v>817</v>
      </c>
    </row>
    <row r="2074" spans="1:2" x14ac:dyDescent="0.2">
      <c r="A2074" s="39">
        <v>925</v>
      </c>
      <c r="B2074" s="45" t="s">
        <v>818</v>
      </c>
    </row>
    <row r="2075" spans="1:2" x14ac:dyDescent="0.2">
      <c r="A2075" s="39">
        <v>926</v>
      </c>
      <c r="B2075" s="45" t="s">
        <v>819</v>
      </c>
    </row>
    <row r="2076" spans="1:2" x14ac:dyDescent="0.2">
      <c r="A2076" s="39">
        <v>927</v>
      </c>
      <c r="B2076" s="45" t="s">
        <v>820</v>
      </c>
    </row>
    <row r="2077" spans="1:2" x14ac:dyDescent="0.2">
      <c r="A2077" s="39">
        <v>928</v>
      </c>
      <c r="B2077" s="45" t="s">
        <v>821</v>
      </c>
    </row>
    <row r="2078" spans="1:2" x14ac:dyDescent="0.2">
      <c r="A2078" s="39">
        <v>929</v>
      </c>
      <c r="B2078" s="45" t="s">
        <v>828</v>
      </c>
    </row>
    <row r="2079" spans="1:2" x14ac:dyDescent="0.2">
      <c r="A2079" s="39">
        <v>930</v>
      </c>
      <c r="B2079" s="45" t="s">
        <v>824</v>
      </c>
    </row>
    <row r="2080" spans="1:2" x14ac:dyDescent="0.2">
      <c r="A2080" s="39">
        <v>931</v>
      </c>
      <c r="B2080" s="45" t="s">
        <v>825</v>
      </c>
    </row>
    <row r="2081" spans="1:2" x14ac:dyDescent="0.2">
      <c r="A2081" s="39">
        <v>932</v>
      </c>
      <c r="B2081" s="45" t="s">
        <v>826</v>
      </c>
    </row>
    <row r="2082" spans="1:2" x14ac:dyDescent="0.2">
      <c r="A2082" s="39">
        <v>933</v>
      </c>
      <c r="B2082" s="45" t="s">
        <v>827</v>
      </c>
    </row>
    <row r="2083" spans="1:2" x14ac:dyDescent="0.2">
      <c r="A2083" s="39">
        <v>934</v>
      </c>
      <c r="B2083" s="45" t="s">
        <v>829</v>
      </c>
    </row>
    <row r="2084" spans="1:2" x14ac:dyDescent="0.2">
      <c r="A2084" s="39">
        <v>935</v>
      </c>
      <c r="B2084" s="45" t="s">
        <v>830</v>
      </c>
    </row>
    <row r="2085" spans="1:2" x14ac:dyDescent="0.2">
      <c r="A2085" s="39">
        <v>936</v>
      </c>
      <c r="B2085" s="45" t="s">
        <v>831</v>
      </c>
    </row>
    <row r="2086" spans="1:2" x14ac:dyDescent="0.2">
      <c r="A2086" s="39">
        <v>937</v>
      </c>
      <c r="B2086" s="45" t="s">
        <v>822</v>
      </c>
    </row>
    <row r="2087" spans="1:2" x14ac:dyDescent="0.2">
      <c r="A2087" s="39">
        <v>938</v>
      </c>
      <c r="B2087" s="45" t="s">
        <v>823</v>
      </c>
    </row>
    <row r="2088" spans="1:2" x14ac:dyDescent="0.2">
      <c r="A2088" s="39">
        <v>939</v>
      </c>
      <c r="B2088" s="45" t="s">
        <v>832</v>
      </c>
    </row>
    <row r="2089" spans="1:2" x14ac:dyDescent="0.2">
      <c r="A2089" s="39">
        <v>940</v>
      </c>
      <c r="B2089" s="45" t="s">
        <v>833</v>
      </c>
    </row>
    <row r="2090" spans="1:2" x14ac:dyDescent="0.2">
      <c r="A2090" s="39">
        <v>941</v>
      </c>
      <c r="B2090" s="45" t="s">
        <v>834</v>
      </c>
    </row>
    <row r="2091" spans="1:2" x14ac:dyDescent="0.2">
      <c r="A2091" s="39">
        <v>942</v>
      </c>
      <c r="B2091" s="45" t="s">
        <v>835</v>
      </c>
    </row>
    <row r="2092" spans="1:2" x14ac:dyDescent="0.2">
      <c r="A2092" s="39">
        <v>943</v>
      </c>
      <c r="B2092" s="45" t="s">
        <v>836</v>
      </c>
    </row>
    <row r="2093" spans="1:2" x14ac:dyDescent="0.2">
      <c r="A2093" s="39">
        <v>944</v>
      </c>
      <c r="B2093" s="45" t="s">
        <v>837</v>
      </c>
    </row>
    <row r="2094" spans="1:2" x14ac:dyDescent="0.2">
      <c r="A2094" s="39">
        <v>945</v>
      </c>
      <c r="B2094" s="45" t="s">
        <v>838</v>
      </c>
    </row>
    <row r="2095" spans="1:2" x14ac:dyDescent="0.2">
      <c r="A2095" s="39">
        <v>946</v>
      </c>
      <c r="B2095" s="45" t="s">
        <v>839</v>
      </c>
    </row>
    <row r="2096" spans="1:2" x14ac:dyDescent="0.2">
      <c r="A2096" s="39">
        <v>947</v>
      </c>
      <c r="B2096" s="45" t="s">
        <v>840</v>
      </c>
    </row>
    <row r="2097" spans="1:2" x14ac:dyDescent="0.2">
      <c r="A2097" s="39">
        <v>948</v>
      </c>
      <c r="B2097" s="45" t="s">
        <v>562</v>
      </c>
    </row>
    <row r="2098" spans="1:2" x14ac:dyDescent="0.2">
      <c r="A2098" s="39" t="s">
        <v>594</v>
      </c>
      <c r="B2098" s="45" t="s">
        <v>841</v>
      </c>
    </row>
    <row r="2099" spans="1:2" x14ac:dyDescent="0.2">
      <c r="A2099" s="39" t="s">
        <v>595</v>
      </c>
      <c r="B2099" s="45" t="s">
        <v>842</v>
      </c>
    </row>
    <row r="2100" spans="1:2" x14ac:dyDescent="0.2">
      <c r="A2100" s="39" t="s">
        <v>596</v>
      </c>
      <c r="B2100" s="45" t="s">
        <v>1289</v>
      </c>
    </row>
    <row r="2101" spans="1:2" x14ac:dyDescent="0.2">
      <c r="A2101" s="39" t="s">
        <v>597</v>
      </c>
      <c r="B2101" s="45" t="s">
        <v>1290</v>
      </c>
    </row>
    <row r="2102" spans="1:2" x14ac:dyDescent="0.2">
      <c r="A2102" s="39" t="s">
        <v>598</v>
      </c>
      <c r="B2102" s="45" t="s">
        <v>1291</v>
      </c>
    </row>
    <row r="2103" spans="1:2" x14ac:dyDescent="0.2">
      <c r="A2103" s="39" t="s">
        <v>599</v>
      </c>
      <c r="B2103" s="45" t="s">
        <v>1292</v>
      </c>
    </row>
    <row r="2104" spans="1:2" x14ac:dyDescent="0.2">
      <c r="A2104" s="39" t="s">
        <v>600</v>
      </c>
      <c r="B2104" s="45" t="s">
        <v>1293</v>
      </c>
    </row>
    <row r="2105" spans="1:2" x14ac:dyDescent="0.2">
      <c r="A2105" s="39" t="s">
        <v>601</v>
      </c>
      <c r="B2105" s="45" t="s">
        <v>1294</v>
      </c>
    </row>
    <row r="2106" spans="1:2" x14ac:dyDescent="0.2">
      <c r="A2106" s="39" t="s">
        <v>602</v>
      </c>
      <c r="B2106" s="45" t="s">
        <v>1295</v>
      </c>
    </row>
    <row r="2107" spans="1:2" x14ac:dyDescent="0.2">
      <c r="A2107" s="39" t="s">
        <v>603</v>
      </c>
      <c r="B2107" s="45" t="s">
        <v>847</v>
      </c>
    </row>
    <row r="2108" spans="1:2" x14ac:dyDescent="0.2">
      <c r="A2108" s="39" t="s">
        <v>604</v>
      </c>
      <c r="B2108" s="45" t="s">
        <v>848</v>
      </c>
    </row>
    <row r="2109" spans="1:2" x14ac:dyDescent="0.2">
      <c r="A2109" s="39" t="s">
        <v>605</v>
      </c>
      <c r="B2109" s="45" t="s">
        <v>1296</v>
      </c>
    </row>
    <row r="2110" spans="1:2" x14ac:dyDescent="0.2">
      <c r="A2110" s="39" t="s">
        <v>606</v>
      </c>
      <c r="B2110" s="45" t="s">
        <v>1297</v>
      </c>
    </row>
    <row r="2111" spans="1:2" x14ac:dyDescent="0.2">
      <c r="A2111" s="39" t="s">
        <v>607</v>
      </c>
      <c r="B2111" s="45" t="s">
        <v>1298</v>
      </c>
    </row>
    <row r="2112" spans="1:2" x14ac:dyDescent="0.2">
      <c r="A2112" s="39" t="s">
        <v>608</v>
      </c>
      <c r="B2112" s="45" t="s">
        <v>1299</v>
      </c>
    </row>
    <row r="2113" spans="1:2" x14ac:dyDescent="0.2">
      <c r="A2113" s="40" t="s">
        <v>609</v>
      </c>
      <c r="B2113" s="45" t="s">
        <v>1296</v>
      </c>
    </row>
    <row r="2114" spans="1:2" x14ac:dyDescent="0.2">
      <c r="A2114" s="39" t="s">
        <v>610</v>
      </c>
      <c r="B2114" s="45" t="s">
        <v>849</v>
      </c>
    </row>
    <row r="2115" spans="1:2" x14ac:dyDescent="0.2">
      <c r="A2115" s="39" t="s">
        <v>611</v>
      </c>
      <c r="B2115" s="45" t="s">
        <v>852</v>
      </c>
    </row>
    <row r="2116" spans="1:2" x14ac:dyDescent="0.2">
      <c r="A2116" s="39" t="s">
        <v>612</v>
      </c>
      <c r="B2116" s="45" t="s">
        <v>853</v>
      </c>
    </row>
    <row r="2117" spans="1:2" x14ac:dyDescent="0.2">
      <c r="A2117" s="39" t="s">
        <v>613</v>
      </c>
      <c r="B2117" s="45" t="s">
        <v>854</v>
      </c>
    </row>
    <row r="2118" spans="1:2" x14ac:dyDescent="0.2">
      <c r="A2118" s="39" t="s">
        <v>614</v>
      </c>
      <c r="B2118" s="45" t="s">
        <v>1300</v>
      </c>
    </row>
    <row r="2119" spans="1:2" x14ac:dyDescent="0.2">
      <c r="A2119" s="39" t="s">
        <v>615</v>
      </c>
      <c r="B2119" s="45" t="s">
        <v>1301</v>
      </c>
    </row>
    <row r="2120" spans="1:2" x14ac:dyDescent="0.2">
      <c r="A2120" s="39" t="s">
        <v>616</v>
      </c>
      <c r="B2120" s="45" t="s">
        <v>1302</v>
      </c>
    </row>
    <row r="2121" spans="1:2" x14ac:dyDescent="0.2">
      <c r="A2121" s="39" t="s">
        <v>617</v>
      </c>
      <c r="B2121" s="45" t="s">
        <v>1303</v>
      </c>
    </row>
    <row r="2122" spans="1:2" x14ac:dyDescent="0.2">
      <c r="A2122" s="39" t="s">
        <v>618</v>
      </c>
      <c r="B2122" s="45" t="s">
        <v>855</v>
      </c>
    </row>
    <row r="2123" spans="1:2" x14ac:dyDescent="0.2">
      <c r="A2123" s="39" t="s">
        <v>619</v>
      </c>
      <c r="B2123" s="45" t="s">
        <v>858</v>
      </c>
    </row>
    <row r="2124" spans="1:2" x14ac:dyDescent="0.2">
      <c r="A2124" s="39" t="s">
        <v>620</v>
      </c>
      <c r="B2124" s="45" t="s">
        <v>859</v>
      </c>
    </row>
    <row r="2125" spans="1:2" x14ac:dyDescent="0.2">
      <c r="A2125" s="39" t="s">
        <v>621</v>
      </c>
      <c r="B2125" s="45" t="s">
        <v>1304</v>
      </c>
    </row>
    <row r="2126" spans="1:2" x14ac:dyDescent="0.2">
      <c r="A2126" s="39" t="s">
        <v>622</v>
      </c>
      <c r="B2126" s="45" t="s">
        <v>861</v>
      </c>
    </row>
    <row r="2127" spans="1:2" x14ac:dyDescent="0.2">
      <c r="A2127" s="39" t="s">
        <v>623</v>
      </c>
      <c r="B2127" s="45" t="s">
        <v>862</v>
      </c>
    </row>
    <row r="2128" spans="1:2" x14ac:dyDescent="0.2">
      <c r="A2128" s="39" t="s">
        <v>624</v>
      </c>
      <c r="B2128" s="45" t="s">
        <v>863</v>
      </c>
    </row>
    <row r="2129" spans="1:2" x14ac:dyDescent="0.2">
      <c r="A2129" s="39" t="s">
        <v>625</v>
      </c>
      <c r="B2129" s="45" t="s">
        <v>864</v>
      </c>
    </row>
    <row r="2130" spans="1:2" x14ac:dyDescent="0.2">
      <c r="A2130" s="39" t="s">
        <v>626</v>
      </c>
      <c r="B2130" s="45" t="s">
        <v>865</v>
      </c>
    </row>
    <row r="2131" spans="1:2" x14ac:dyDescent="0.2">
      <c r="A2131" s="39" t="s">
        <v>627</v>
      </c>
      <c r="B2131" s="45" t="s">
        <v>866</v>
      </c>
    </row>
    <row r="2132" spans="1:2" x14ac:dyDescent="0.2">
      <c r="A2132" s="39" t="s">
        <v>628</v>
      </c>
      <c r="B2132" s="45" t="s">
        <v>867</v>
      </c>
    </row>
    <row r="2133" spans="1:2" x14ac:dyDescent="0.2">
      <c r="A2133" s="39" t="s">
        <v>629</v>
      </c>
      <c r="B2133" s="45" t="s">
        <v>868</v>
      </c>
    </row>
    <row r="2134" spans="1:2" x14ac:dyDescent="0.2">
      <c r="A2134" s="39" t="s">
        <v>1391</v>
      </c>
      <c r="B2134" s="45" t="s">
        <v>589</v>
      </c>
    </row>
    <row r="2135" spans="1:2" x14ac:dyDescent="0.2">
      <c r="A2135" s="39" t="s">
        <v>1392</v>
      </c>
      <c r="B2135" s="45" t="s">
        <v>1340</v>
      </c>
    </row>
    <row r="2136" spans="1:2" x14ac:dyDescent="0.2">
      <c r="A2136" s="39" t="s">
        <v>1396</v>
      </c>
      <c r="B2136" s="45" t="s">
        <v>1414</v>
      </c>
    </row>
    <row r="2137" spans="1:2" x14ac:dyDescent="0.2">
      <c r="A2137" s="40" t="s">
        <v>1397</v>
      </c>
      <c r="B2137" s="45" t="s">
        <v>1415</v>
      </c>
    </row>
    <row r="2138" spans="1:2" x14ac:dyDescent="0.2">
      <c r="A2138" s="39" t="s">
        <v>1398</v>
      </c>
      <c r="B2138" s="45" t="s">
        <v>1416</v>
      </c>
    </row>
    <row r="2139" spans="1:2" x14ac:dyDescent="0.2">
      <c r="A2139" s="40" t="s">
        <v>1399</v>
      </c>
      <c r="B2139" s="45" t="s">
        <v>1415</v>
      </c>
    </row>
    <row r="2140" spans="1:2" x14ac:dyDescent="0.2">
      <c r="A2140" s="39" t="s">
        <v>1400</v>
      </c>
      <c r="B2140" s="45" t="s">
        <v>1415</v>
      </c>
    </row>
    <row r="2141" spans="1:2" x14ac:dyDescent="0.2">
      <c r="A2141" s="40" t="s">
        <v>1401</v>
      </c>
      <c r="B2141" s="45" t="s">
        <v>1417</v>
      </c>
    </row>
    <row r="2142" spans="1:2" x14ac:dyDescent="0.2">
      <c r="A2142" s="39" t="s">
        <v>1402</v>
      </c>
      <c r="B2142" s="45" t="s">
        <v>1418</v>
      </c>
    </row>
    <row r="2143" spans="1:2" x14ac:dyDescent="0.2">
      <c r="A2143" s="40" t="s">
        <v>1403</v>
      </c>
      <c r="B2143" s="45" t="s">
        <v>1417</v>
      </c>
    </row>
    <row r="2144" spans="1:2" x14ac:dyDescent="0.2">
      <c r="A2144" s="40" t="s">
        <v>1404</v>
      </c>
      <c r="B2144" s="45" t="s">
        <v>1417</v>
      </c>
    </row>
    <row r="2145" spans="1:2" x14ac:dyDescent="0.2">
      <c r="A2145" s="40" t="s">
        <v>1405</v>
      </c>
      <c r="B2145" s="45" t="s">
        <v>1417</v>
      </c>
    </row>
    <row r="2146" spans="1:2" x14ac:dyDescent="0.2">
      <c r="A2146" s="39" t="s">
        <v>1406</v>
      </c>
      <c r="B2146" s="45" t="s">
        <v>1417</v>
      </c>
    </row>
    <row r="2147" spans="1:2" x14ac:dyDescent="0.2">
      <c r="A2147" s="40" t="s">
        <v>1407</v>
      </c>
      <c r="B2147" s="45" t="s">
        <v>1420</v>
      </c>
    </row>
    <row r="2148" spans="1:2" x14ac:dyDescent="0.2">
      <c r="A2148" s="40" t="s">
        <v>1408</v>
      </c>
      <c r="B2148" s="45" t="s">
        <v>1421</v>
      </c>
    </row>
    <row r="2149" spans="1:2" x14ac:dyDescent="0.2">
      <c r="A2149" s="39" t="s">
        <v>1409</v>
      </c>
      <c r="B2149" s="45" t="s">
        <v>1419</v>
      </c>
    </row>
    <row r="2150" spans="1:2" x14ac:dyDescent="0.2">
      <c r="A2150" s="39" t="s">
        <v>1410</v>
      </c>
      <c r="B2150" s="45" t="s">
        <v>1420</v>
      </c>
    </row>
    <row r="2151" spans="1:2" x14ac:dyDescent="0.2">
      <c r="A2151" s="39" t="s">
        <v>1411</v>
      </c>
      <c r="B2151" s="45" t="s">
        <v>1421</v>
      </c>
    </row>
    <row r="2152" spans="1:2" x14ac:dyDescent="0.2">
      <c r="A2152" s="39" t="s">
        <v>1412</v>
      </c>
      <c r="B2152" s="45" t="s">
        <v>1422</v>
      </c>
    </row>
    <row r="2153" spans="1:2" x14ac:dyDescent="0.2">
      <c r="A2153" s="39" t="s">
        <v>1413</v>
      </c>
      <c r="B2153" s="45" t="s">
        <v>1423</v>
      </c>
    </row>
    <row r="2154" spans="1:2" x14ac:dyDescent="0.2">
      <c r="A2154" s="39" t="s">
        <v>1389</v>
      </c>
      <c r="B2154" s="45" t="s">
        <v>1307</v>
      </c>
    </row>
    <row r="2155" spans="1:2" x14ac:dyDescent="0.2">
      <c r="A2155" s="39" t="s">
        <v>1478</v>
      </c>
      <c r="B2155" s="45" t="s">
        <v>1473</v>
      </c>
    </row>
    <row r="2156" spans="1:2" x14ac:dyDescent="0.2">
      <c r="A2156" s="39" t="s">
        <v>1479</v>
      </c>
      <c r="B2156" s="45" t="s">
        <v>1566</v>
      </c>
    </row>
    <row r="2157" spans="1:2" x14ac:dyDescent="0.2">
      <c r="A2157" s="39" t="s">
        <v>1480</v>
      </c>
      <c r="B2157" s="45" t="s">
        <v>1567</v>
      </c>
    </row>
    <row r="2158" spans="1:2" x14ac:dyDescent="0.2">
      <c r="A2158" s="39" t="s">
        <v>1481</v>
      </c>
      <c r="B2158" s="45" t="s">
        <v>1568</v>
      </c>
    </row>
    <row r="2159" spans="1:2" x14ac:dyDescent="0.2">
      <c r="A2159" s="39" t="s">
        <v>1482</v>
      </c>
      <c r="B2159" s="45" t="s">
        <v>1569</v>
      </c>
    </row>
    <row r="2160" spans="1:2" x14ac:dyDescent="0.2">
      <c r="A2160" s="39" t="s">
        <v>1483</v>
      </c>
      <c r="B2160" s="45" t="s">
        <v>1570</v>
      </c>
    </row>
    <row r="2161" spans="1:2" x14ac:dyDescent="0.2">
      <c r="A2161" s="39" t="s">
        <v>1484</v>
      </c>
      <c r="B2161" s="45" t="s">
        <v>1571</v>
      </c>
    </row>
    <row r="2162" spans="1:2" x14ac:dyDescent="0.2">
      <c r="A2162" s="40" t="s">
        <v>1485</v>
      </c>
      <c r="B2162" s="45" t="s">
        <v>1473</v>
      </c>
    </row>
    <row r="2163" spans="1:2" x14ac:dyDescent="0.2">
      <c r="A2163" s="40" t="s">
        <v>1486</v>
      </c>
      <c r="B2163" s="45" t="s">
        <v>1566</v>
      </c>
    </row>
    <row r="2164" spans="1:2" x14ac:dyDescent="0.2">
      <c r="A2164" s="40" t="s">
        <v>1487</v>
      </c>
      <c r="B2164" s="45" t="s">
        <v>1567</v>
      </c>
    </row>
    <row r="2165" spans="1:2" x14ac:dyDescent="0.2">
      <c r="A2165" s="40" t="s">
        <v>1488</v>
      </c>
      <c r="B2165" s="45" t="s">
        <v>1568</v>
      </c>
    </row>
    <row r="2166" spans="1:2" x14ac:dyDescent="0.2">
      <c r="A2166" s="40" t="s">
        <v>1489</v>
      </c>
      <c r="B2166" s="45" t="s">
        <v>1569</v>
      </c>
    </row>
    <row r="2167" spans="1:2" x14ac:dyDescent="0.2">
      <c r="A2167" s="40" t="s">
        <v>1490</v>
      </c>
      <c r="B2167" s="45" t="s">
        <v>1570</v>
      </c>
    </row>
    <row r="2168" spans="1:2" x14ac:dyDescent="0.2">
      <c r="A2168" s="40" t="s">
        <v>1491</v>
      </c>
      <c r="B2168" s="45" t="s">
        <v>1571</v>
      </c>
    </row>
    <row r="2169" spans="1:2" x14ac:dyDescent="0.2">
      <c r="A2169" s="40" t="s">
        <v>1492</v>
      </c>
      <c r="B2169" s="45" t="s">
        <v>1473</v>
      </c>
    </row>
    <row r="2170" spans="1:2" x14ac:dyDescent="0.2">
      <c r="A2170" s="40" t="s">
        <v>1493</v>
      </c>
      <c r="B2170" s="45" t="s">
        <v>1566</v>
      </c>
    </row>
    <row r="2171" spans="1:2" x14ac:dyDescent="0.2">
      <c r="A2171" s="40" t="s">
        <v>1494</v>
      </c>
      <c r="B2171" s="45" t="s">
        <v>1567</v>
      </c>
    </row>
    <row r="2172" spans="1:2" x14ac:dyDescent="0.2">
      <c r="A2172" s="40" t="s">
        <v>1495</v>
      </c>
      <c r="B2172" s="45" t="s">
        <v>1568</v>
      </c>
    </row>
    <row r="2173" spans="1:2" x14ac:dyDescent="0.2">
      <c r="A2173" s="40" t="s">
        <v>1496</v>
      </c>
      <c r="B2173" s="45" t="s">
        <v>1569</v>
      </c>
    </row>
    <row r="2174" spans="1:2" x14ac:dyDescent="0.2">
      <c r="A2174" s="40" t="s">
        <v>1497</v>
      </c>
      <c r="B2174" s="45" t="s">
        <v>1570</v>
      </c>
    </row>
    <row r="2175" spans="1:2" x14ac:dyDescent="0.2">
      <c r="A2175" s="40" t="s">
        <v>1498</v>
      </c>
      <c r="B2175" s="45" t="s">
        <v>1571</v>
      </c>
    </row>
    <row r="2176" spans="1:2" x14ac:dyDescent="0.2">
      <c r="A2176" s="40" t="s">
        <v>1499</v>
      </c>
      <c r="B2176" s="45" t="s">
        <v>1473</v>
      </c>
    </row>
    <row r="2177" spans="1:2" x14ac:dyDescent="0.2">
      <c r="A2177" s="40" t="s">
        <v>1500</v>
      </c>
      <c r="B2177" s="45" t="s">
        <v>1566</v>
      </c>
    </row>
    <row r="2178" spans="1:2" x14ac:dyDescent="0.2">
      <c r="A2178" s="40" t="s">
        <v>1501</v>
      </c>
      <c r="B2178" s="45" t="s">
        <v>1567</v>
      </c>
    </row>
    <row r="2179" spans="1:2" x14ac:dyDescent="0.2">
      <c r="A2179" s="40" t="s">
        <v>1502</v>
      </c>
      <c r="B2179" s="45" t="s">
        <v>1568</v>
      </c>
    </row>
    <row r="2180" spans="1:2" x14ac:dyDescent="0.2">
      <c r="A2180" s="40" t="s">
        <v>1503</v>
      </c>
      <c r="B2180" s="45" t="s">
        <v>1569</v>
      </c>
    </row>
    <row r="2181" spans="1:2" x14ac:dyDescent="0.2">
      <c r="A2181" s="40" t="s">
        <v>1504</v>
      </c>
      <c r="B2181" s="45" t="s">
        <v>1570</v>
      </c>
    </row>
    <row r="2182" spans="1:2" x14ac:dyDescent="0.2">
      <c r="A2182" s="40" t="s">
        <v>1505</v>
      </c>
      <c r="B2182" s="45" t="s">
        <v>1571</v>
      </c>
    </row>
    <row r="2183" spans="1:2" x14ac:dyDescent="0.2">
      <c r="A2183" s="40" t="s">
        <v>1506</v>
      </c>
      <c r="B2183" s="45" t="s">
        <v>1573</v>
      </c>
    </row>
    <row r="2184" spans="1:2" x14ac:dyDescent="0.2">
      <c r="A2184" s="40" t="s">
        <v>1507</v>
      </c>
      <c r="B2184" s="45" t="s">
        <v>1574</v>
      </c>
    </row>
    <row r="2185" spans="1:2" x14ac:dyDescent="0.2">
      <c r="A2185" s="40" t="s">
        <v>1508</v>
      </c>
      <c r="B2185" s="45" t="s">
        <v>1573</v>
      </c>
    </row>
    <row r="2186" spans="1:2" x14ac:dyDescent="0.2">
      <c r="A2186" s="40" t="s">
        <v>1509</v>
      </c>
      <c r="B2186" s="45" t="s">
        <v>1574</v>
      </c>
    </row>
    <row r="2187" spans="1:2" x14ac:dyDescent="0.2">
      <c r="A2187" s="40" t="s">
        <v>1510</v>
      </c>
      <c r="B2187" s="45" t="s">
        <v>1575</v>
      </c>
    </row>
    <row r="2188" spans="1:2" x14ac:dyDescent="0.2">
      <c r="A2188" s="40" t="s">
        <v>1511</v>
      </c>
      <c r="B2188" s="45" t="s">
        <v>1576</v>
      </c>
    </row>
    <row r="2189" spans="1:2" x14ac:dyDescent="0.2">
      <c r="A2189" s="40" t="s">
        <v>1512</v>
      </c>
      <c r="B2189" s="45" t="s">
        <v>1577</v>
      </c>
    </row>
    <row r="2190" spans="1:2" x14ac:dyDescent="0.2">
      <c r="A2190" s="40" t="s">
        <v>1513</v>
      </c>
      <c r="B2190" s="45" t="s">
        <v>1578</v>
      </c>
    </row>
    <row r="2191" spans="1:2" x14ac:dyDescent="0.2">
      <c r="A2191" s="40" t="s">
        <v>1514</v>
      </c>
      <c r="B2191" s="45" t="s">
        <v>1579</v>
      </c>
    </row>
    <row r="2192" spans="1:2" x14ac:dyDescent="0.2">
      <c r="A2192" s="40" t="s">
        <v>1524</v>
      </c>
      <c r="B2192" s="45" t="s">
        <v>1573</v>
      </c>
    </row>
    <row r="2193" spans="1:2" x14ac:dyDescent="0.2">
      <c r="A2193" s="40" t="s">
        <v>1525</v>
      </c>
      <c r="B2193" s="45" t="s">
        <v>1574</v>
      </c>
    </row>
    <row r="2194" spans="1:2" x14ac:dyDescent="0.2">
      <c r="A2194" s="40" t="s">
        <v>1526</v>
      </c>
      <c r="B2194" s="45" t="s">
        <v>1575</v>
      </c>
    </row>
    <row r="2195" spans="1:2" x14ac:dyDescent="0.2">
      <c r="A2195" s="40" t="s">
        <v>1527</v>
      </c>
      <c r="B2195" s="45" t="s">
        <v>1576</v>
      </c>
    </row>
    <row r="2196" spans="1:2" x14ac:dyDescent="0.2">
      <c r="A2196" s="40" t="s">
        <v>1528</v>
      </c>
      <c r="B2196" s="45" t="s">
        <v>1577</v>
      </c>
    </row>
    <row r="2197" spans="1:2" x14ac:dyDescent="0.2">
      <c r="A2197" s="40" t="s">
        <v>1529</v>
      </c>
      <c r="B2197" s="45" t="s">
        <v>1578</v>
      </c>
    </row>
    <row r="2198" spans="1:2" x14ac:dyDescent="0.2">
      <c r="A2198" s="40" t="s">
        <v>1530</v>
      </c>
      <c r="B2198" s="45" t="s">
        <v>1579</v>
      </c>
    </row>
    <row r="2199" spans="1:2" x14ac:dyDescent="0.2">
      <c r="A2199" s="40" t="s">
        <v>1531</v>
      </c>
      <c r="B2199" s="45" t="s">
        <v>1573</v>
      </c>
    </row>
    <row r="2200" spans="1:2" x14ac:dyDescent="0.2">
      <c r="A2200" s="40" t="s">
        <v>1532</v>
      </c>
      <c r="B2200" s="45" t="s">
        <v>1574</v>
      </c>
    </row>
    <row r="2201" spans="1:2" x14ac:dyDescent="0.2">
      <c r="A2201" s="40" t="s">
        <v>1533</v>
      </c>
      <c r="B2201" s="45" t="s">
        <v>1575</v>
      </c>
    </row>
    <row r="2202" spans="1:2" x14ac:dyDescent="0.2">
      <c r="A2202" s="40" t="s">
        <v>1534</v>
      </c>
      <c r="B2202" s="45" t="s">
        <v>1576</v>
      </c>
    </row>
    <row r="2203" spans="1:2" x14ac:dyDescent="0.2">
      <c r="A2203" s="40" t="s">
        <v>1535</v>
      </c>
      <c r="B2203" s="45" t="s">
        <v>1577</v>
      </c>
    </row>
    <row r="2204" spans="1:2" x14ac:dyDescent="0.2">
      <c r="A2204" s="40" t="s">
        <v>1536</v>
      </c>
      <c r="B2204" s="45" t="s">
        <v>1579</v>
      </c>
    </row>
    <row r="2205" spans="1:2" x14ac:dyDescent="0.2">
      <c r="A2205" s="40" t="s">
        <v>1537</v>
      </c>
      <c r="B2205" s="45" t="s">
        <v>1573</v>
      </c>
    </row>
    <row r="2206" spans="1:2" x14ac:dyDescent="0.2">
      <c r="A2206" s="40" t="s">
        <v>1538</v>
      </c>
      <c r="B2206" s="45" t="s">
        <v>1574</v>
      </c>
    </row>
    <row r="2207" spans="1:2" x14ac:dyDescent="0.2">
      <c r="A2207" s="40" t="s">
        <v>1539</v>
      </c>
      <c r="B2207" s="45" t="s">
        <v>1575</v>
      </c>
    </row>
    <row r="2208" spans="1:2" x14ac:dyDescent="0.2">
      <c r="A2208" s="40" t="s">
        <v>1540</v>
      </c>
      <c r="B2208" s="45" t="s">
        <v>1576</v>
      </c>
    </row>
    <row r="2209" spans="1:2" x14ac:dyDescent="0.2">
      <c r="A2209" s="40" t="s">
        <v>1541</v>
      </c>
      <c r="B2209" s="45" t="s">
        <v>1577</v>
      </c>
    </row>
    <row r="2210" spans="1:2" x14ac:dyDescent="0.2">
      <c r="A2210" s="40" t="s">
        <v>1542</v>
      </c>
      <c r="B2210" s="45" t="s">
        <v>1578</v>
      </c>
    </row>
    <row r="2211" spans="1:2" x14ac:dyDescent="0.2">
      <c r="A2211" s="40" t="s">
        <v>1543</v>
      </c>
      <c r="B2211" s="45" t="s">
        <v>1579</v>
      </c>
    </row>
    <row r="2212" spans="1:2" x14ac:dyDescent="0.2">
      <c r="A2212" s="40" t="s">
        <v>1515</v>
      </c>
      <c r="B2212" s="45" t="s">
        <v>1573</v>
      </c>
    </row>
    <row r="2213" spans="1:2" x14ac:dyDescent="0.2">
      <c r="A2213" s="40" t="s">
        <v>1516</v>
      </c>
      <c r="B2213" s="45" t="s">
        <v>1574</v>
      </c>
    </row>
    <row r="2214" spans="1:2" x14ac:dyDescent="0.2">
      <c r="A2214" s="39" t="s">
        <v>1517</v>
      </c>
      <c r="B2214" s="45" t="s">
        <v>1573</v>
      </c>
    </row>
    <row r="2215" spans="1:2" x14ac:dyDescent="0.2">
      <c r="A2215" s="39" t="s">
        <v>1518</v>
      </c>
      <c r="B2215" s="45" t="s">
        <v>1574</v>
      </c>
    </row>
    <row r="2216" spans="1:2" x14ac:dyDescent="0.2">
      <c r="A2216" s="39" t="s">
        <v>1519</v>
      </c>
      <c r="B2216" s="45" t="s">
        <v>1575</v>
      </c>
    </row>
    <row r="2217" spans="1:2" x14ac:dyDescent="0.2">
      <c r="A2217" s="39" t="s">
        <v>1520</v>
      </c>
      <c r="B2217" s="45" t="s">
        <v>1576</v>
      </c>
    </row>
    <row r="2218" spans="1:2" x14ac:dyDescent="0.2">
      <c r="A2218" s="39" t="s">
        <v>1521</v>
      </c>
      <c r="B2218" s="45" t="s">
        <v>1577</v>
      </c>
    </row>
    <row r="2219" spans="1:2" x14ac:dyDescent="0.2">
      <c r="A2219" s="39" t="s">
        <v>1544</v>
      </c>
      <c r="B2219" s="45" t="s">
        <v>1578</v>
      </c>
    </row>
    <row r="2220" spans="1:2" x14ac:dyDescent="0.2">
      <c r="A2220" s="39" t="s">
        <v>1545</v>
      </c>
      <c r="B2220" s="45" t="s">
        <v>1579</v>
      </c>
    </row>
    <row r="2221" spans="1:2" x14ac:dyDescent="0.2">
      <c r="A2221" s="39" t="s">
        <v>1546</v>
      </c>
      <c r="B2221" s="45" t="s">
        <v>1572</v>
      </c>
    </row>
    <row r="2222" spans="1:2" x14ac:dyDescent="0.2">
      <c r="A2222" s="40" t="s">
        <v>1547</v>
      </c>
      <c r="B2222" s="45" t="s">
        <v>1580</v>
      </c>
    </row>
    <row r="2223" spans="1:2" x14ac:dyDescent="0.2">
      <c r="A2223" s="40" t="s">
        <v>1548</v>
      </c>
      <c r="B2223" s="45" t="s">
        <v>1581</v>
      </c>
    </row>
    <row r="2224" spans="1:2" x14ac:dyDescent="0.2">
      <c r="A2224" s="40" t="s">
        <v>1549</v>
      </c>
      <c r="B2224" s="45" t="s">
        <v>1582</v>
      </c>
    </row>
    <row r="2225" spans="1:5" x14ac:dyDescent="0.2">
      <c r="A2225" s="40" t="s">
        <v>1550</v>
      </c>
      <c r="B2225" s="45" t="s">
        <v>1583</v>
      </c>
    </row>
    <row r="2226" spans="1:5" x14ac:dyDescent="0.2">
      <c r="A2226" s="40" t="s">
        <v>1551</v>
      </c>
      <c r="B2226" s="45" t="s">
        <v>1584</v>
      </c>
      <c r="E2226" s="3"/>
    </row>
    <row r="2227" spans="1:5" x14ac:dyDescent="0.2">
      <c r="A2227" s="40" t="s">
        <v>1552</v>
      </c>
      <c r="B2227" s="45" t="s">
        <v>1585</v>
      </c>
      <c r="E2227" s="3"/>
    </row>
    <row r="2228" spans="1:5" x14ac:dyDescent="0.2">
      <c r="A2228" s="40" t="s">
        <v>1553</v>
      </c>
      <c r="B2228" s="45" t="s">
        <v>1586</v>
      </c>
      <c r="E2228" s="3"/>
    </row>
    <row r="2229" spans="1:5" x14ac:dyDescent="0.2">
      <c r="A2229" s="40" t="s">
        <v>1554</v>
      </c>
      <c r="B2229" s="45" t="s">
        <v>1587</v>
      </c>
      <c r="E2229" s="3"/>
    </row>
    <row r="2230" spans="1:5" x14ac:dyDescent="0.2">
      <c r="A2230" s="40" t="s">
        <v>1555</v>
      </c>
      <c r="B2230" s="45" t="s">
        <v>1588</v>
      </c>
      <c r="E2230" s="3"/>
    </row>
    <row r="2231" spans="1:5" x14ac:dyDescent="0.2">
      <c r="A2231" s="39" t="s">
        <v>1556</v>
      </c>
      <c r="B2231" s="45" t="s">
        <v>1589</v>
      </c>
    </row>
    <row r="2232" spans="1:5" x14ac:dyDescent="0.2">
      <c r="A2232" s="39" t="s">
        <v>1557</v>
      </c>
      <c r="B2232" s="45" t="s">
        <v>1580</v>
      </c>
    </row>
    <row r="2233" spans="1:5" x14ac:dyDescent="0.2">
      <c r="A2233" s="39" t="s">
        <v>1558</v>
      </c>
      <c r="B2233" s="45" t="s">
        <v>1581</v>
      </c>
    </row>
    <row r="2234" spans="1:5" x14ac:dyDescent="0.2">
      <c r="A2234" s="39" t="s">
        <v>1559</v>
      </c>
      <c r="B2234" s="45" t="s">
        <v>1582</v>
      </c>
    </row>
    <row r="2235" spans="1:5" x14ac:dyDescent="0.2">
      <c r="A2235" s="39" t="s">
        <v>1560</v>
      </c>
      <c r="B2235" s="45" t="s">
        <v>1583</v>
      </c>
    </row>
    <row r="2236" spans="1:5" x14ac:dyDescent="0.2">
      <c r="A2236" s="39" t="s">
        <v>1561</v>
      </c>
      <c r="B2236" s="45" t="s">
        <v>1584</v>
      </c>
    </row>
    <row r="2237" spans="1:5" x14ac:dyDescent="0.2">
      <c r="A2237" s="39" t="s">
        <v>1562</v>
      </c>
      <c r="B2237" s="45" t="s">
        <v>1585</v>
      </c>
    </row>
    <row r="2238" spans="1:5" x14ac:dyDescent="0.2">
      <c r="A2238" s="39" t="s">
        <v>1563</v>
      </c>
      <c r="B2238" s="45" t="s">
        <v>1586</v>
      </c>
    </row>
    <row r="2239" spans="1:5" x14ac:dyDescent="0.2">
      <c r="A2239" s="39" t="s">
        <v>1564</v>
      </c>
      <c r="B2239" s="45" t="s">
        <v>1587</v>
      </c>
    </row>
    <row r="2240" spans="1:5" x14ac:dyDescent="0.2">
      <c r="A2240" s="39" t="s">
        <v>1565</v>
      </c>
      <c r="B2240" s="45" t="s">
        <v>1588</v>
      </c>
    </row>
    <row r="2241" spans="1:2" x14ac:dyDescent="0.2">
      <c r="A2241" s="39" t="s">
        <v>1370</v>
      </c>
      <c r="B2241" s="45" t="s">
        <v>1375</v>
      </c>
    </row>
    <row r="2242" spans="1:2" x14ac:dyDescent="0.2">
      <c r="A2242" s="39" t="s">
        <v>1371</v>
      </c>
      <c r="B2242" s="45" t="s">
        <v>1376</v>
      </c>
    </row>
    <row r="2243" spans="1:2" x14ac:dyDescent="0.2">
      <c r="A2243" s="39" t="s">
        <v>1372</v>
      </c>
      <c r="B2243" s="45" t="s">
        <v>1377</v>
      </c>
    </row>
    <row r="2244" spans="1:2" x14ac:dyDescent="0.2">
      <c r="A2244" s="39" t="s">
        <v>1373</v>
      </c>
      <c r="B2244" s="45" t="s">
        <v>1378</v>
      </c>
    </row>
    <row r="2245" spans="1:2" x14ac:dyDescent="0.2">
      <c r="A2245" s="39" t="s">
        <v>1374</v>
      </c>
      <c r="B2245" s="45" t="s">
        <v>1379</v>
      </c>
    </row>
    <row r="2246" spans="1:2" x14ac:dyDescent="0.2">
      <c r="A2246" s="39" t="s">
        <v>1332</v>
      </c>
      <c r="B2246" s="45" t="s">
        <v>1333</v>
      </c>
    </row>
    <row r="2247" spans="1:2" x14ac:dyDescent="0.2">
      <c r="A2247" s="39" t="s">
        <v>1330</v>
      </c>
      <c r="B2247" s="45" t="s">
        <v>1331</v>
      </c>
    </row>
    <row r="2248" spans="1:2" x14ac:dyDescent="0.2">
      <c r="A2248" s="39" t="s">
        <v>1328</v>
      </c>
      <c r="B2248" s="45" t="s">
        <v>1329</v>
      </c>
    </row>
    <row r="2249" spans="1:2" x14ac:dyDescent="0.2">
      <c r="A2249" s="39" t="s">
        <v>1326</v>
      </c>
      <c r="B2249" s="45" t="s">
        <v>1327</v>
      </c>
    </row>
    <row r="2250" spans="1:2" x14ac:dyDescent="0.2">
      <c r="A2250" s="39" t="s">
        <v>1324</v>
      </c>
      <c r="B2250" s="45" t="s">
        <v>1325</v>
      </c>
    </row>
    <row r="2251" spans="1:2" x14ac:dyDescent="0.2">
      <c r="A2251" s="39" t="s">
        <v>1322</v>
      </c>
      <c r="B2251" s="45" t="s">
        <v>1323</v>
      </c>
    </row>
    <row r="2252" spans="1:2" x14ac:dyDescent="0.2">
      <c r="A2252" s="39" t="s">
        <v>1320</v>
      </c>
      <c r="B2252" s="45" t="s">
        <v>1321</v>
      </c>
    </row>
    <row r="2253" spans="1:2" x14ac:dyDescent="0.2">
      <c r="A2253" s="39" t="s">
        <v>1318</v>
      </c>
      <c r="B2253" s="45" t="s">
        <v>1319</v>
      </c>
    </row>
    <row r="2254" spans="1:2" x14ac:dyDescent="0.2">
      <c r="A2254" s="39" t="s">
        <v>1316</v>
      </c>
      <c r="B2254" s="45" t="s">
        <v>1317</v>
      </c>
    </row>
    <row r="2255" spans="1:2" x14ac:dyDescent="0.2">
      <c r="A2255" s="39" t="s">
        <v>1314</v>
      </c>
      <c r="B2255" s="45" t="s">
        <v>1315</v>
      </c>
    </row>
    <row r="2256" spans="1:2" x14ac:dyDescent="0.2">
      <c r="A2256" s="39" t="s">
        <v>1312</v>
      </c>
      <c r="B2256" s="45" t="s">
        <v>1313</v>
      </c>
    </row>
    <row r="2257" spans="1:2" x14ac:dyDescent="0.2">
      <c r="A2257" s="39" t="s">
        <v>1310</v>
      </c>
      <c r="B2257" s="45" t="s">
        <v>1311</v>
      </c>
    </row>
    <row r="2258" spans="1:2" x14ac:dyDescent="0.2">
      <c r="A2258" s="39" t="s">
        <v>1384</v>
      </c>
      <c r="B2258" s="45" t="s">
        <v>1335</v>
      </c>
    </row>
    <row r="2259" spans="1:2" x14ac:dyDescent="0.2">
      <c r="A2259" s="39" t="s">
        <v>1385</v>
      </c>
      <c r="B2259" s="45" t="s">
        <v>1336</v>
      </c>
    </row>
    <row r="2260" spans="1:2" x14ac:dyDescent="0.2">
      <c r="A2260" s="39" t="s">
        <v>1386</v>
      </c>
      <c r="B2260" s="45" t="s">
        <v>1337</v>
      </c>
    </row>
    <row r="2261" spans="1:2" x14ac:dyDescent="0.2">
      <c r="A2261" s="39" t="s">
        <v>1387</v>
      </c>
      <c r="B2261" s="45" t="s">
        <v>1338</v>
      </c>
    </row>
    <row r="2262" spans="1:2" ht="14" x14ac:dyDescent="0.2">
      <c r="A2262" s="32"/>
      <c r="B2262" s="32"/>
    </row>
    <row r="2263" spans="1:2" ht="14" x14ac:dyDescent="0.2">
      <c r="A2263" s="37">
        <f>COUNTA(A1134:A2262)</f>
        <v>1128</v>
      </c>
      <c r="B2263" s="37">
        <f>COUNTA(B1134:B2262)</f>
        <v>1128</v>
      </c>
    </row>
    <row r="2264" spans="1:2" ht="14" x14ac:dyDescent="0.2">
      <c r="A2264" s="32"/>
      <c r="B2264" s="32"/>
    </row>
    <row r="2265" spans="1:2" ht="14" x14ac:dyDescent="0.2">
      <c r="A2265" s="37"/>
      <c r="B2265" s="37"/>
    </row>
    <row r="2266" spans="1:2" ht="14" x14ac:dyDescent="0.2">
      <c r="A2266" s="37"/>
      <c r="B2266" s="37"/>
    </row>
    <row r="2267" spans="1:2" ht="14" x14ac:dyDescent="0.2">
      <c r="A2267" s="36"/>
      <c r="B2267" s="36"/>
    </row>
    <row r="2268" spans="1:2" ht="14" x14ac:dyDescent="0.2">
      <c r="A2268" s="36"/>
      <c r="B2268" s="36"/>
    </row>
    <row r="2269" spans="1:2" ht="14" x14ac:dyDescent="0.2">
      <c r="A2269" s="36"/>
      <c r="B2269" s="36"/>
    </row>
    <row r="2270" spans="1:2" ht="14" x14ac:dyDescent="0.2">
      <c r="A2270" s="36"/>
      <c r="B2270" s="36"/>
    </row>
    <row r="2271" spans="1:2" ht="14" x14ac:dyDescent="0.2">
      <c r="A2271" s="36"/>
      <c r="B2271" s="36"/>
    </row>
    <row r="2272" spans="1:2" ht="14" x14ac:dyDescent="0.2">
      <c r="A2272" s="36"/>
      <c r="B2272" s="36"/>
    </row>
    <row r="2273" spans="1:2" ht="14" x14ac:dyDescent="0.2">
      <c r="A2273" s="36"/>
      <c r="B2273" s="36"/>
    </row>
    <row r="2274" spans="1:2" ht="14" x14ac:dyDescent="0.2">
      <c r="A2274" s="32"/>
      <c r="B2274" s="32"/>
    </row>
    <row r="2275" spans="1:2" ht="14" x14ac:dyDescent="0.2">
      <c r="A2275" s="32"/>
      <c r="B2275" s="32"/>
    </row>
    <row r="2276" spans="1:2" ht="14" x14ac:dyDescent="0.2">
      <c r="A2276" s="32"/>
      <c r="B2276" s="32"/>
    </row>
    <row r="2277" spans="1:2" ht="14" x14ac:dyDescent="0.2">
      <c r="A2277" s="32"/>
      <c r="B2277" s="32"/>
    </row>
    <row r="2278" spans="1:2" ht="14" x14ac:dyDescent="0.2">
      <c r="A2278" s="32"/>
      <c r="B2278" s="32"/>
    </row>
    <row r="2279" spans="1:2" ht="14" x14ac:dyDescent="0.2">
      <c r="A2279" s="32"/>
      <c r="B2279" s="32"/>
    </row>
    <row r="2280" spans="1:2" ht="14" x14ac:dyDescent="0.2">
      <c r="A2280" s="32"/>
      <c r="B2280" s="32"/>
    </row>
    <row r="2281" spans="1:2" ht="14" x14ac:dyDescent="0.2">
      <c r="A2281" s="32"/>
      <c r="B2281" s="32"/>
    </row>
    <row r="2282" spans="1:2" ht="14" x14ac:dyDescent="0.2">
      <c r="A2282" s="32"/>
      <c r="B2282" s="32"/>
    </row>
    <row r="2283" spans="1:2" ht="14" x14ac:dyDescent="0.2">
      <c r="A2283" s="32"/>
      <c r="B2283" s="32"/>
    </row>
    <row r="2284" spans="1:2" ht="14" x14ac:dyDescent="0.2">
      <c r="A2284" s="32"/>
      <c r="B2284" s="32"/>
    </row>
    <row r="2285" spans="1:2" ht="14" x14ac:dyDescent="0.2">
      <c r="A2285" s="32"/>
      <c r="B2285" s="32"/>
    </row>
  </sheetData>
  <mergeCells count="180">
    <mergeCell ref="A1075:A1076"/>
    <mergeCell ref="A1063:A1064"/>
    <mergeCell ref="A1065:A1066"/>
    <mergeCell ref="A1067:A1068"/>
    <mergeCell ref="A1069:A1070"/>
    <mergeCell ref="A1071:A1072"/>
    <mergeCell ref="A1073:A1074"/>
    <mergeCell ref="A1040:A1044"/>
    <mergeCell ref="A1045:A1049"/>
    <mergeCell ref="A1050:A1053"/>
    <mergeCell ref="A1054:A1058"/>
    <mergeCell ref="A1059:A1060"/>
    <mergeCell ref="A1061:A1062"/>
    <mergeCell ref="A1008:A1011"/>
    <mergeCell ref="A1012:A1015"/>
    <mergeCell ref="A1016:A1019"/>
    <mergeCell ref="A1021:A1027"/>
    <mergeCell ref="A1028:A1034"/>
    <mergeCell ref="A1035:A1039"/>
    <mergeCell ref="A861:A862"/>
    <mergeCell ref="A863:A865"/>
    <mergeCell ref="A992:A995"/>
    <mergeCell ref="A996:A999"/>
    <mergeCell ref="A1000:A1003"/>
    <mergeCell ref="A1004:A1007"/>
    <mergeCell ref="A849:A850"/>
    <mergeCell ref="A851:A852"/>
    <mergeCell ref="A853:A854"/>
    <mergeCell ref="A855:A856"/>
    <mergeCell ref="A857:A858"/>
    <mergeCell ref="A859:A860"/>
    <mergeCell ref="A830:A832"/>
    <mergeCell ref="A834:A836"/>
    <mergeCell ref="A839:A841"/>
    <mergeCell ref="A842:A843"/>
    <mergeCell ref="A844:A846"/>
    <mergeCell ref="A847:A848"/>
    <mergeCell ref="A760:A761"/>
    <mergeCell ref="A762:A763"/>
    <mergeCell ref="A765:A766"/>
    <mergeCell ref="A771:A774"/>
    <mergeCell ref="A795:A797"/>
    <mergeCell ref="A828:A829"/>
    <mergeCell ref="A655:A656"/>
    <mergeCell ref="A687:A688"/>
    <mergeCell ref="A751:A753"/>
    <mergeCell ref="A754:A755"/>
    <mergeCell ref="A756:A757"/>
    <mergeCell ref="A758:A759"/>
    <mergeCell ref="A638:A640"/>
    <mergeCell ref="A641:A643"/>
    <mergeCell ref="A644:A645"/>
    <mergeCell ref="A646:A647"/>
    <mergeCell ref="A648:A649"/>
    <mergeCell ref="A650:A651"/>
    <mergeCell ref="A597:A598"/>
    <mergeCell ref="A599:A600"/>
    <mergeCell ref="A601:A602"/>
    <mergeCell ref="A628:A630"/>
    <mergeCell ref="A632:A634"/>
    <mergeCell ref="A635:A637"/>
    <mergeCell ref="A585:A586"/>
    <mergeCell ref="A587:A588"/>
    <mergeCell ref="A589:A590"/>
    <mergeCell ref="A591:A592"/>
    <mergeCell ref="A593:A594"/>
    <mergeCell ref="A595:A596"/>
    <mergeCell ref="A566:A569"/>
    <mergeCell ref="A570:A572"/>
    <mergeCell ref="A573:A575"/>
    <mergeCell ref="A576:A578"/>
    <mergeCell ref="A579:A582"/>
    <mergeCell ref="A583:A584"/>
    <mergeCell ref="A540:A541"/>
    <mergeCell ref="A542:A551"/>
    <mergeCell ref="A552:A555"/>
    <mergeCell ref="A556:A559"/>
    <mergeCell ref="A560:A561"/>
    <mergeCell ref="A562:A565"/>
    <mergeCell ref="A510:A514"/>
    <mergeCell ref="A515:A518"/>
    <mergeCell ref="A519:A520"/>
    <mergeCell ref="A522:A523"/>
    <mergeCell ref="A524:A532"/>
    <mergeCell ref="A533:A539"/>
    <mergeCell ref="A485:A489"/>
    <mergeCell ref="A490:A492"/>
    <mergeCell ref="A493:A496"/>
    <mergeCell ref="A498:A501"/>
    <mergeCell ref="A502:A505"/>
    <mergeCell ref="A506:A509"/>
    <mergeCell ref="A406:A408"/>
    <mergeCell ref="A411:A434"/>
    <mergeCell ref="A435:A472"/>
    <mergeCell ref="A473:A476"/>
    <mergeCell ref="A477:A480"/>
    <mergeCell ref="A481:A484"/>
    <mergeCell ref="A361:A373"/>
    <mergeCell ref="A374:A390"/>
    <mergeCell ref="A391:A396"/>
    <mergeCell ref="A397:A399"/>
    <mergeCell ref="A400:A403"/>
    <mergeCell ref="A404:A405"/>
    <mergeCell ref="A307:A308"/>
    <mergeCell ref="A309:A310"/>
    <mergeCell ref="A311:A316"/>
    <mergeCell ref="A317:A327"/>
    <mergeCell ref="A328:A339"/>
    <mergeCell ref="A340:A360"/>
    <mergeCell ref="A277:A278"/>
    <mergeCell ref="A279:A280"/>
    <mergeCell ref="A286:A287"/>
    <mergeCell ref="A289:A292"/>
    <mergeCell ref="A295:A296"/>
    <mergeCell ref="A297:A299"/>
    <mergeCell ref="A263:A264"/>
    <mergeCell ref="A265:A266"/>
    <mergeCell ref="A267:A268"/>
    <mergeCell ref="A269:A270"/>
    <mergeCell ref="A271:A272"/>
    <mergeCell ref="A273:A276"/>
    <mergeCell ref="A225:A226"/>
    <mergeCell ref="A246:A248"/>
    <mergeCell ref="A249:A256"/>
    <mergeCell ref="A257:A258"/>
    <mergeCell ref="A259:A260"/>
    <mergeCell ref="A261:A262"/>
    <mergeCell ref="A125:A126"/>
    <mergeCell ref="A127:A129"/>
    <mergeCell ref="A199:A205"/>
    <mergeCell ref="A206:A212"/>
    <mergeCell ref="A213:A216"/>
    <mergeCell ref="A217:A220"/>
    <mergeCell ref="A221:A222"/>
    <mergeCell ref="A223:A224"/>
    <mergeCell ref="A158:A165"/>
    <mergeCell ref="A166:A171"/>
    <mergeCell ref="A172:A180"/>
    <mergeCell ref="A181:A186"/>
    <mergeCell ref="A187:A193"/>
    <mergeCell ref="A194:A198"/>
    <mergeCell ref="A2:A3"/>
    <mergeCell ref="A4:A5"/>
    <mergeCell ref="A6:A13"/>
    <mergeCell ref="A14:A17"/>
    <mergeCell ref="A19:A22"/>
    <mergeCell ref="A24:A32"/>
    <mergeCell ref="A93:A97"/>
    <mergeCell ref="A98:A102"/>
    <mergeCell ref="A103:A106"/>
    <mergeCell ref="A58:A59"/>
    <mergeCell ref="A60:A64"/>
    <mergeCell ref="A65:A70"/>
    <mergeCell ref="A71:A80"/>
    <mergeCell ref="A81:A86"/>
    <mergeCell ref="A87:A92"/>
    <mergeCell ref="A1101:A1103"/>
    <mergeCell ref="A1105:A1109"/>
    <mergeCell ref="A1112:A1113"/>
    <mergeCell ref="A1114:A1115"/>
    <mergeCell ref="A1118:A1119"/>
    <mergeCell ref="A33:A37"/>
    <mergeCell ref="A38:A44"/>
    <mergeCell ref="A45:A50"/>
    <mergeCell ref="A51:A53"/>
    <mergeCell ref="A54:A55"/>
    <mergeCell ref="A56:A57"/>
    <mergeCell ref="A107:A110"/>
    <mergeCell ref="A111:A113"/>
    <mergeCell ref="A114:A116"/>
    <mergeCell ref="A130:A131"/>
    <mergeCell ref="A132:A133"/>
    <mergeCell ref="A134:A135"/>
    <mergeCell ref="A136:A143"/>
    <mergeCell ref="A144:A149"/>
    <mergeCell ref="A150:A157"/>
    <mergeCell ref="A117:A118"/>
    <mergeCell ref="A119:A120"/>
    <mergeCell ref="A121:A122"/>
    <mergeCell ref="A123:A124"/>
  </mergeCells>
  <conditionalFormatting sqref="A1143">
    <cfRule type="duplicateValues" dxfId="28" priority="1"/>
  </conditionalFormatting>
  <conditionalFormatting sqref="A1232 A1234:A1237">
    <cfRule type="duplicateValues" dxfId="27" priority="2"/>
  </conditionalFormatting>
  <conditionalFormatting sqref="A1265">
    <cfRule type="duplicateValues" dxfId="26" priority="3"/>
  </conditionalFormatting>
  <conditionalFormatting sqref="B9">
    <cfRule type="duplicateValues" dxfId="25" priority="6"/>
  </conditionalFormatting>
  <conditionalFormatting sqref="B82 B84:B87">
    <cfRule type="duplicateValues" dxfId="24" priority="7"/>
  </conditionalFormatting>
  <conditionalFormatting sqref="B115">
    <cfRule type="duplicateValues" dxfId="23" priority="8"/>
  </conditionalFormatting>
  <conditionalFormatting sqref="C31:C41 C278">
    <cfRule type="expression" dxfId="22" priority="5">
      <formula>#REF!="WANT"</formula>
    </cfRule>
  </conditionalFormatting>
  <conditionalFormatting sqref="G31:G41 G278">
    <cfRule type="expression" dxfId="21" priority="4">
      <formula>#REF!="WANT"</formula>
    </cfRule>
  </conditionalFormatting>
  <pageMargins left="0.75" right="0.75" top="0.75" bottom="0.5" header="0.5" footer="0.5"/>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194"/>
  <sheetViews>
    <sheetView view="pageLayout" workbookViewId="0">
      <selection activeCell="AS44" sqref="AS44"/>
    </sheetView>
  </sheetViews>
  <sheetFormatPr baseColWidth="10" defaultRowHeight="14" x14ac:dyDescent="0.2"/>
  <cols>
    <col min="1" max="1" width="5.5" style="54" bestFit="1" customWidth="1"/>
    <col min="2" max="2" width="5.33203125" style="59" customWidth="1"/>
    <col min="3" max="3" width="1.1640625" style="55" customWidth="1"/>
    <col min="4" max="4" width="5.5" style="32" customWidth="1"/>
    <col min="5" max="5" width="5.33203125" style="64" customWidth="1"/>
    <col min="6" max="6" width="1.1640625" style="55" customWidth="1"/>
    <col min="7" max="7" width="5.5" style="36" customWidth="1"/>
    <col min="8" max="8" width="5.33203125" style="64" customWidth="1"/>
    <col min="9" max="9" width="1.1640625" style="55" customWidth="1"/>
    <col min="10" max="10" width="5.5" style="36" customWidth="1"/>
    <col min="11" max="11" width="5.33203125" style="64" customWidth="1"/>
    <col min="12" max="12" width="1.1640625" style="55" customWidth="1"/>
    <col min="13" max="13" width="5.5" style="36" customWidth="1"/>
    <col min="14" max="14" width="5.33203125" style="64" customWidth="1"/>
    <col min="15" max="15" width="1.1640625" style="55" customWidth="1"/>
    <col min="16" max="16" width="5.5" style="36" customWidth="1"/>
    <col min="17" max="17" width="5.33203125" style="64" customWidth="1"/>
    <col min="18" max="18" width="1.1640625" style="55" customWidth="1"/>
    <col min="19" max="19" width="5.5" style="36" customWidth="1"/>
    <col min="20" max="20" width="5.33203125" style="64" customWidth="1"/>
    <col min="21" max="21" width="1.1640625" style="55" customWidth="1"/>
    <col min="22" max="22" width="6" style="64" customWidth="1"/>
    <col min="23" max="23" width="6" style="36" customWidth="1"/>
    <col min="24" max="24" width="1.1640625" style="55" customWidth="1"/>
    <col min="25" max="25" width="6" style="64" customWidth="1"/>
    <col min="26" max="26" width="6" style="36" customWidth="1"/>
    <col min="27" max="27" width="1.1640625" style="55" customWidth="1"/>
    <col min="28" max="28" width="6" style="64" customWidth="1"/>
    <col min="29" max="29" width="6" style="36" customWidth="1"/>
    <col min="30" max="30" width="1.1640625" style="55" customWidth="1"/>
    <col min="31" max="31" width="6" style="64" customWidth="1"/>
    <col min="32" max="32" width="6" style="36" customWidth="1"/>
    <col min="33" max="33" width="1.1640625" style="55" customWidth="1"/>
    <col min="34" max="34" width="6" style="64" customWidth="1"/>
    <col min="35" max="35" width="6" style="36" customWidth="1"/>
    <col min="36" max="36" width="1.1640625" style="55" customWidth="1"/>
    <col min="37" max="37" width="6" style="64" customWidth="1"/>
    <col min="38" max="38" width="6" style="36" customWidth="1"/>
    <col min="39" max="39" width="4.5" style="36" customWidth="1"/>
    <col min="40" max="40" width="5.5" style="36" customWidth="1"/>
    <col min="41" max="16384" width="10.83203125" style="36"/>
  </cols>
  <sheetData>
    <row r="1" spans="1:40" x14ac:dyDescent="0.2">
      <c r="A1" s="57" t="s">
        <v>1620</v>
      </c>
      <c r="V1" s="65" t="s">
        <v>1621</v>
      </c>
    </row>
    <row r="2" spans="1:40" s="31" customFormat="1" x14ac:dyDescent="0.2">
      <c r="A2" s="47" t="s">
        <v>1596</v>
      </c>
      <c r="B2" s="60" t="s">
        <v>4</v>
      </c>
      <c r="C2" s="47"/>
      <c r="D2" s="47" t="s">
        <v>1596</v>
      </c>
      <c r="E2" s="60" t="s">
        <v>4</v>
      </c>
      <c r="F2" s="47"/>
      <c r="G2" s="47" t="s">
        <v>1596</v>
      </c>
      <c r="H2" s="60" t="s">
        <v>4</v>
      </c>
      <c r="I2" s="47"/>
      <c r="J2" s="47" t="s">
        <v>1596</v>
      </c>
      <c r="K2" s="60" t="s">
        <v>4</v>
      </c>
      <c r="L2" s="47"/>
      <c r="M2" s="47" t="s">
        <v>1596</v>
      </c>
      <c r="N2" s="60" t="s">
        <v>4</v>
      </c>
      <c r="O2" s="47"/>
      <c r="P2" s="47" t="s">
        <v>1596</v>
      </c>
      <c r="Q2" s="60" t="s">
        <v>4</v>
      </c>
      <c r="R2" s="47"/>
      <c r="S2" s="47" t="s">
        <v>1596</v>
      </c>
      <c r="T2" s="60" t="s">
        <v>4</v>
      </c>
      <c r="U2" s="47"/>
      <c r="V2" s="60" t="s">
        <v>4</v>
      </c>
      <c r="W2" s="47" t="s">
        <v>1596</v>
      </c>
      <c r="X2" s="47"/>
      <c r="Y2" s="60" t="s">
        <v>4</v>
      </c>
      <c r="Z2" s="47" t="s">
        <v>1596</v>
      </c>
      <c r="AA2" s="47"/>
      <c r="AB2" s="60" t="s">
        <v>4</v>
      </c>
      <c r="AC2" s="47" t="s">
        <v>1596</v>
      </c>
      <c r="AD2" s="47"/>
      <c r="AE2" s="60" t="s">
        <v>4</v>
      </c>
      <c r="AF2" s="47" t="s">
        <v>1596</v>
      </c>
      <c r="AG2" s="47"/>
      <c r="AH2" s="60" t="s">
        <v>4</v>
      </c>
      <c r="AI2" s="47" t="s">
        <v>1596</v>
      </c>
      <c r="AJ2" s="47"/>
      <c r="AK2" s="60" t="s">
        <v>4</v>
      </c>
      <c r="AL2" s="47" t="s">
        <v>1596</v>
      </c>
      <c r="AM2" s="47"/>
      <c r="AN2" s="47"/>
    </row>
    <row r="3" spans="1:40" s="32" customFormat="1" x14ac:dyDescent="0.2">
      <c r="A3" s="197">
        <v>1</v>
      </c>
      <c r="B3" s="61">
        <v>1</v>
      </c>
      <c r="C3" s="55"/>
      <c r="D3" s="197">
        <v>11</v>
      </c>
      <c r="E3" s="62">
        <v>31</v>
      </c>
      <c r="F3" s="55"/>
      <c r="G3" s="194">
        <v>21</v>
      </c>
      <c r="H3" s="61">
        <v>69</v>
      </c>
      <c r="I3" s="55"/>
      <c r="J3" s="194">
        <v>36</v>
      </c>
      <c r="K3" s="62">
        <v>134</v>
      </c>
      <c r="L3" s="55"/>
      <c r="M3" s="194">
        <v>43</v>
      </c>
      <c r="N3" s="62">
        <v>141</v>
      </c>
      <c r="O3" s="55"/>
      <c r="P3" s="52">
        <v>63</v>
      </c>
      <c r="Q3" s="61">
        <v>222</v>
      </c>
      <c r="R3" s="55"/>
      <c r="S3" s="194">
        <v>89</v>
      </c>
      <c r="T3" s="61" t="s">
        <v>185</v>
      </c>
      <c r="U3" s="55"/>
      <c r="V3" s="61">
        <v>1</v>
      </c>
      <c r="W3" s="53">
        <v>1</v>
      </c>
      <c r="X3" s="55"/>
      <c r="Y3" s="61">
        <v>38</v>
      </c>
      <c r="Z3" s="53">
        <v>14</v>
      </c>
      <c r="AA3" s="55"/>
      <c r="AB3" s="62">
        <v>96</v>
      </c>
      <c r="AC3" s="53">
        <v>20</v>
      </c>
      <c r="AD3" s="55"/>
      <c r="AE3" s="62">
        <v>144</v>
      </c>
      <c r="AF3" s="53">
        <v>46</v>
      </c>
      <c r="AG3" s="55"/>
      <c r="AH3" s="62">
        <v>192</v>
      </c>
      <c r="AI3" s="53">
        <v>36</v>
      </c>
      <c r="AJ3" s="55"/>
      <c r="AK3" s="61">
        <v>236</v>
      </c>
      <c r="AL3" s="53" t="s">
        <v>600</v>
      </c>
    </row>
    <row r="4" spans="1:40" s="32" customFormat="1" x14ac:dyDescent="0.2">
      <c r="A4" s="197"/>
      <c r="B4" s="62">
        <v>3</v>
      </c>
      <c r="C4" s="55"/>
      <c r="D4" s="197"/>
      <c r="E4" s="62">
        <v>32</v>
      </c>
      <c r="F4" s="55"/>
      <c r="G4" s="196"/>
      <c r="H4" s="62" t="s">
        <v>60</v>
      </c>
      <c r="I4" s="55"/>
      <c r="J4" s="196"/>
      <c r="K4" s="61">
        <v>145</v>
      </c>
      <c r="L4" s="55"/>
      <c r="M4" s="196"/>
      <c r="N4" s="62">
        <v>152</v>
      </c>
      <c r="O4" s="55"/>
      <c r="P4" s="52">
        <v>64</v>
      </c>
      <c r="Q4" s="61">
        <v>223</v>
      </c>
      <c r="R4" s="55"/>
      <c r="S4" s="195"/>
      <c r="T4" s="62">
        <v>283</v>
      </c>
      <c r="U4" s="55"/>
      <c r="V4" s="61">
        <v>2</v>
      </c>
      <c r="W4" s="53">
        <v>2</v>
      </c>
      <c r="X4" s="55"/>
      <c r="Y4" s="61">
        <v>39</v>
      </c>
      <c r="Z4" s="53">
        <v>15</v>
      </c>
      <c r="AA4" s="55"/>
      <c r="AB4" s="62">
        <v>97</v>
      </c>
      <c r="AC4" s="53">
        <v>21</v>
      </c>
      <c r="AD4" s="55"/>
      <c r="AE4" s="61">
        <v>145</v>
      </c>
      <c r="AF4" s="53">
        <v>36</v>
      </c>
      <c r="AG4" s="55"/>
      <c r="AH4" s="62">
        <v>193</v>
      </c>
      <c r="AI4" s="53">
        <v>37</v>
      </c>
      <c r="AJ4" s="55"/>
      <c r="AK4" s="61">
        <v>237</v>
      </c>
      <c r="AL4" s="53" t="s">
        <v>601</v>
      </c>
    </row>
    <row r="5" spans="1:40" s="32" customFormat="1" x14ac:dyDescent="0.2">
      <c r="A5" s="197">
        <v>2</v>
      </c>
      <c r="B5" s="61">
        <v>2</v>
      </c>
      <c r="C5" s="55"/>
      <c r="D5" s="197"/>
      <c r="E5" s="62">
        <v>33</v>
      </c>
      <c r="F5" s="55"/>
      <c r="G5" s="196"/>
      <c r="H5" s="62">
        <v>90</v>
      </c>
      <c r="I5" s="55"/>
      <c r="J5" s="196"/>
      <c r="K5" s="62">
        <v>156</v>
      </c>
      <c r="L5" s="55"/>
      <c r="M5" s="196"/>
      <c r="N5" s="62">
        <v>163</v>
      </c>
      <c r="O5" s="55"/>
      <c r="P5" s="52">
        <v>65</v>
      </c>
      <c r="Q5" s="61">
        <v>224</v>
      </c>
      <c r="R5" s="55"/>
      <c r="S5" s="48">
        <v>90</v>
      </c>
      <c r="T5" s="61">
        <v>284</v>
      </c>
      <c r="U5" s="55"/>
      <c r="V5" s="62">
        <v>3</v>
      </c>
      <c r="W5" s="53">
        <v>1</v>
      </c>
      <c r="X5" s="55"/>
      <c r="Y5" s="62">
        <v>40</v>
      </c>
      <c r="Z5" s="53">
        <v>8</v>
      </c>
      <c r="AA5" s="55"/>
      <c r="AB5" s="62">
        <v>98</v>
      </c>
      <c r="AC5" s="53">
        <v>22</v>
      </c>
      <c r="AD5" s="55"/>
      <c r="AE5" s="62">
        <v>146</v>
      </c>
      <c r="AF5" s="53">
        <v>37</v>
      </c>
      <c r="AG5" s="55"/>
      <c r="AH5" s="62">
        <v>194</v>
      </c>
      <c r="AI5" s="53">
        <v>38</v>
      </c>
      <c r="AJ5" s="55"/>
      <c r="AK5" s="61">
        <v>238</v>
      </c>
      <c r="AL5" s="53" t="s">
        <v>602</v>
      </c>
    </row>
    <row r="6" spans="1:40" s="32" customFormat="1" x14ac:dyDescent="0.2">
      <c r="A6" s="197"/>
      <c r="B6" s="62">
        <v>4</v>
      </c>
      <c r="C6" s="55"/>
      <c r="D6" s="197"/>
      <c r="E6" s="62">
        <v>34</v>
      </c>
      <c r="F6" s="55"/>
      <c r="G6" s="196"/>
      <c r="H6" s="62">
        <v>97</v>
      </c>
      <c r="I6" s="55"/>
      <c r="J6" s="196"/>
      <c r="K6" s="62">
        <v>167</v>
      </c>
      <c r="L6" s="55"/>
      <c r="M6" s="196"/>
      <c r="N6" s="62">
        <v>174</v>
      </c>
      <c r="O6" s="55"/>
      <c r="P6" s="52">
        <v>66</v>
      </c>
      <c r="Q6" s="61">
        <v>225</v>
      </c>
      <c r="R6" s="55"/>
      <c r="S6" s="194">
        <v>91</v>
      </c>
      <c r="T6" s="61">
        <v>300</v>
      </c>
      <c r="U6" s="55"/>
      <c r="V6" s="62">
        <v>4</v>
      </c>
      <c r="W6" s="53">
        <v>2</v>
      </c>
      <c r="X6" s="55"/>
      <c r="Y6" s="62">
        <v>41</v>
      </c>
      <c r="Z6" s="53">
        <v>9</v>
      </c>
      <c r="AA6" s="55"/>
      <c r="AB6" s="62">
        <v>99</v>
      </c>
      <c r="AC6" s="53">
        <v>23</v>
      </c>
      <c r="AD6" s="55"/>
      <c r="AE6" s="62">
        <v>147</v>
      </c>
      <c r="AF6" s="53">
        <v>38</v>
      </c>
      <c r="AG6" s="55"/>
      <c r="AH6" s="62">
        <v>195</v>
      </c>
      <c r="AI6" s="53">
        <v>39</v>
      </c>
      <c r="AJ6" s="55"/>
      <c r="AK6" s="61">
        <v>239</v>
      </c>
      <c r="AL6" s="53" t="s">
        <v>603</v>
      </c>
    </row>
    <row r="7" spans="1:40" s="32" customFormat="1" x14ac:dyDescent="0.2">
      <c r="A7" s="197">
        <v>3</v>
      </c>
      <c r="B7" s="62">
        <v>5</v>
      </c>
      <c r="C7" s="55"/>
      <c r="D7" s="197"/>
      <c r="E7" s="61">
        <v>35</v>
      </c>
      <c r="F7" s="55"/>
      <c r="G7" s="195"/>
      <c r="H7" s="62">
        <v>107</v>
      </c>
      <c r="I7" s="55"/>
      <c r="J7" s="196"/>
      <c r="K7" s="62">
        <v>182</v>
      </c>
      <c r="L7" s="55"/>
      <c r="M7" s="196"/>
      <c r="N7" s="61">
        <v>189</v>
      </c>
      <c r="O7" s="55"/>
      <c r="P7" s="52">
        <v>67</v>
      </c>
      <c r="Q7" s="61">
        <v>226</v>
      </c>
      <c r="R7" s="55"/>
      <c r="S7" s="196"/>
      <c r="T7" s="62">
        <v>314</v>
      </c>
      <c r="U7" s="55"/>
      <c r="V7" s="62">
        <v>5</v>
      </c>
      <c r="W7" s="53">
        <v>3</v>
      </c>
      <c r="X7" s="55"/>
      <c r="Y7" s="62">
        <v>42</v>
      </c>
      <c r="Z7" s="53">
        <v>10</v>
      </c>
      <c r="AA7" s="55"/>
      <c r="AB7" s="62">
        <v>100</v>
      </c>
      <c r="AC7" s="53">
        <v>24</v>
      </c>
      <c r="AD7" s="55"/>
      <c r="AE7" s="62">
        <v>148</v>
      </c>
      <c r="AF7" s="53">
        <v>39</v>
      </c>
      <c r="AG7" s="55"/>
      <c r="AH7" s="62">
        <v>196</v>
      </c>
      <c r="AI7" s="53">
        <v>40</v>
      </c>
      <c r="AJ7" s="55"/>
      <c r="AK7" s="61">
        <v>240</v>
      </c>
      <c r="AL7" s="53" t="s">
        <v>604</v>
      </c>
    </row>
    <row r="8" spans="1:40" s="32" customFormat="1" x14ac:dyDescent="0.2">
      <c r="A8" s="197"/>
      <c r="B8" s="62" t="s">
        <v>16</v>
      </c>
      <c r="C8" s="55"/>
      <c r="D8" s="197"/>
      <c r="E8" s="62">
        <v>43</v>
      </c>
      <c r="F8" s="55"/>
      <c r="G8" s="194">
        <v>22</v>
      </c>
      <c r="H8" s="61">
        <v>77</v>
      </c>
      <c r="I8" s="55"/>
      <c r="J8" s="196"/>
      <c r="K8" s="62">
        <v>192</v>
      </c>
      <c r="L8" s="55"/>
      <c r="M8" s="195"/>
      <c r="N8" s="62">
        <v>199</v>
      </c>
      <c r="O8" s="55"/>
      <c r="P8" s="52">
        <v>68</v>
      </c>
      <c r="Q8" s="61">
        <v>227</v>
      </c>
      <c r="R8" s="55"/>
      <c r="S8" s="196"/>
      <c r="T8" s="62">
        <v>316</v>
      </c>
      <c r="U8" s="55"/>
      <c r="V8" s="62" t="s">
        <v>16</v>
      </c>
      <c r="W8" s="53">
        <v>3</v>
      </c>
      <c r="X8" s="55"/>
      <c r="Y8" s="62">
        <v>43</v>
      </c>
      <c r="Z8" s="53">
        <v>11</v>
      </c>
      <c r="AA8" s="55"/>
      <c r="AB8" s="62">
        <v>101</v>
      </c>
      <c r="AC8" s="53">
        <v>25</v>
      </c>
      <c r="AD8" s="55"/>
      <c r="AE8" s="62">
        <v>149</v>
      </c>
      <c r="AF8" s="53">
        <v>40</v>
      </c>
      <c r="AG8" s="55"/>
      <c r="AH8" s="62">
        <v>197</v>
      </c>
      <c r="AI8" s="53">
        <v>41</v>
      </c>
      <c r="AJ8" s="55"/>
      <c r="AK8" s="61">
        <v>241</v>
      </c>
      <c r="AL8" s="53" t="s">
        <v>605</v>
      </c>
    </row>
    <row r="9" spans="1:40" s="32" customFormat="1" x14ac:dyDescent="0.2">
      <c r="A9" s="197"/>
      <c r="B9" s="62">
        <v>6</v>
      </c>
      <c r="C9" s="55"/>
      <c r="D9" s="197">
        <v>12</v>
      </c>
      <c r="E9" s="62">
        <v>36</v>
      </c>
      <c r="F9" s="55"/>
      <c r="G9" s="196"/>
      <c r="H9" s="62" t="s">
        <v>62</v>
      </c>
      <c r="I9" s="55"/>
      <c r="J9" s="195"/>
      <c r="K9" s="62">
        <v>206</v>
      </c>
      <c r="L9" s="55"/>
      <c r="M9" s="194">
        <v>44</v>
      </c>
      <c r="N9" s="62">
        <v>142</v>
      </c>
      <c r="O9" s="55"/>
      <c r="P9" s="52">
        <v>69</v>
      </c>
      <c r="Q9" s="61">
        <v>228</v>
      </c>
      <c r="R9" s="55"/>
      <c r="S9" s="195"/>
      <c r="T9" s="62">
        <v>318</v>
      </c>
      <c r="U9" s="55"/>
      <c r="V9" s="62">
        <v>6</v>
      </c>
      <c r="W9" s="53">
        <v>3</v>
      </c>
      <c r="X9" s="55"/>
      <c r="Y9" s="62">
        <v>44</v>
      </c>
      <c r="Z9" s="53">
        <v>12</v>
      </c>
      <c r="AA9" s="55"/>
      <c r="AB9" s="62">
        <v>102</v>
      </c>
      <c r="AC9" s="53">
        <v>16</v>
      </c>
      <c r="AD9" s="55"/>
      <c r="AE9" s="62">
        <v>150</v>
      </c>
      <c r="AF9" s="53">
        <v>41</v>
      </c>
      <c r="AG9" s="55"/>
      <c r="AH9" s="62">
        <v>198</v>
      </c>
      <c r="AI9" s="53">
        <v>42</v>
      </c>
      <c r="AJ9" s="55"/>
      <c r="AK9" s="61">
        <v>242</v>
      </c>
      <c r="AL9" s="53" t="s">
        <v>606</v>
      </c>
    </row>
    <row r="10" spans="1:40" s="32" customFormat="1" x14ac:dyDescent="0.2">
      <c r="A10" s="197"/>
      <c r="B10" s="62" t="s">
        <v>17</v>
      </c>
      <c r="C10" s="55"/>
      <c r="D10" s="197"/>
      <c r="E10" s="61" t="s">
        <v>38</v>
      </c>
      <c r="F10" s="55"/>
      <c r="G10" s="196"/>
      <c r="H10" s="62">
        <v>91</v>
      </c>
      <c r="I10" s="55"/>
      <c r="J10" s="194">
        <v>37</v>
      </c>
      <c r="K10" s="62">
        <v>135</v>
      </c>
      <c r="L10" s="55"/>
      <c r="M10" s="196"/>
      <c r="N10" s="61">
        <v>153</v>
      </c>
      <c r="O10" s="55"/>
      <c r="P10" s="52">
        <v>70</v>
      </c>
      <c r="Q10" s="61">
        <v>229</v>
      </c>
      <c r="R10" s="55"/>
      <c r="S10" s="48">
        <v>92</v>
      </c>
      <c r="T10" s="61">
        <v>301</v>
      </c>
      <c r="U10" s="55"/>
      <c r="V10" s="62" t="s">
        <v>17</v>
      </c>
      <c r="W10" s="53">
        <v>3</v>
      </c>
      <c r="X10" s="55"/>
      <c r="Y10" s="62">
        <v>45</v>
      </c>
      <c r="Z10" s="53">
        <v>13</v>
      </c>
      <c r="AA10" s="55"/>
      <c r="AB10" s="62">
        <v>103</v>
      </c>
      <c r="AC10" s="53">
        <v>17</v>
      </c>
      <c r="AD10" s="55"/>
      <c r="AE10" s="62">
        <v>151</v>
      </c>
      <c r="AF10" s="53">
        <v>42</v>
      </c>
      <c r="AG10" s="55"/>
      <c r="AH10" s="62">
        <v>199</v>
      </c>
      <c r="AI10" s="53">
        <v>43</v>
      </c>
      <c r="AJ10" s="55"/>
      <c r="AK10" s="61">
        <v>243</v>
      </c>
      <c r="AL10" s="53" t="s">
        <v>607</v>
      </c>
    </row>
    <row r="11" spans="1:40" s="32" customFormat="1" x14ac:dyDescent="0.2">
      <c r="A11" s="197"/>
      <c r="B11" s="62">
        <v>7</v>
      </c>
      <c r="C11" s="55"/>
      <c r="D11" s="197"/>
      <c r="E11" s="62">
        <v>44</v>
      </c>
      <c r="F11" s="55"/>
      <c r="G11" s="196"/>
      <c r="H11" s="62">
        <v>98</v>
      </c>
      <c r="I11" s="55"/>
      <c r="J11" s="196"/>
      <c r="K11" s="62">
        <v>146</v>
      </c>
      <c r="L11" s="55"/>
      <c r="M11" s="196"/>
      <c r="N11" s="62">
        <v>164</v>
      </c>
      <c r="O11" s="55"/>
      <c r="P11" s="194">
        <v>71</v>
      </c>
      <c r="Q11" s="61">
        <v>246</v>
      </c>
      <c r="R11" s="55"/>
      <c r="S11" s="48">
        <v>93</v>
      </c>
      <c r="T11" s="61">
        <v>302</v>
      </c>
      <c r="U11" s="55"/>
      <c r="V11" s="62">
        <v>7</v>
      </c>
      <c r="W11" s="53">
        <v>3</v>
      </c>
      <c r="X11" s="55"/>
      <c r="Y11" s="62">
        <v>46</v>
      </c>
      <c r="Z11" s="53">
        <v>14</v>
      </c>
      <c r="AA11" s="55"/>
      <c r="AB11" s="62">
        <v>104</v>
      </c>
      <c r="AC11" s="53">
        <v>18</v>
      </c>
      <c r="AD11" s="55"/>
      <c r="AE11" s="62">
        <v>152</v>
      </c>
      <c r="AF11" s="53">
        <v>43</v>
      </c>
      <c r="AG11" s="55"/>
      <c r="AH11" s="62">
        <v>200</v>
      </c>
      <c r="AI11" s="53">
        <v>44</v>
      </c>
      <c r="AJ11" s="55"/>
      <c r="AK11" s="61">
        <v>244</v>
      </c>
      <c r="AL11" s="53" t="s">
        <v>608</v>
      </c>
    </row>
    <row r="12" spans="1:40" s="32" customFormat="1" x14ac:dyDescent="0.2">
      <c r="A12" s="197"/>
      <c r="B12" s="62">
        <v>8</v>
      </c>
      <c r="C12" s="55"/>
      <c r="D12" s="197">
        <v>13</v>
      </c>
      <c r="E12" s="61">
        <v>37</v>
      </c>
      <c r="F12" s="55"/>
      <c r="G12" s="195"/>
      <c r="H12" s="62">
        <v>108</v>
      </c>
      <c r="I12" s="55"/>
      <c r="J12" s="196"/>
      <c r="K12" s="61">
        <v>157</v>
      </c>
      <c r="L12" s="55"/>
      <c r="M12" s="196"/>
      <c r="N12" s="62">
        <v>175</v>
      </c>
      <c r="O12" s="55"/>
      <c r="P12" s="196"/>
      <c r="Q12" s="62">
        <v>247</v>
      </c>
      <c r="R12" s="55"/>
      <c r="S12" s="194">
        <v>94</v>
      </c>
      <c r="T12" s="61">
        <v>303</v>
      </c>
      <c r="U12" s="55"/>
      <c r="V12" s="62">
        <v>8</v>
      </c>
      <c r="W12" s="53">
        <v>3</v>
      </c>
      <c r="X12" s="55"/>
      <c r="Y12" s="62">
        <v>47</v>
      </c>
      <c r="Z12" s="53">
        <v>15</v>
      </c>
      <c r="AA12" s="55"/>
      <c r="AB12" s="62">
        <v>105</v>
      </c>
      <c r="AC12" s="53">
        <v>19</v>
      </c>
      <c r="AD12" s="55"/>
      <c r="AE12" s="61">
        <v>153</v>
      </c>
      <c r="AF12" s="53">
        <v>44</v>
      </c>
      <c r="AG12" s="55"/>
      <c r="AH12" s="62">
        <v>201</v>
      </c>
      <c r="AI12" s="53">
        <v>45</v>
      </c>
      <c r="AJ12" s="55"/>
      <c r="AK12" s="61">
        <v>245</v>
      </c>
      <c r="AL12" s="53" t="s">
        <v>609</v>
      </c>
    </row>
    <row r="13" spans="1:40" s="32" customFormat="1" x14ac:dyDescent="0.2">
      <c r="A13" s="197"/>
      <c r="B13" s="62" t="s">
        <v>18</v>
      </c>
      <c r="C13" s="55"/>
      <c r="D13" s="197"/>
      <c r="E13" s="62">
        <v>45</v>
      </c>
      <c r="F13" s="55"/>
      <c r="G13" s="194">
        <v>23</v>
      </c>
      <c r="H13" s="62">
        <v>70</v>
      </c>
      <c r="I13" s="55"/>
      <c r="J13" s="196"/>
      <c r="K13" s="62">
        <v>168</v>
      </c>
      <c r="L13" s="55"/>
      <c r="M13" s="195"/>
      <c r="N13" s="62">
        <v>200</v>
      </c>
      <c r="O13" s="55"/>
      <c r="P13" s="195"/>
      <c r="Q13" s="62">
        <v>264</v>
      </c>
      <c r="R13" s="55"/>
      <c r="S13" s="195"/>
      <c r="T13" s="62" t="s">
        <v>205</v>
      </c>
      <c r="U13" s="55"/>
      <c r="V13" s="62" t="s">
        <v>18</v>
      </c>
      <c r="W13" s="53">
        <v>3</v>
      </c>
      <c r="X13" s="55"/>
      <c r="Y13" s="62" t="s">
        <v>57</v>
      </c>
      <c r="Z13" s="53">
        <v>20</v>
      </c>
      <c r="AA13" s="55"/>
      <c r="AB13" s="62">
        <v>106</v>
      </c>
      <c r="AC13" s="53">
        <v>20</v>
      </c>
      <c r="AD13" s="55"/>
      <c r="AE13" s="62">
        <v>154</v>
      </c>
      <c r="AF13" s="53">
        <v>45</v>
      </c>
      <c r="AG13" s="55"/>
      <c r="AH13" s="62">
        <v>202</v>
      </c>
      <c r="AI13" s="53">
        <v>46</v>
      </c>
      <c r="AJ13" s="55"/>
      <c r="AK13" s="61">
        <v>246</v>
      </c>
      <c r="AL13" s="53">
        <v>71</v>
      </c>
    </row>
    <row r="14" spans="1:40" s="32" customFormat="1" x14ac:dyDescent="0.2">
      <c r="A14" s="197"/>
      <c r="B14" s="61">
        <v>9</v>
      </c>
      <c r="C14" s="55"/>
      <c r="D14" s="194">
        <v>14</v>
      </c>
      <c r="E14" s="61">
        <v>38</v>
      </c>
      <c r="F14" s="55"/>
      <c r="G14" s="196"/>
      <c r="H14" s="61">
        <v>78</v>
      </c>
      <c r="I14" s="55"/>
      <c r="J14" s="195"/>
      <c r="K14" s="62">
        <v>193</v>
      </c>
      <c r="L14" s="55"/>
      <c r="M14" s="194">
        <v>45</v>
      </c>
      <c r="N14" s="62">
        <v>143</v>
      </c>
      <c r="O14" s="55"/>
      <c r="P14" s="194">
        <v>72</v>
      </c>
      <c r="Q14" s="61">
        <v>248</v>
      </c>
      <c r="R14" s="55"/>
      <c r="S14" s="194">
        <v>95</v>
      </c>
      <c r="T14" s="61">
        <v>304</v>
      </c>
      <c r="U14" s="55"/>
      <c r="V14" s="61">
        <v>9</v>
      </c>
      <c r="W14" s="53">
        <v>3</v>
      </c>
      <c r="X14" s="55"/>
      <c r="Y14" s="61">
        <v>63</v>
      </c>
      <c r="Z14" s="53">
        <v>16</v>
      </c>
      <c r="AA14" s="55"/>
      <c r="AB14" s="62">
        <v>107</v>
      </c>
      <c r="AC14" s="53">
        <v>21</v>
      </c>
      <c r="AD14" s="55"/>
      <c r="AE14" s="62">
        <v>155</v>
      </c>
      <c r="AF14" s="53">
        <v>46</v>
      </c>
      <c r="AG14" s="55"/>
      <c r="AH14" s="62">
        <v>203</v>
      </c>
      <c r="AI14" s="53">
        <v>47</v>
      </c>
      <c r="AJ14" s="55"/>
      <c r="AK14" s="62">
        <v>247</v>
      </c>
      <c r="AL14" s="53">
        <v>71</v>
      </c>
    </row>
    <row r="15" spans="1:40" s="32" customFormat="1" x14ac:dyDescent="0.2">
      <c r="A15" s="197">
        <v>4</v>
      </c>
      <c r="B15" s="62">
        <v>10</v>
      </c>
      <c r="C15" s="55"/>
      <c r="D15" s="195"/>
      <c r="E15" s="62">
        <v>46</v>
      </c>
      <c r="F15" s="55"/>
      <c r="G15" s="196"/>
      <c r="H15" s="62">
        <v>99</v>
      </c>
      <c r="I15" s="55"/>
      <c r="J15" s="194">
        <v>38</v>
      </c>
      <c r="K15" s="61">
        <v>136</v>
      </c>
      <c r="L15" s="55"/>
      <c r="M15" s="196"/>
      <c r="N15" s="62">
        <v>154</v>
      </c>
      <c r="O15" s="55"/>
      <c r="P15" s="196"/>
      <c r="Q15" s="62">
        <v>249</v>
      </c>
      <c r="R15" s="55"/>
      <c r="S15" s="196"/>
      <c r="T15" s="62">
        <v>315</v>
      </c>
      <c r="U15" s="55"/>
      <c r="V15" s="62">
        <v>10</v>
      </c>
      <c r="W15" s="53">
        <v>4</v>
      </c>
      <c r="X15" s="55"/>
      <c r="Y15" s="62">
        <v>64</v>
      </c>
      <c r="Z15" s="53">
        <v>18</v>
      </c>
      <c r="AA15" s="55"/>
      <c r="AB15" s="62">
        <v>108</v>
      </c>
      <c r="AC15" s="53">
        <v>22</v>
      </c>
      <c r="AD15" s="55"/>
      <c r="AE15" s="62">
        <v>156</v>
      </c>
      <c r="AF15" s="53">
        <v>36</v>
      </c>
      <c r="AG15" s="55"/>
      <c r="AH15" s="62">
        <v>204</v>
      </c>
      <c r="AI15" s="53">
        <v>48</v>
      </c>
      <c r="AJ15" s="55"/>
      <c r="AK15" s="61">
        <v>248</v>
      </c>
      <c r="AL15" s="53">
        <v>72</v>
      </c>
    </row>
    <row r="16" spans="1:40" s="32" customFormat="1" x14ac:dyDescent="0.2">
      <c r="A16" s="197"/>
      <c r="B16" s="62" t="s">
        <v>20</v>
      </c>
      <c r="C16" s="55"/>
      <c r="D16" s="194">
        <v>15</v>
      </c>
      <c r="E16" s="61">
        <v>39</v>
      </c>
      <c r="F16" s="55"/>
      <c r="G16" s="195"/>
      <c r="H16" s="62">
        <v>109</v>
      </c>
      <c r="I16" s="55"/>
      <c r="J16" s="196"/>
      <c r="K16" s="62">
        <v>147</v>
      </c>
      <c r="L16" s="55"/>
      <c r="M16" s="196"/>
      <c r="N16" s="61">
        <v>165</v>
      </c>
      <c r="O16" s="55"/>
      <c r="P16" s="196"/>
      <c r="Q16" s="62">
        <v>250</v>
      </c>
      <c r="R16" s="55"/>
      <c r="S16" s="195"/>
      <c r="T16" s="62">
        <v>317</v>
      </c>
      <c r="U16" s="55"/>
      <c r="V16" s="62" t="s">
        <v>20</v>
      </c>
      <c r="W16" s="53">
        <v>4</v>
      </c>
      <c r="X16" s="55"/>
      <c r="Y16" s="61">
        <v>65</v>
      </c>
      <c r="Z16" s="53">
        <v>18</v>
      </c>
      <c r="AA16" s="55"/>
      <c r="AB16" s="62">
        <v>109</v>
      </c>
      <c r="AC16" s="53">
        <v>23</v>
      </c>
      <c r="AD16" s="55"/>
      <c r="AE16" s="61">
        <v>157</v>
      </c>
      <c r="AF16" s="53">
        <v>37</v>
      </c>
      <c r="AG16" s="55"/>
      <c r="AH16" s="61">
        <v>205</v>
      </c>
      <c r="AI16" s="53">
        <v>49</v>
      </c>
      <c r="AJ16" s="55"/>
      <c r="AK16" s="62">
        <v>249</v>
      </c>
      <c r="AL16" s="53">
        <v>72</v>
      </c>
    </row>
    <row r="17" spans="1:38" s="32" customFormat="1" x14ac:dyDescent="0.2">
      <c r="A17" s="197"/>
      <c r="B17" s="61">
        <v>11</v>
      </c>
      <c r="C17" s="55"/>
      <c r="D17" s="195"/>
      <c r="E17" s="62">
        <v>47</v>
      </c>
      <c r="F17" s="55"/>
      <c r="G17" s="194">
        <v>24</v>
      </c>
      <c r="H17" s="61">
        <v>71</v>
      </c>
      <c r="I17" s="55"/>
      <c r="J17" s="196"/>
      <c r="K17" s="62">
        <v>158</v>
      </c>
      <c r="L17" s="55"/>
      <c r="M17" s="196"/>
      <c r="N17" s="62">
        <v>176</v>
      </c>
      <c r="O17" s="55"/>
      <c r="P17" s="196"/>
      <c r="Q17" s="62">
        <v>251</v>
      </c>
      <c r="R17" s="55"/>
      <c r="S17" s="48">
        <v>96</v>
      </c>
      <c r="T17" s="61">
        <v>305</v>
      </c>
      <c r="U17" s="55"/>
      <c r="V17" s="61">
        <v>11</v>
      </c>
      <c r="W17" s="53">
        <v>4</v>
      </c>
      <c r="X17" s="55"/>
      <c r="Y17" s="62">
        <v>67</v>
      </c>
      <c r="Z17" s="53">
        <v>19</v>
      </c>
      <c r="AA17" s="55"/>
      <c r="AB17" s="62">
        <v>110</v>
      </c>
      <c r="AC17" s="53">
        <v>24</v>
      </c>
      <c r="AD17" s="55"/>
      <c r="AE17" s="62">
        <v>158</v>
      </c>
      <c r="AF17" s="53">
        <v>38</v>
      </c>
      <c r="AG17" s="55"/>
      <c r="AH17" s="62" t="s">
        <v>1597</v>
      </c>
      <c r="AI17" s="53">
        <v>49</v>
      </c>
      <c r="AJ17" s="55"/>
      <c r="AK17" s="62">
        <v>250</v>
      </c>
      <c r="AL17" s="53">
        <v>72</v>
      </c>
    </row>
    <row r="18" spans="1:38" s="32" customFormat="1" x14ac:dyDescent="0.2">
      <c r="A18" s="197"/>
      <c r="B18" s="62" t="s">
        <v>21</v>
      </c>
      <c r="C18" s="55"/>
      <c r="D18" s="194">
        <v>16</v>
      </c>
      <c r="E18" s="61">
        <v>63</v>
      </c>
      <c r="F18" s="55"/>
      <c r="G18" s="196"/>
      <c r="H18" s="62">
        <v>81</v>
      </c>
      <c r="I18" s="55"/>
      <c r="J18" s="196"/>
      <c r="K18" s="62">
        <v>169</v>
      </c>
      <c r="L18" s="55"/>
      <c r="M18" s="196"/>
      <c r="N18" s="62">
        <v>190</v>
      </c>
      <c r="O18" s="55"/>
      <c r="P18" s="196"/>
      <c r="Q18" s="62">
        <v>252</v>
      </c>
      <c r="R18" s="55"/>
      <c r="S18" s="48">
        <v>97</v>
      </c>
      <c r="T18" s="61">
        <v>306</v>
      </c>
      <c r="U18" s="55"/>
      <c r="V18" s="62" t="s">
        <v>21</v>
      </c>
      <c r="W18" s="53">
        <v>4</v>
      </c>
      <c r="X18" s="55"/>
      <c r="Y18" s="61">
        <v>68</v>
      </c>
      <c r="Z18" s="53">
        <v>20</v>
      </c>
      <c r="AA18" s="55"/>
      <c r="AB18" s="62">
        <v>111</v>
      </c>
      <c r="AC18" s="53">
        <v>25</v>
      </c>
      <c r="AD18" s="55"/>
      <c r="AE18" s="61">
        <v>159</v>
      </c>
      <c r="AF18" s="53">
        <v>39</v>
      </c>
      <c r="AG18" s="55"/>
      <c r="AH18" s="62">
        <v>206</v>
      </c>
      <c r="AI18" s="53">
        <v>36</v>
      </c>
      <c r="AJ18" s="55"/>
      <c r="AK18" s="62">
        <v>251</v>
      </c>
      <c r="AL18" s="53">
        <v>72</v>
      </c>
    </row>
    <row r="19" spans="1:38" s="32" customFormat="1" x14ac:dyDescent="0.2">
      <c r="A19" s="48">
        <v>5</v>
      </c>
      <c r="B19" s="61">
        <v>12</v>
      </c>
      <c r="C19" s="55"/>
      <c r="D19" s="196"/>
      <c r="E19" s="62" t="s">
        <v>49</v>
      </c>
      <c r="F19" s="55"/>
      <c r="G19" s="196"/>
      <c r="H19" s="62">
        <v>100</v>
      </c>
      <c r="I19" s="55"/>
      <c r="J19" s="196"/>
      <c r="K19" s="62">
        <v>184</v>
      </c>
      <c r="L19" s="55"/>
      <c r="M19" s="195"/>
      <c r="N19" s="62">
        <v>201</v>
      </c>
      <c r="O19" s="55"/>
      <c r="P19" s="196"/>
      <c r="Q19" s="62">
        <v>265</v>
      </c>
      <c r="R19" s="55"/>
      <c r="S19" s="48">
        <v>98</v>
      </c>
      <c r="T19" s="61">
        <v>307</v>
      </c>
      <c r="U19" s="55"/>
      <c r="V19" s="61">
        <v>12</v>
      </c>
      <c r="W19" s="53">
        <v>5</v>
      </c>
      <c r="X19" s="55"/>
      <c r="Y19" s="61">
        <v>69</v>
      </c>
      <c r="Z19" s="53">
        <v>21</v>
      </c>
      <c r="AA19" s="55"/>
      <c r="AB19" s="61">
        <v>112</v>
      </c>
      <c r="AC19" s="53">
        <v>26</v>
      </c>
      <c r="AD19" s="55"/>
      <c r="AE19" s="61">
        <v>160</v>
      </c>
      <c r="AF19" s="53">
        <v>40</v>
      </c>
      <c r="AG19" s="55"/>
      <c r="AH19" s="62">
        <v>207</v>
      </c>
      <c r="AI19" s="53">
        <v>38</v>
      </c>
      <c r="AJ19" s="55"/>
      <c r="AK19" s="62">
        <v>252</v>
      </c>
      <c r="AL19" s="53">
        <v>72</v>
      </c>
    </row>
    <row r="20" spans="1:38" s="32" customFormat="1" x14ac:dyDescent="0.2">
      <c r="A20" s="197">
        <v>6</v>
      </c>
      <c r="B20" s="62">
        <v>13</v>
      </c>
      <c r="C20" s="55"/>
      <c r="D20" s="196"/>
      <c r="E20" s="62">
        <v>86</v>
      </c>
      <c r="F20" s="55"/>
      <c r="G20" s="195"/>
      <c r="H20" s="62">
        <v>110</v>
      </c>
      <c r="I20" s="55"/>
      <c r="J20" s="196"/>
      <c r="K20" s="62">
        <v>194</v>
      </c>
      <c r="L20" s="55"/>
      <c r="M20" s="194">
        <v>46</v>
      </c>
      <c r="N20" s="62">
        <v>144</v>
      </c>
      <c r="O20" s="55"/>
      <c r="P20" s="196"/>
      <c r="Q20" s="62">
        <v>266</v>
      </c>
      <c r="R20" s="55"/>
      <c r="S20" s="48">
        <v>99</v>
      </c>
      <c r="T20" s="61">
        <v>308</v>
      </c>
      <c r="U20" s="55"/>
      <c r="V20" s="62">
        <v>13</v>
      </c>
      <c r="W20" s="53">
        <v>6</v>
      </c>
      <c r="X20" s="55"/>
      <c r="Y20" s="62">
        <v>70</v>
      </c>
      <c r="Z20" s="53">
        <v>23</v>
      </c>
      <c r="AA20" s="55"/>
      <c r="AB20" s="61">
        <v>113</v>
      </c>
      <c r="AC20" s="53">
        <v>27</v>
      </c>
      <c r="AD20" s="55"/>
      <c r="AE20" s="61">
        <v>161</v>
      </c>
      <c r="AF20" s="53">
        <v>41</v>
      </c>
      <c r="AG20" s="55"/>
      <c r="AH20" s="62">
        <v>208</v>
      </c>
      <c r="AI20" s="53">
        <v>39</v>
      </c>
      <c r="AJ20" s="55"/>
      <c r="AK20" s="62">
        <v>253</v>
      </c>
      <c r="AL20" s="53">
        <v>73</v>
      </c>
    </row>
    <row r="21" spans="1:38" s="32" customFormat="1" x14ac:dyDescent="0.2">
      <c r="A21" s="197"/>
      <c r="B21" s="62">
        <v>14</v>
      </c>
      <c r="C21" s="55"/>
      <c r="D21" s="196"/>
      <c r="E21" s="62">
        <v>92</v>
      </c>
      <c r="F21" s="55"/>
      <c r="G21" s="194">
        <v>25</v>
      </c>
      <c r="H21" s="61">
        <v>72</v>
      </c>
      <c r="I21" s="55"/>
      <c r="J21" s="195"/>
      <c r="K21" s="62">
        <v>207</v>
      </c>
      <c r="L21" s="55"/>
      <c r="M21" s="196"/>
      <c r="N21" s="62">
        <v>155</v>
      </c>
      <c r="O21" s="55"/>
      <c r="P21" s="195"/>
      <c r="Q21" s="62">
        <v>267</v>
      </c>
      <c r="R21" s="55"/>
      <c r="S21" s="48">
        <v>100</v>
      </c>
      <c r="T21" s="61">
        <v>309</v>
      </c>
      <c r="U21" s="55"/>
      <c r="V21" s="62">
        <v>14</v>
      </c>
      <c r="W21" s="53">
        <v>6</v>
      </c>
      <c r="X21" s="55"/>
      <c r="Y21" s="61">
        <v>71</v>
      </c>
      <c r="Z21" s="53">
        <v>24</v>
      </c>
      <c r="AA21" s="55"/>
      <c r="AB21" s="61">
        <v>114</v>
      </c>
      <c r="AC21" s="53">
        <v>28</v>
      </c>
      <c r="AD21" s="55"/>
      <c r="AE21" s="61">
        <v>162</v>
      </c>
      <c r="AF21" s="53">
        <v>42</v>
      </c>
      <c r="AG21" s="55"/>
      <c r="AH21" s="62">
        <v>209</v>
      </c>
      <c r="AI21" s="53">
        <v>41</v>
      </c>
      <c r="AJ21" s="55"/>
      <c r="AK21" s="62">
        <v>254</v>
      </c>
      <c r="AL21" s="53">
        <v>74</v>
      </c>
    </row>
    <row r="22" spans="1:38" s="32" customFormat="1" x14ac:dyDescent="0.2">
      <c r="A22" s="197"/>
      <c r="B22" s="61">
        <v>15</v>
      </c>
      <c r="C22" s="55"/>
      <c r="D22" s="195"/>
      <c r="E22" s="62">
        <v>102</v>
      </c>
      <c r="F22" s="55"/>
      <c r="G22" s="196"/>
      <c r="H22" s="62">
        <v>101</v>
      </c>
      <c r="I22" s="55"/>
      <c r="J22" s="194">
        <v>39</v>
      </c>
      <c r="K22" s="62">
        <v>137</v>
      </c>
      <c r="L22" s="55"/>
      <c r="M22" s="196"/>
      <c r="N22" s="61">
        <v>166</v>
      </c>
      <c r="O22" s="55"/>
      <c r="P22" s="194">
        <v>73</v>
      </c>
      <c r="Q22" s="62">
        <v>253</v>
      </c>
      <c r="R22" s="55"/>
      <c r="S22" s="48">
        <v>101</v>
      </c>
      <c r="T22" s="61">
        <v>310</v>
      </c>
      <c r="U22" s="55"/>
      <c r="V22" s="61">
        <v>15</v>
      </c>
      <c r="W22" s="53">
        <v>6</v>
      </c>
      <c r="X22" s="55"/>
      <c r="Y22" s="61">
        <v>72</v>
      </c>
      <c r="Z22" s="53">
        <v>25</v>
      </c>
      <c r="AA22" s="55"/>
      <c r="AB22" s="61">
        <v>115</v>
      </c>
      <c r="AC22" s="53">
        <v>29</v>
      </c>
      <c r="AD22" s="55"/>
      <c r="AE22" s="62">
        <v>163</v>
      </c>
      <c r="AF22" s="53">
        <v>43</v>
      </c>
      <c r="AG22" s="55"/>
      <c r="AH22" s="61">
        <v>210</v>
      </c>
      <c r="AI22" s="53">
        <v>50</v>
      </c>
      <c r="AJ22" s="55"/>
      <c r="AK22" s="62">
        <v>255</v>
      </c>
      <c r="AL22" s="53">
        <v>75</v>
      </c>
    </row>
    <row r="23" spans="1:38" s="32" customFormat="1" x14ac:dyDescent="0.2">
      <c r="A23" s="197"/>
      <c r="B23" s="62">
        <v>16</v>
      </c>
      <c r="C23" s="55"/>
      <c r="D23" s="194">
        <v>17</v>
      </c>
      <c r="E23" s="61">
        <v>73</v>
      </c>
      <c r="F23" s="55"/>
      <c r="G23" s="195"/>
      <c r="H23" s="62">
        <v>111</v>
      </c>
      <c r="I23" s="55"/>
      <c r="J23" s="196"/>
      <c r="K23" s="62">
        <v>148</v>
      </c>
      <c r="L23" s="55"/>
      <c r="M23" s="196"/>
      <c r="N23" s="62">
        <v>177</v>
      </c>
      <c r="O23" s="55"/>
      <c r="P23" s="195"/>
      <c r="Q23" s="61">
        <v>268</v>
      </c>
      <c r="R23" s="55"/>
      <c r="S23" s="48">
        <v>102</v>
      </c>
      <c r="T23" s="61">
        <v>311</v>
      </c>
      <c r="U23" s="55"/>
      <c r="V23" s="62">
        <v>16</v>
      </c>
      <c r="W23" s="53">
        <v>6</v>
      </c>
      <c r="X23" s="55"/>
      <c r="Y23" s="61">
        <v>73</v>
      </c>
      <c r="Z23" s="53">
        <v>17</v>
      </c>
      <c r="AA23" s="55"/>
      <c r="AB23" s="61">
        <v>116</v>
      </c>
      <c r="AC23" s="53">
        <v>30</v>
      </c>
      <c r="AD23" s="55"/>
      <c r="AE23" s="62">
        <v>164</v>
      </c>
      <c r="AF23" s="53">
        <v>44</v>
      </c>
      <c r="AG23" s="55"/>
      <c r="AH23" s="61">
        <v>211</v>
      </c>
      <c r="AI23" s="53">
        <v>51</v>
      </c>
      <c r="AJ23" s="55"/>
      <c r="AK23" s="62">
        <v>256</v>
      </c>
      <c r="AL23" s="53">
        <v>76</v>
      </c>
    </row>
    <row r="24" spans="1:38" s="32" customFormat="1" x14ac:dyDescent="0.2">
      <c r="A24" s="48">
        <v>7</v>
      </c>
      <c r="B24" s="61">
        <v>17</v>
      </c>
      <c r="C24" s="55"/>
      <c r="D24" s="196"/>
      <c r="E24" s="62">
        <v>84</v>
      </c>
      <c r="F24" s="55"/>
      <c r="G24" s="194">
        <v>26</v>
      </c>
      <c r="H24" s="61">
        <v>112</v>
      </c>
      <c r="I24" s="55"/>
      <c r="J24" s="196"/>
      <c r="K24" s="61">
        <v>159</v>
      </c>
      <c r="L24" s="55"/>
      <c r="M24" s="196"/>
      <c r="N24" s="62">
        <v>191</v>
      </c>
      <c r="O24" s="55"/>
      <c r="P24" s="194">
        <v>74</v>
      </c>
      <c r="Q24" s="62">
        <v>254</v>
      </c>
      <c r="R24" s="55"/>
      <c r="S24" s="194">
        <v>103</v>
      </c>
      <c r="T24" s="62">
        <v>312</v>
      </c>
      <c r="U24" s="55"/>
      <c r="V24" s="61">
        <v>17</v>
      </c>
      <c r="W24" s="53">
        <v>7</v>
      </c>
      <c r="X24" s="55"/>
      <c r="Y24" s="62">
        <v>75</v>
      </c>
      <c r="Z24" s="53">
        <v>19</v>
      </c>
      <c r="AA24" s="55"/>
      <c r="AB24" s="61">
        <v>117</v>
      </c>
      <c r="AC24" s="53">
        <v>31</v>
      </c>
      <c r="AD24" s="55"/>
      <c r="AE24" s="61">
        <v>165</v>
      </c>
      <c r="AF24" s="53">
        <v>45</v>
      </c>
      <c r="AG24" s="55"/>
      <c r="AH24" s="62" t="s">
        <v>1598</v>
      </c>
      <c r="AI24" s="53">
        <v>50</v>
      </c>
      <c r="AJ24" s="55"/>
      <c r="AK24" s="62">
        <v>257</v>
      </c>
      <c r="AL24" s="53">
        <v>77</v>
      </c>
    </row>
    <row r="25" spans="1:38" s="32" customFormat="1" x14ac:dyDescent="0.2">
      <c r="A25" s="197">
        <v>8</v>
      </c>
      <c r="B25" s="62">
        <v>18</v>
      </c>
      <c r="C25" s="55"/>
      <c r="D25" s="196"/>
      <c r="E25" s="62" t="s">
        <v>52</v>
      </c>
      <c r="F25" s="55"/>
      <c r="G25" s="196"/>
      <c r="H25" s="62">
        <v>123</v>
      </c>
      <c r="I25" s="55"/>
      <c r="J25" s="196"/>
      <c r="K25" s="62">
        <v>170</v>
      </c>
      <c r="L25" s="55"/>
      <c r="M25" s="195"/>
      <c r="N25" s="62">
        <v>202</v>
      </c>
      <c r="O25" s="55"/>
      <c r="P25" s="195"/>
      <c r="Q25" s="61">
        <v>269</v>
      </c>
      <c r="R25" s="55"/>
      <c r="S25" s="195"/>
      <c r="T25" s="61">
        <v>479</v>
      </c>
      <c r="U25" s="55"/>
      <c r="V25" s="62">
        <v>18</v>
      </c>
      <c r="W25" s="53">
        <v>8</v>
      </c>
      <c r="X25" s="55"/>
      <c r="Y25" s="61">
        <v>76</v>
      </c>
      <c r="Z25" s="53">
        <v>19</v>
      </c>
      <c r="AA25" s="55"/>
      <c r="AB25" s="62">
        <v>118</v>
      </c>
      <c r="AC25" s="53">
        <v>32</v>
      </c>
      <c r="AD25" s="55"/>
      <c r="AE25" s="61">
        <v>166</v>
      </c>
      <c r="AF25" s="53">
        <v>46</v>
      </c>
      <c r="AG25" s="55"/>
      <c r="AH25" s="62" t="s">
        <v>1599</v>
      </c>
      <c r="AI25" s="53">
        <v>51</v>
      </c>
      <c r="AJ25" s="55"/>
      <c r="AK25" s="62">
        <v>258</v>
      </c>
      <c r="AL25" s="53">
        <v>78</v>
      </c>
    </row>
    <row r="26" spans="1:38" s="32" customFormat="1" x14ac:dyDescent="0.2">
      <c r="A26" s="197"/>
      <c r="B26" s="62">
        <v>19</v>
      </c>
      <c r="C26" s="55"/>
      <c r="D26" s="196"/>
      <c r="E26" s="62">
        <v>87</v>
      </c>
      <c r="F26" s="55"/>
      <c r="G26" s="195"/>
      <c r="H26" s="62">
        <v>133</v>
      </c>
      <c r="I26" s="55"/>
      <c r="J26" s="196"/>
      <c r="K26" s="62">
        <v>186</v>
      </c>
      <c r="L26" s="55"/>
      <c r="M26" s="194">
        <v>47</v>
      </c>
      <c r="N26" s="61">
        <v>178</v>
      </c>
      <c r="O26" s="55"/>
      <c r="P26" s="194">
        <v>75</v>
      </c>
      <c r="Q26" s="62">
        <v>255</v>
      </c>
      <c r="R26" s="55"/>
      <c r="S26" s="194">
        <v>104</v>
      </c>
      <c r="T26" s="62">
        <v>313</v>
      </c>
      <c r="U26" s="55"/>
      <c r="V26" s="62">
        <v>19</v>
      </c>
      <c r="W26" s="53">
        <v>8</v>
      </c>
      <c r="X26" s="55"/>
      <c r="Y26" s="61">
        <v>77</v>
      </c>
      <c r="Z26" s="53">
        <v>22</v>
      </c>
      <c r="AA26" s="55"/>
      <c r="AB26" s="61">
        <v>119</v>
      </c>
      <c r="AC26" s="53">
        <v>32</v>
      </c>
      <c r="AD26" s="55"/>
      <c r="AE26" s="62">
        <v>167</v>
      </c>
      <c r="AF26" s="53">
        <v>36</v>
      </c>
      <c r="AG26" s="55"/>
      <c r="AH26" s="61">
        <v>212</v>
      </c>
      <c r="AI26" s="53">
        <v>52</v>
      </c>
      <c r="AJ26" s="55"/>
      <c r="AK26" s="62">
        <v>259</v>
      </c>
      <c r="AL26" s="53">
        <v>79</v>
      </c>
    </row>
    <row r="27" spans="1:38" s="32" customFormat="1" x14ac:dyDescent="0.2">
      <c r="A27" s="197"/>
      <c r="B27" s="62" t="s">
        <v>27</v>
      </c>
      <c r="C27" s="55"/>
      <c r="D27" s="196"/>
      <c r="E27" s="62">
        <v>93</v>
      </c>
      <c r="F27" s="55"/>
      <c r="G27" s="194">
        <v>27</v>
      </c>
      <c r="H27" s="61">
        <v>113</v>
      </c>
      <c r="I27" s="55"/>
      <c r="J27" s="196"/>
      <c r="K27" s="62">
        <v>195</v>
      </c>
      <c r="L27" s="55"/>
      <c r="M27" s="196"/>
      <c r="N27" s="62">
        <v>180</v>
      </c>
      <c r="O27" s="55"/>
      <c r="P27" s="195"/>
      <c r="Q27" s="61">
        <v>270</v>
      </c>
      <c r="R27" s="55"/>
      <c r="S27" s="195"/>
      <c r="T27" s="61">
        <v>480</v>
      </c>
      <c r="U27" s="55"/>
      <c r="V27" s="62" t="s">
        <v>27</v>
      </c>
      <c r="W27" s="53">
        <v>8</v>
      </c>
      <c r="X27" s="55"/>
      <c r="Y27" s="61">
        <v>78</v>
      </c>
      <c r="Z27" s="53">
        <v>23</v>
      </c>
      <c r="AA27" s="55"/>
      <c r="AB27" s="61">
        <v>120</v>
      </c>
      <c r="AC27" s="53">
        <v>33</v>
      </c>
      <c r="AD27" s="55"/>
      <c r="AE27" s="62">
        <v>168</v>
      </c>
      <c r="AF27" s="53">
        <v>37</v>
      </c>
      <c r="AG27" s="55"/>
      <c r="AH27" s="61">
        <v>213</v>
      </c>
      <c r="AI27" s="53">
        <v>53</v>
      </c>
      <c r="AJ27" s="55"/>
      <c r="AK27" s="62">
        <v>260</v>
      </c>
      <c r="AL27" s="53">
        <v>80</v>
      </c>
    </row>
    <row r="28" spans="1:38" s="32" customFormat="1" x14ac:dyDescent="0.2">
      <c r="A28" s="197"/>
      <c r="B28" s="62">
        <v>20</v>
      </c>
      <c r="C28" s="55"/>
      <c r="D28" s="195"/>
      <c r="E28" s="62">
        <v>103</v>
      </c>
      <c r="F28" s="55"/>
      <c r="G28" s="195"/>
      <c r="H28" s="62">
        <v>124</v>
      </c>
      <c r="I28" s="55"/>
      <c r="J28" s="195"/>
      <c r="K28" s="62">
        <v>208</v>
      </c>
      <c r="L28" s="55"/>
      <c r="M28" s="196"/>
      <c r="N28" s="62">
        <v>183</v>
      </c>
      <c r="O28" s="55"/>
      <c r="P28" s="194">
        <v>76</v>
      </c>
      <c r="Q28" s="62">
        <v>256</v>
      </c>
      <c r="R28" s="55"/>
      <c r="S28" s="194">
        <v>105</v>
      </c>
      <c r="T28" s="61">
        <v>319</v>
      </c>
      <c r="U28" s="55"/>
      <c r="V28" s="62">
        <v>20</v>
      </c>
      <c r="W28" s="53">
        <v>8</v>
      </c>
      <c r="X28" s="55"/>
      <c r="Y28" s="62">
        <v>79</v>
      </c>
      <c r="Z28" s="53">
        <v>18</v>
      </c>
      <c r="AA28" s="55"/>
      <c r="AB28" s="61">
        <v>121</v>
      </c>
      <c r="AC28" s="53">
        <v>34</v>
      </c>
      <c r="AD28" s="55"/>
      <c r="AE28" s="62">
        <v>169</v>
      </c>
      <c r="AF28" s="53">
        <v>38</v>
      </c>
      <c r="AG28" s="55"/>
      <c r="AH28" s="61">
        <v>214</v>
      </c>
      <c r="AI28" s="53">
        <v>54</v>
      </c>
      <c r="AJ28" s="55"/>
      <c r="AK28" s="62">
        <v>261</v>
      </c>
      <c r="AL28" s="53">
        <v>81</v>
      </c>
    </row>
    <row r="29" spans="1:38" s="32" customFormat="1" x14ac:dyDescent="0.2">
      <c r="A29" s="197"/>
      <c r="B29" s="62">
        <v>21</v>
      </c>
      <c r="C29" s="55"/>
      <c r="D29" s="194">
        <v>18</v>
      </c>
      <c r="E29" s="62">
        <v>64</v>
      </c>
      <c r="F29" s="55"/>
      <c r="G29" s="194">
        <v>28</v>
      </c>
      <c r="H29" s="61">
        <v>114</v>
      </c>
      <c r="I29" s="55"/>
      <c r="J29" s="194">
        <v>40</v>
      </c>
      <c r="K29" s="62">
        <v>138</v>
      </c>
      <c r="L29" s="55"/>
      <c r="M29" s="195"/>
      <c r="N29" s="62">
        <v>203</v>
      </c>
      <c r="O29" s="55"/>
      <c r="P29" s="195"/>
      <c r="Q29" s="61">
        <v>271</v>
      </c>
      <c r="R29" s="55"/>
      <c r="S29" s="196"/>
      <c r="T29" s="62">
        <v>320</v>
      </c>
      <c r="U29" s="55"/>
      <c r="V29" s="62">
        <v>21</v>
      </c>
      <c r="W29" s="53">
        <v>8</v>
      </c>
      <c r="X29" s="55"/>
      <c r="Y29" s="62">
        <v>80</v>
      </c>
      <c r="Z29" s="53">
        <v>19</v>
      </c>
      <c r="AA29" s="55"/>
      <c r="AB29" s="61">
        <v>122</v>
      </c>
      <c r="AC29" s="53">
        <v>35</v>
      </c>
      <c r="AD29" s="55"/>
      <c r="AE29" s="62">
        <v>170</v>
      </c>
      <c r="AF29" s="53">
        <v>39</v>
      </c>
      <c r="AG29" s="55"/>
      <c r="AH29" s="61">
        <v>215</v>
      </c>
      <c r="AI29" s="53">
        <v>55</v>
      </c>
      <c r="AJ29" s="55"/>
      <c r="AK29" s="62" t="s">
        <v>179</v>
      </c>
      <c r="AL29" s="53">
        <v>81</v>
      </c>
    </row>
    <row r="30" spans="1:38" s="32" customFormat="1" x14ac:dyDescent="0.2">
      <c r="A30" s="197"/>
      <c r="B30" s="62">
        <v>22</v>
      </c>
      <c r="C30" s="55"/>
      <c r="D30" s="196"/>
      <c r="E30" s="61">
        <v>65</v>
      </c>
      <c r="F30" s="55"/>
      <c r="G30" s="195"/>
      <c r="H30" s="62">
        <v>125</v>
      </c>
      <c r="I30" s="55"/>
      <c r="J30" s="196"/>
      <c r="K30" s="62">
        <v>149</v>
      </c>
      <c r="L30" s="55"/>
      <c r="M30" s="194">
        <v>48</v>
      </c>
      <c r="N30" s="61">
        <v>179</v>
      </c>
      <c r="O30" s="55"/>
      <c r="P30" s="194">
        <v>77</v>
      </c>
      <c r="Q30" s="62">
        <v>257</v>
      </c>
      <c r="R30" s="55"/>
      <c r="S30" s="196"/>
      <c r="T30" s="62">
        <v>321</v>
      </c>
      <c r="U30" s="55"/>
      <c r="V30" s="62">
        <v>22</v>
      </c>
      <c r="W30" s="53">
        <v>8</v>
      </c>
      <c r="X30" s="55"/>
      <c r="Y30" s="62">
        <v>81</v>
      </c>
      <c r="Z30" s="53">
        <v>24</v>
      </c>
      <c r="AA30" s="55"/>
      <c r="AB30" s="62">
        <v>123</v>
      </c>
      <c r="AC30" s="53">
        <v>26</v>
      </c>
      <c r="AD30" s="55"/>
      <c r="AE30" s="62">
        <v>171</v>
      </c>
      <c r="AF30" s="53">
        <v>40</v>
      </c>
      <c r="AG30" s="55"/>
      <c r="AH30" s="61">
        <v>216</v>
      </c>
      <c r="AI30" s="53">
        <v>56</v>
      </c>
      <c r="AJ30" s="55"/>
      <c r="AK30" s="62">
        <v>262</v>
      </c>
      <c r="AL30" s="53">
        <v>82</v>
      </c>
    </row>
    <row r="31" spans="1:38" s="32" customFormat="1" x14ac:dyDescent="0.2">
      <c r="A31" s="197"/>
      <c r="B31" s="62">
        <v>23</v>
      </c>
      <c r="C31" s="55"/>
      <c r="D31" s="196"/>
      <c r="E31" s="62">
        <v>79</v>
      </c>
      <c r="F31" s="55"/>
      <c r="G31" s="194">
        <v>29</v>
      </c>
      <c r="H31" s="61">
        <v>115</v>
      </c>
      <c r="I31" s="55"/>
      <c r="J31" s="196"/>
      <c r="K31" s="61">
        <v>160</v>
      </c>
      <c r="L31" s="55"/>
      <c r="M31" s="196"/>
      <c r="N31" s="62">
        <v>181</v>
      </c>
      <c r="O31" s="55"/>
      <c r="P31" s="195"/>
      <c r="Q31" s="61">
        <v>272</v>
      </c>
      <c r="R31" s="55"/>
      <c r="S31" s="195"/>
      <c r="T31" s="62">
        <v>322</v>
      </c>
      <c r="U31" s="55"/>
      <c r="V31" s="62">
        <v>23</v>
      </c>
      <c r="W31" s="53">
        <v>8</v>
      </c>
      <c r="X31" s="55"/>
      <c r="Y31" s="62">
        <v>82</v>
      </c>
      <c r="Z31" s="53">
        <v>18</v>
      </c>
      <c r="AA31" s="55"/>
      <c r="AB31" s="62">
        <v>124</v>
      </c>
      <c r="AC31" s="53">
        <v>27</v>
      </c>
      <c r="AD31" s="55"/>
      <c r="AE31" s="62">
        <v>172</v>
      </c>
      <c r="AF31" s="53">
        <v>41</v>
      </c>
      <c r="AG31" s="55"/>
      <c r="AH31" s="61">
        <v>217</v>
      </c>
      <c r="AI31" s="53">
        <v>57</v>
      </c>
      <c r="AJ31" s="55"/>
      <c r="AK31" s="62">
        <v>263</v>
      </c>
      <c r="AL31" s="53">
        <v>83</v>
      </c>
    </row>
    <row r="32" spans="1:38" s="32" customFormat="1" x14ac:dyDescent="0.2">
      <c r="A32" s="197"/>
      <c r="B32" s="61">
        <v>24</v>
      </c>
      <c r="C32" s="55"/>
      <c r="D32" s="196"/>
      <c r="E32" s="62">
        <v>82</v>
      </c>
      <c r="F32" s="55"/>
      <c r="G32" s="195"/>
      <c r="H32" s="62">
        <v>126</v>
      </c>
      <c r="I32" s="55"/>
      <c r="J32" s="196"/>
      <c r="K32" s="62">
        <v>171</v>
      </c>
      <c r="L32" s="55"/>
      <c r="M32" s="196"/>
      <c r="N32" s="62">
        <v>185</v>
      </c>
      <c r="O32" s="55"/>
      <c r="P32" s="194">
        <v>78</v>
      </c>
      <c r="Q32" s="62">
        <v>258</v>
      </c>
      <c r="R32" s="55"/>
      <c r="S32" s="194">
        <v>106</v>
      </c>
      <c r="T32" s="62">
        <v>331</v>
      </c>
      <c r="U32" s="55"/>
      <c r="V32" s="61">
        <v>24</v>
      </c>
      <c r="W32" s="53">
        <v>8</v>
      </c>
      <c r="X32" s="55"/>
      <c r="Y32" s="62">
        <v>83</v>
      </c>
      <c r="Z32" s="53">
        <v>18</v>
      </c>
      <c r="AA32" s="55"/>
      <c r="AB32" s="62">
        <v>125</v>
      </c>
      <c r="AC32" s="53">
        <v>28</v>
      </c>
      <c r="AD32" s="55"/>
      <c r="AE32" s="62">
        <v>173</v>
      </c>
      <c r="AF32" s="53">
        <v>42</v>
      </c>
      <c r="AG32" s="55"/>
      <c r="AH32" s="61">
        <v>218</v>
      </c>
      <c r="AI32" s="53">
        <v>58</v>
      </c>
      <c r="AJ32" s="55"/>
      <c r="AK32" s="62">
        <v>264</v>
      </c>
      <c r="AL32" s="53">
        <v>71</v>
      </c>
    </row>
    <row r="33" spans="1:38" s="32" customFormat="1" x14ac:dyDescent="0.2">
      <c r="A33" s="197"/>
      <c r="B33" s="62">
        <v>40</v>
      </c>
      <c r="C33" s="55"/>
      <c r="D33" s="196"/>
      <c r="E33" s="62">
        <v>83</v>
      </c>
      <c r="F33" s="55"/>
      <c r="G33" s="194">
        <v>30</v>
      </c>
      <c r="H33" s="61">
        <v>116</v>
      </c>
      <c r="I33" s="55"/>
      <c r="J33" s="195"/>
      <c r="K33" s="62">
        <v>196</v>
      </c>
      <c r="L33" s="55"/>
      <c r="M33" s="195"/>
      <c r="N33" s="62">
        <v>204</v>
      </c>
      <c r="O33" s="55"/>
      <c r="P33" s="195"/>
      <c r="Q33" s="61">
        <v>273</v>
      </c>
      <c r="R33" s="55"/>
      <c r="S33" s="196"/>
      <c r="T33" s="62">
        <v>343</v>
      </c>
      <c r="U33" s="55"/>
      <c r="V33" s="62">
        <v>25</v>
      </c>
      <c r="W33" s="53">
        <v>9</v>
      </c>
      <c r="X33" s="55"/>
      <c r="Y33" s="62">
        <v>84</v>
      </c>
      <c r="Z33" s="53">
        <v>17</v>
      </c>
      <c r="AA33" s="55"/>
      <c r="AB33" s="62">
        <v>126</v>
      </c>
      <c r="AC33" s="53">
        <v>29</v>
      </c>
      <c r="AD33" s="55"/>
      <c r="AE33" s="62">
        <v>174</v>
      </c>
      <c r="AF33" s="53">
        <v>43</v>
      </c>
      <c r="AG33" s="55"/>
      <c r="AH33" s="61">
        <v>219</v>
      </c>
      <c r="AI33" s="53">
        <v>59</v>
      </c>
      <c r="AJ33" s="55"/>
      <c r="AK33" s="62">
        <v>265</v>
      </c>
      <c r="AL33" s="53">
        <v>72</v>
      </c>
    </row>
    <row r="34" spans="1:38" s="32" customFormat="1" x14ac:dyDescent="0.2">
      <c r="A34" s="197">
        <v>9</v>
      </c>
      <c r="B34" s="62">
        <v>25</v>
      </c>
      <c r="C34" s="55"/>
      <c r="D34" s="196"/>
      <c r="E34" s="62">
        <v>85</v>
      </c>
      <c r="F34" s="55"/>
      <c r="G34" s="195"/>
      <c r="H34" s="62">
        <v>127</v>
      </c>
      <c r="I34" s="55"/>
      <c r="J34" s="194">
        <v>41</v>
      </c>
      <c r="K34" s="62">
        <v>139</v>
      </c>
      <c r="L34" s="55"/>
      <c r="M34" s="194">
        <v>49</v>
      </c>
      <c r="N34" s="61">
        <v>205</v>
      </c>
      <c r="O34" s="55"/>
      <c r="P34" s="194">
        <v>79</v>
      </c>
      <c r="Q34" s="62">
        <v>259</v>
      </c>
      <c r="R34" s="55"/>
      <c r="S34" s="196"/>
      <c r="T34" s="62">
        <v>348</v>
      </c>
      <c r="U34" s="55"/>
      <c r="V34" s="62" t="s">
        <v>30</v>
      </c>
      <c r="W34" s="53">
        <v>9</v>
      </c>
      <c r="X34" s="55"/>
      <c r="Y34" s="62">
        <v>85</v>
      </c>
      <c r="Z34" s="53">
        <v>18</v>
      </c>
      <c r="AA34" s="55"/>
      <c r="AB34" s="62">
        <v>127</v>
      </c>
      <c r="AC34" s="53">
        <v>30</v>
      </c>
      <c r="AD34" s="55"/>
      <c r="AE34" s="62">
        <v>175</v>
      </c>
      <c r="AF34" s="53">
        <v>44</v>
      </c>
      <c r="AG34" s="55"/>
      <c r="AH34" s="61" t="s">
        <v>124</v>
      </c>
      <c r="AI34" s="53">
        <v>60</v>
      </c>
      <c r="AJ34" s="55"/>
      <c r="AK34" s="62">
        <v>266</v>
      </c>
      <c r="AL34" s="53">
        <v>72</v>
      </c>
    </row>
    <row r="35" spans="1:38" s="32" customFormat="1" x14ac:dyDescent="0.2">
      <c r="A35" s="197"/>
      <c r="B35" s="62" t="s">
        <v>30</v>
      </c>
      <c r="C35" s="55"/>
      <c r="D35" s="196"/>
      <c r="E35" s="62" t="s">
        <v>54</v>
      </c>
      <c r="F35" s="55"/>
      <c r="G35" s="194">
        <v>31</v>
      </c>
      <c r="H35" s="61">
        <v>117</v>
      </c>
      <c r="I35" s="55"/>
      <c r="J35" s="196"/>
      <c r="K35" s="62">
        <v>150</v>
      </c>
      <c r="L35" s="55"/>
      <c r="M35" s="195"/>
      <c r="N35" s="62" t="s">
        <v>1597</v>
      </c>
      <c r="O35" s="55"/>
      <c r="P35" s="195"/>
      <c r="Q35" s="61">
        <v>274</v>
      </c>
      <c r="R35" s="55"/>
      <c r="S35" s="196"/>
      <c r="T35" s="62">
        <v>352</v>
      </c>
      <c r="U35" s="55"/>
      <c r="V35" s="61">
        <v>26</v>
      </c>
      <c r="W35" s="53">
        <v>9</v>
      </c>
      <c r="X35" s="55"/>
      <c r="Y35" s="62" t="s">
        <v>49</v>
      </c>
      <c r="Z35" s="53">
        <v>16</v>
      </c>
      <c r="AA35" s="55"/>
      <c r="AB35" s="62">
        <v>128</v>
      </c>
      <c r="AC35" s="53">
        <v>31</v>
      </c>
      <c r="AD35" s="55"/>
      <c r="AE35" s="62">
        <v>176</v>
      </c>
      <c r="AF35" s="53">
        <v>45</v>
      </c>
      <c r="AG35" s="55"/>
      <c r="AH35" s="61">
        <v>220</v>
      </c>
      <c r="AI35" s="53">
        <v>61</v>
      </c>
      <c r="AJ35" s="55"/>
      <c r="AK35" s="62">
        <v>267</v>
      </c>
      <c r="AL35" s="53">
        <v>72</v>
      </c>
    </row>
    <row r="36" spans="1:38" s="32" customFormat="1" x14ac:dyDescent="0.2">
      <c r="A36" s="197"/>
      <c r="B36" s="61">
        <v>26</v>
      </c>
      <c r="C36" s="55"/>
      <c r="D36" s="196"/>
      <c r="E36" s="62">
        <v>88</v>
      </c>
      <c r="F36" s="55"/>
      <c r="G36" s="195"/>
      <c r="H36" s="62">
        <v>128</v>
      </c>
      <c r="I36" s="55"/>
      <c r="J36" s="196"/>
      <c r="K36" s="61">
        <v>161</v>
      </c>
      <c r="L36" s="55"/>
      <c r="M36" s="194">
        <v>50</v>
      </c>
      <c r="N36" s="61">
        <v>210</v>
      </c>
      <c r="O36" s="55"/>
      <c r="P36" s="194">
        <v>80</v>
      </c>
      <c r="Q36" s="62">
        <v>260</v>
      </c>
      <c r="R36" s="55"/>
      <c r="S36" s="196"/>
      <c r="T36" s="62">
        <v>357</v>
      </c>
      <c r="U36" s="55"/>
      <c r="V36" s="62" t="s">
        <v>31</v>
      </c>
      <c r="W36" s="53">
        <v>9</v>
      </c>
      <c r="X36" s="55"/>
      <c r="Y36" s="62" t="s">
        <v>52</v>
      </c>
      <c r="Z36" s="53">
        <v>17</v>
      </c>
      <c r="AA36" s="55"/>
      <c r="AB36" s="62">
        <v>129</v>
      </c>
      <c r="AC36" s="53">
        <v>32</v>
      </c>
      <c r="AD36" s="55"/>
      <c r="AE36" s="62">
        <v>177</v>
      </c>
      <c r="AF36" s="53">
        <v>46</v>
      </c>
      <c r="AG36" s="55"/>
      <c r="AH36" s="61">
        <v>221</v>
      </c>
      <c r="AI36" s="53">
        <v>62</v>
      </c>
      <c r="AJ36" s="55"/>
      <c r="AK36" s="61">
        <v>268</v>
      </c>
      <c r="AL36" s="53">
        <v>73</v>
      </c>
    </row>
    <row r="37" spans="1:38" s="32" customFormat="1" x14ac:dyDescent="0.2">
      <c r="A37" s="197"/>
      <c r="B37" s="62" t="s">
        <v>31</v>
      </c>
      <c r="C37" s="55"/>
      <c r="D37" s="196"/>
      <c r="E37" s="62">
        <v>94</v>
      </c>
      <c r="F37" s="55"/>
      <c r="G37" s="194">
        <v>32</v>
      </c>
      <c r="H37" s="62">
        <v>118</v>
      </c>
      <c r="I37" s="55"/>
      <c r="J37" s="196"/>
      <c r="K37" s="62">
        <v>172</v>
      </c>
      <c r="L37" s="55"/>
      <c r="M37" s="195"/>
      <c r="N37" s="62" t="s">
        <v>1598</v>
      </c>
      <c r="O37" s="55"/>
      <c r="P37" s="195"/>
      <c r="Q37" s="61">
        <v>275</v>
      </c>
      <c r="R37" s="55"/>
      <c r="S37" s="196"/>
      <c r="T37" s="62">
        <v>374</v>
      </c>
      <c r="U37" s="55"/>
      <c r="V37" s="62">
        <v>27</v>
      </c>
      <c r="W37" s="53">
        <v>10</v>
      </c>
      <c r="X37" s="55"/>
      <c r="Y37" s="62" t="s">
        <v>54</v>
      </c>
      <c r="Z37" s="53">
        <v>18</v>
      </c>
      <c r="AA37" s="55"/>
      <c r="AB37" s="62">
        <v>130</v>
      </c>
      <c r="AC37" s="53">
        <v>33</v>
      </c>
      <c r="AD37" s="55"/>
      <c r="AE37" s="61">
        <v>178</v>
      </c>
      <c r="AF37" s="53">
        <v>47</v>
      </c>
      <c r="AG37" s="55"/>
      <c r="AH37" s="61">
        <v>222</v>
      </c>
      <c r="AI37" s="53">
        <v>63</v>
      </c>
      <c r="AJ37" s="55"/>
      <c r="AK37" s="61">
        <v>269</v>
      </c>
      <c r="AL37" s="53">
        <v>74</v>
      </c>
    </row>
    <row r="38" spans="1:38" s="32" customFormat="1" x14ac:dyDescent="0.2">
      <c r="A38" s="197"/>
      <c r="B38" s="62">
        <v>41</v>
      </c>
      <c r="C38" s="55"/>
      <c r="D38" s="195"/>
      <c r="E38" s="62">
        <v>104</v>
      </c>
      <c r="F38" s="55"/>
      <c r="G38" s="196"/>
      <c r="H38" s="61">
        <v>119</v>
      </c>
      <c r="I38" s="55"/>
      <c r="J38" s="196"/>
      <c r="K38" s="62">
        <v>187</v>
      </c>
      <c r="L38" s="55"/>
      <c r="M38" s="194">
        <v>51</v>
      </c>
      <c r="N38" s="61">
        <v>211</v>
      </c>
      <c r="O38" s="55"/>
      <c r="P38" s="194">
        <v>81</v>
      </c>
      <c r="Q38" s="62">
        <v>261</v>
      </c>
      <c r="R38" s="55"/>
      <c r="S38" s="196"/>
      <c r="T38" s="62">
        <v>383</v>
      </c>
      <c r="U38" s="55"/>
      <c r="V38" s="62">
        <v>28</v>
      </c>
      <c r="W38" s="53">
        <v>10</v>
      </c>
      <c r="X38" s="55"/>
      <c r="Y38" s="62" t="s">
        <v>58</v>
      </c>
      <c r="Z38" s="53">
        <v>20</v>
      </c>
      <c r="AA38" s="55"/>
      <c r="AB38" s="62">
        <v>131</v>
      </c>
      <c r="AC38" s="53">
        <v>34</v>
      </c>
      <c r="AD38" s="55"/>
      <c r="AE38" s="61">
        <v>179</v>
      </c>
      <c r="AF38" s="53">
        <v>48</v>
      </c>
      <c r="AG38" s="55"/>
      <c r="AH38" s="61">
        <v>223</v>
      </c>
      <c r="AI38" s="53">
        <v>64</v>
      </c>
      <c r="AJ38" s="55"/>
      <c r="AK38" s="61">
        <v>270</v>
      </c>
      <c r="AL38" s="53">
        <v>75</v>
      </c>
    </row>
    <row r="39" spans="1:38" s="32" customFormat="1" x14ac:dyDescent="0.2">
      <c r="A39" s="197">
        <v>10</v>
      </c>
      <c r="B39" s="62">
        <v>27</v>
      </c>
      <c r="C39" s="55"/>
      <c r="D39" s="194">
        <v>19</v>
      </c>
      <c r="E39" s="62">
        <v>67</v>
      </c>
      <c r="F39" s="55"/>
      <c r="G39" s="195"/>
      <c r="H39" s="62">
        <v>129</v>
      </c>
      <c r="I39" s="55"/>
      <c r="J39" s="196"/>
      <c r="K39" s="62">
        <v>188</v>
      </c>
      <c r="L39" s="55"/>
      <c r="M39" s="195"/>
      <c r="N39" s="62" t="s">
        <v>1599</v>
      </c>
      <c r="O39" s="55"/>
      <c r="P39" s="196"/>
      <c r="Q39" s="62" t="s">
        <v>179</v>
      </c>
      <c r="R39" s="55"/>
      <c r="S39" s="196"/>
      <c r="T39" s="61">
        <v>385</v>
      </c>
      <c r="U39" s="55"/>
      <c r="V39" s="62" t="s">
        <v>35</v>
      </c>
      <c r="W39" s="53">
        <v>10</v>
      </c>
      <c r="X39" s="55"/>
      <c r="Y39" s="62" t="s">
        <v>60</v>
      </c>
      <c r="Z39" s="53">
        <v>21</v>
      </c>
      <c r="AA39" s="55"/>
      <c r="AB39" s="62">
        <v>132</v>
      </c>
      <c r="AC39" s="53">
        <v>35</v>
      </c>
      <c r="AD39" s="55"/>
      <c r="AE39" s="62">
        <v>180</v>
      </c>
      <c r="AF39" s="53">
        <v>47</v>
      </c>
      <c r="AG39" s="55"/>
      <c r="AH39" s="61">
        <v>224</v>
      </c>
      <c r="AI39" s="53">
        <v>65</v>
      </c>
      <c r="AJ39" s="55"/>
      <c r="AK39" s="61">
        <v>271</v>
      </c>
      <c r="AL39" s="53">
        <v>76</v>
      </c>
    </row>
    <row r="40" spans="1:38" s="32" customFormat="1" x14ac:dyDescent="0.2">
      <c r="A40" s="197"/>
      <c r="B40" s="62">
        <v>28</v>
      </c>
      <c r="C40" s="55"/>
      <c r="D40" s="196"/>
      <c r="E40" s="62">
        <v>75</v>
      </c>
      <c r="F40" s="55"/>
      <c r="G40" s="194">
        <v>33</v>
      </c>
      <c r="H40" s="61">
        <v>120</v>
      </c>
      <c r="I40" s="55"/>
      <c r="J40" s="196"/>
      <c r="K40" s="62">
        <v>197</v>
      </c>
      <c r="L40" s="55"/>
      <c r="M40" s="52">
        <v>52</v>
      </c>
      <c r="N40" s="61">
        <v>212</v>
      </c>
      <c r="O40" s="55"/>
      <c r="P40" s="196"/>
      <c r="Q40" s="61">
        <v>276</v>
      </c>
      <c r="R40" s="55"/>
      <c r="S40" s="196"/>
      <c r="T40" s="62">
        <v>387</v>
      </c>
      <c r="U40" s="55"/>
      <c r="V40" s="62">
        <v>29</v>
      </c>
      <c r="W40" s="53">
        <v>10</v>
      </c>
      <c r="X40" s="55"/>
      <c r="Y40" s="62" t="s">
        <v>62</v>
      </c>
      <c r="Z40" s="53">
        <v>22</v>
      </c>
      <c r="AA40" s="55"/>
      <c r="AB40" s="62">
        <v>133</v>
      </c>
      <c r="AC40" s="53">
        <v>26</v>
      </c>
      <c r="AD40" s="55"/>
      <c r="AE40" s="62">
        <v>181</v>
      </c>
      <c r="AF40" s="53">
        <v>48</v>
      </c>
      <c r="AG40" s="55"/>
      <c r="AH40" s="61">
        <v>225</v>
      </c>
      <c r="AI40" s="53">
        <v>66</v>
      </c>
      <c r="AJ40" s="55"/>
      <c r="AK40" s="61">
        <v>272</v>
      </c>
      <c r="AL40" s="53">
        <v>77</v>
      </c>
    </row>
    <row r="41" spans="1:38" s="32" customFormat="1" x14ac:dyDescent="0.2">
      <c r="A41" s="197"/>
      <c r="B41" s="62" t="s">
        <v>35</v>
      </c>
      <c r="C41" s="55"/>
      <c r="D41" s="196"/>
      <c r="E41" s="61">
        <v>76</v>
      </c>
      <c r="F41" s="55"/>
      <c r="G41" s="195"/>
      <c r="H41" s="62">
        <v>130</v>
      </c>
      <c r="I41" s="55"/>
      <c r="J41" s="195"/>
      <c r="K41" s="62">
        <v>209</v>
      </c>
      <c r="L41" s="55"/>
      <c r="M41" s="52">
        <v>53</v>
      </c>
      <c r="N41" s="61">
        <v>213</v>
      </c>
      <c r="O41" s="55"/>
      <c r="P41" s="195"/>
      <c r="Q41" s="62" t="s">
        <v>180</v>
      </c>
      <c r="R41" s="55"/>
      <c r="S41" s="196"/>
      <c r="T41" s="62">
        <v>390</v>
      </c>
      <c r="U41" s="55"/>
      <c r="V41" s="62">
        <v>30</v>
      </c>
      <c r="W41" s="53">
        <v>10</v>
      </c>
      <c r="X41" s="55"/>
      <c r="Y41" s="62">
        <v>86</v>
      </c>
      <c r="Z41" s="53">
        <v>16</v>
      </c>
      <c r="AA41" s="55"/>
      <c r="AB41" s="62">
        <v>134</v>
      </c>
      <c r="AC41" s="53">
        <v>36</v>
      </c>
      <c r="AD41" s="55"/>
      <c r="AE41" s="62">
        <v>182</v>
      </c>
      <c r="AF41" s="53">
        <v>36</v>
      </c>
      <c r="AG41" s="55"/>
      <c r="AH41" s="61">
        <v>226</v>
      </c>
      <c r="AI41" s="53">
        <v>67</v>
      </c>
      <c r="AJ41" s="55"/>
      <c r="AK41" s="61">
        <v>273</v>
      </c>
      <c r="AL41" s="53">
        <v>78</v>
      </c>
    </row>
    <row r="42" spans="1:38" s="32" customFormat="1" x14ac:dyDescent="0.2">
      <c r="A42" s="197"/>
      <c r="B42" s="62">
        <v>29</v>
      </c>
      <c r="C42" s="55"/>
      <c r="D42" s="196"/>
      <c r="E42" s="62">
        <v>80</v>
      </c>
      <c r="F42" s="55"/>
      <c r="G42" s="194">
        <v>34</v>
      </c>
      <c r="H42" s="61">
        <v>121</v>
      </c>
      <c r="I42" s="55"/>
      <c r="J42" s="194">
        <v>42</v>
      </c>
      <c r="K42" s="62">
        <v>140</v>
      </c>
      <c r="L42" s="55"/>
      <c r="M42" s="52">
        <v>54</v>
      </c>
      <c r="N42" s="61">
        <v>214</v>
      </c>
      <c r="O42" s="55"/>
      <c r="P42" s="194">
        <v>82</v>
      </c>
      <c r="Q42" s="62">
        <v>262</v>
      </c>
      <c r="R42" s="55"/>
      <c r="S42" s="195"/>
      <c r="T42" s="62">
        <v>392</v>
      </c>
      <c r="U42" s="55"/>
      <c r="V42" s="61" t="s">
        <v>32</v>
      </c>
      <c r="W42" s="53">
        <v>10</v>
      </c>
      <c r="X42" s="55"/>
      <c r="Y42" s="62">
        <v>87</v>
      </c>
      <c r="Z42" s="53">
        <v>17</v>
      </c>
      <c r="AA42" s="55"/>
      <c r="AB42" s="62">
        <v>135</v>
      </c>
      <c r="AC42" s="53">
        <v>37</v>
      </c>
      <c r="AD42" s="55"/>
      <c r="AE42" s="62">
        <v>183</v>
      </c>
      <c r="AF42" s="53">
        <v>47</v>
      </c>
      <c r="AG42" s="55"/>
      <c r="AH42" s="61">
        <v>227</v>
      </c>
      <c r="AI42" s="53">
        <v>68</v>
      </c>
      <c r="AJ42" s="55"/>
      <c r="AK42" s="61">
        <v>274</v>
      </c>
      <c r="AL42" s="53">
        <v>79</v>
      </c>
    </row>
    <row r="43" spans="1:38" s="32" customFormat="1" x14ac:dyDescent="0.2">
      <c r="A43" s="197"/>
      <c r="B43" s="62">
        <v>30</v>
      </c>
      <c r="C43" s="55"/>
      <c r="D43" s="196"/>
      <c r="E43" s="62">
        <v>95</v>
      </c>
      <c r="F43" s="55"/>
      <c r="G43" s="195"/>
      <c r="H43" s="62">
        <v>131</v>
      </c>
      <c r="I43" s="55"/>
      <c r="J43" s="196"/>
      <c r="K43" s="62">
        <v>151</v>
      </c>
      <c r="L43" s="55"/>
      <c r="M43" s="52">
        <v>55</v>
      </c>
      <c r="N43" s="61">
        <v>215</v>
      </c>
      <c r="O43" s="55"/>
      <c r="P43" s="195"/>
      <c r="Q43" s="61">
        <v>277</v>
      </c>
      <c r="R43" s="55"/>
      <c r="T43" s="63"/>
      <c r="U43" s="55"/>
      <c r="V43" s="62">
        <v>31</v>
      </c>
      <c r="W43" s="53">
        <v>11</v>
      </c>
      <c r="X43" s="55"/>
      <c r="Y43" s="62">
        <v>88</v>
      </c>
      <c r="Z43" s="53">
        <v>18</v>
      </c>
      <c r="AA43" s="55"/>
      <c r="AB43" s="61">
        <v>136</v>
      </c>
      <c r="AC43" s="53">
        <v>38</v>
      </c>
      <c r="AD43" s="55"/>
      <c r="AE43" s="62">
        <v>184</v>
      </c>
      <c r="AF43" s="53">
        <v>38</v>
      </c>
      <c r="AG43" s="55"/>
      <c r="AH43" s="61">
        <v>228</v>
      </c>
      <c r="AI43" s="53">
        <v>69</v>
      </c>
      <c r="AJ43" s="55"/>
      <c r="AK43" s="61">
        <v>275</v>
      </c>
      <c r="AL43" s="53">
        <v>80</v>
      </c>
    </row>
    <row r="44" spans="1:38" s="32" customFormat="1" x14ac:dyDescent="0.2">
      <c r="A44" s="197"/>
      <c r="B44" s="61" t="s">
        <v>32</v>
      </c>
      <c r="C44" s="55"/>
      <c r="D44" s="195"/>
      <c r="E44" s="62">
        <v>105</v>
      </c>
      <c r="F44" s="55"/>
      <c r="G44" s="194">
        <v>35</v>
      </c>
      <c r="H44" s="61">
        <v>122</v>
      </c>
      <c r="I44" s="55"/>
      <c r="J44" s="196"/>
      <c r="K44" s="61">
        <v>162</v>
      </c>
      <c r="L44" s="55"/>
      <c r="M44" s="52">
        <v>56</v>
      </c>
      <c r="N44" s="61">
        <v>216</v>
      </c>
      <c r="O44" s="55"/>
      <c r="P44" s="194">
        <v>83</v>
      </c>
      <c r="Q44" s="62">
        <v>263</v>
      </c>
      <c r="R44" s="55"/>
      <c r="T44" s="63"/>
      <c r="U44" s="55"/>
      <c r="V44" s="62">
        <v>32</v>
      </c>
      <c r="W44" s="53">
        <v>11</v>
      </c>
      <c r="X44" s="55"/>
      <c r="Y44" s="62">
        <v>89</v>
      </c>
      <c r="Z44" s="53">
        <v>20</v>
      </c>
      <c r="AA44" s="55"/>
      <c r="AB44" s="62">
        <v>137</v>
      </c>
      <c r="AC44" s="53">
        <v>39</v>
      </c>
      <c r="AD44" s="55"/>
      <c r="AE44" s="62">
        <v>185</v>
      </c>
      <c r="AF44" s="53">
        <v>48</v>
      </c>
      <c r="AG44" s="55"/>
      <c r="AH44" s="61">
        <v>229</v>
      </c>
      <c r="AI44" s="53">
        <v>70</v>
      </c>
      <c r="AJ44" s="55"/>
      <c r="AK44" s="61">
        <v>276</v>
      </c>
      <c r="AL44" s="53">
        <v>81</v>
      </c>
    </row>
    <row r="45" spans="1:38" s="32" customFormat="1" x14ac:dyDescent="0.2">
      <c r="A45" s="197"/>
      <c r="B45" s="62">
        <v>42</v>
      </c>
      <c r="C45" s="55"/>
      <c r="D45" s="194">
        <v>20</v>
      </c>
      <c r="E45" s="62" t="s">
        <v>57</v>
      </c>
      <c r="F45" s="55"/>
      <c r="G45" s="195"/>
      <c r="H45" s="62">
        <v>132</v>
      </c>
      <c r="I45" s="55"/>
      <c r="J45" s="196"/>
      <c r="K45" s="62">
        <v>173</v>
      </c>
      <c r="L45" s="55"/>
      <c r="M45" s="52">
        <v>57</v>
      </c>
      <c r="N45" s="61">
        <v>217</v>
      </c>
      <c r="O45" s="55"/>
      <c r="P45" s="195"/>
      <c r="Q45" s="61">
        <v>278</v>
      </c>
      <c r="R45" s="55"/>
      <c r="T45" s="63"/>
      <c r="U45" s="55"/>
      <c r="V45" s="62">
        <v>33</v>
      </c>
      <c r="W45" s="53">
        <v>11</v>
      </c>
      <c r="X45" s="55"/>
      <c r="Y45" s="62">
        <v>90</v>
      </c>
      <c r="Z45" s="53">
        <v>21</v>
      </c>
      <c r="AA45" s="55"/>
      <c r="AB45" s="62">
        <v>138</v>
      </c>
      <c r="AC45" s="53">
        <v>40</v>
      </c>
      <c r="AD45" s="55"/>
      <c r="AE45" s="62">
        <v>186</v>
      </c>
      <c r="AF45" s="53">
        <v>39</v>
      </c>
      <c r="AG45" s="55"/>
      <c r="AH45" s="61">
        <v>230</v>
      </c>
      <c r="AI45" s="53" t="s">
        <v>594</v>
      </c>
      <c r="AJ45" s="55"/>
      <c r="AK45" s="62" t="s">
        <v>180</v>
      </c>
      <c r="AL45" s="53">
        <v>81</v>
      </c>
    </row>
    <row r="46" spans="1:38" s="32" customFormat="1" x14ac:dyDescent="0.2">
      <c r="A46" s="58"/>
      <c r="B46" s="63"/>
      <c r="C46" s="55"/>
      <c r="D46" s="196"/>
      <c r="E46" s="61">
        <v>68</v>
      </c>
      <c r="F46" s="55"/>
      <c r="H46" s="63"/>
      <c r="I46" s="55"/>
      <c r="J46" s="195"/>
      <c r="K46" s="62">
        <v>198</v>
      </c>
      <c r="L46" s="55"/>
      <c r="M46" s="52">
        <v>58</v>
      </c>
      <c r="N46" s="61">
        <v>218</v>
      </c>
      <c r="O46" s="55"/>
      <c r="P46" s="48">
        <v>84</v>
      </c>
      <c r="Q46" s="61">
        <v>279</v>
      </c>
      <c r="R46" s="55"/>
      <c r="T46" s="63"/>
      <c r="U46" s="55"/>
      <c r="V46" s="62">
        <v>34</v>
      </c>
      <c r="W46" s="53">
        <v>11</v>
      </c>
      <c r="X46" s="55"/>
      <c r="Y46" s="62">
        <v>91</v>
      </c>
      <c r="Z46" s="53">
        <v>22</v>
      </c>
      <c r="AA46" s="55"/>
      <c r="AB46" s="62">
        <v>139</v>
      </c>
      <c r="AC46" s="53">
        <v>41</v>
      </c>
      <c r="AD46" s="55"/>
      <c r="AE46" s="62">
        <v>187</v>
      </c>
      <c r="AF46" s="53">
        <v>41</v>
      </c>
      <c r="AG46" s="55"/>
      <c r="AH46" s="61">
        <v>231</v>
      </c>
      <c r="AI46" s="53" t="s">
        <v>595</v>
      </c>
      <c r="AJ46" s="55"/>
      <c r="AK46" s="61">
        <v>277</v>
      </c>
      <c r="AL46" s="53">
        <v>82</v>
      </c>
    </row>
    <row r="47" spans="1:38" s="32" customFormat="1" x14ac:dyDescent="0.2">
      <c r="A47" s="58"/>
      <c r="B47" s="63"/>
      <c r="C47" s="55"/>
      <c r="D47" s="196"/>
      <c r="E47" s="62" t="s">
        <v>58</v>
      </c>
      <c r="F47" s="55"/>
      <c r="H47" s="63"/>
      <c r="I47" s="55"/>
      <c r="K47" s="63"/>
      <c r="L47" s="55"/>
      <c r="M47" s="52">
        <v>59</v>
      </c>
      <c r="N47" s="61">
        <v>219</v>
      </c>
      <c r="O47" s="55"/>
      <c r="P47" s="48">
        <v>85</v>
      </c>
      <c r="Q47" s="61" t="s">
        <v>1600</v>
      </c>
      <c r="R47" s="55"/>
      <c r="T47" s="63"/>
      <c r="U47" s="55"/>
      <c r="V47" s="61">
        <v>35</v>
      </c>
      <c r="W47" s="53">
        <v>11</v>
      </c>
      <c r="X47" s="55"/>
      <c r="Y47" s="62">
        <v>92</v>
      </c>
      <c r="Z47" s="53">
        <v>16</v>
      </c>
      <c r="AA47" s="55"/>
      <c r="AB47" s="62">
        <v>140</v>
      </c>
      <c r="AC47" s="53">
        <v>42</v>
      </c>
      <c r="AD47" s="55"/>
      <c r="AE47" s="62">
        <v>188</v>
      </c>
      <c r="AF47" s="53">
        <v>41</v>
      </c>
      <c r="AG47" s="55"/>
      <c r="AH47" s="61">
        <v>232</v>
      </c>
      <c r="AI47" s="53" t="s">
        <v>596</v>
      </c>
      <c r="AJ47" s="55"/>
      <c r="AK47" s="61">
        <v>278</v>
      </c>
      <c r="AL47" s="53">
        <v>83</v>
      </c>
    </row>
    <row r="48" spans="1:38" s="32" customFormat="1" x14ac:dyDescent="0.2">
      <c r="A48" s="58"/>
      <c r="B48" s="63"/>
      <c r="C48" s="55"/>
      <c r="D48" s="196"/>
      <c r="E48" s="62">
        <v>89</v>
      </c>
      <c r="F48" s="55"/>
      <c r="H48" s="63"/>
      <c r="I48" s="55"/>
      <c r="K48" s="63"/>
      <c r="L48" s="55"/>
      <c r="M48" s="52">
        <v>60</v>
      </c>
      <c r="N48" s="61" t="s">
        <v>124</v>
      </c>
      <c r="O48" s="55"/>
      <c r="P48" s="48">
        <v>86</v>
      </c>
      <c r="Q48" s="61">
        <v>280</v>
      </c>
      <c r="R48" s="55"/>
      <c r="T48" s="63"/>
      <c r="U48" s="55"/>
      <c r="V48" s="62">
        <v>36</v>
      </c>
      <c r="W48" s="53">
        <v>12</v>
      </c>
      <c r="X48" s="55"/>
      <c r="Y48" s="62">
        <v>93</v>
      </c>
      <c r="Z48" s="53">
        <v>17</v>
      </c>
      <c r="AA48" s="55"/>
      <c r="AB48" s="62">
        <v>141</v>
      </c>
      <c r="AC48" s="53">
        <v>43</v>
      </c>
      <c r="AD48" s="55"/>
      <c r="AE48" s="61">
        <v>189</v>
      </c>
      <c r="AF48" s="53">
        <v>43</v>
      </c>
      <c r="AG48" s="55"/>
      <c r="AH48" s="61">
        <v>233</v>
      </c>
      <c r="AI48" s="53" t="s">
        <v>597</v>
      </c>
      <c r="AJ48" s="55"/>
      <c r="AK48" s="61">
        <v>279</v>
      </c>
      <c r="AL48" s="53">
        <v>84</v>
      </c>
    </row>
    <row r="49" spans="1:38" s="32" customFormat="1" x14ac:dyDescent="0.2">
      <c r="A49" s="58"/>
      <c r="B49" s="63"/>
      <c r="C49" s="55"/>
      <c r="D49" s="196"/>
      <c r="E49" s="62">
        <v>96</v>
      </c>
      <c r="F49" s="55"/>
      <c r="H49" s="63"/>
      <c r="I49" s="55"/>
      <c r="K49" s="63"/>
      <c r="L49" s="55"/>
      <c r="M49" s="52">
        <v>61</v>
      </c>
      <c r="N49" s="61">
        <v>220</v>
      </c>
      <c r="O49" s="55"/>
      <c r="P49" s="48">
        <v>87</v>
      </c>
      <c r="Q49" s="61">
        <v>281</v>
      </c>
      <c r="R49" s="55"/>
      <c r="T49" s="63"/>
      <c r="U49" s="55"/>
      <c r="V49" s="61" t="s">
        <v>38</v>
      </c>
      <c r="W49" s="53">
        <v>12</v>
      </c>
      <c r="X49" s="55"/>
      <c r="Y49" s="62">
        <v>94</v>
      </c>
      <c r="Z49" s="53">
        <v>18</v>
      </c>
      <c r="AA49" s="55"/>
      <c r="AB49" s="62">
        <v>142</v>
      </c>
      <c r="AC49" s="53">
        <v>44</v>
      </c>
      <c r="AD49" s="55"/>
      <c r="AE49" s="62">
        <v>190</v>
      </c>
      <c r="AF49" s="53">
        <v>45</v>
      </c>
      <c r="AG49" s="55"/>
      <c r="AH49" s="61">
        <v>234</v>
      </c>
      <c r="AI49" s="53" t="s">
        <v>598</v>
      </c>
      <c r="AJ49" s="55"/>
      <c r="AK49" s="61" t="s">
        <v>1600</v>
      </c>
      <c r="AL49" s="53">
        <v>85</v>
      </c>
    </row>
    <row r="50" spans="1:38" s="32" customFormat="1" x14ac:dyDescent="0.2">
      <c r="A50" s="58"/>
      <c r="B50" s="63"/>
      <c r="C50" s="55"/>
      <c r="D50" s="195"/>
      <c r="E50" s="62">
        <v>106</v>
      </c>
      <c r="F50" s="55"/>
      <c r="H50" s="63"/>
      <c r="I50" s="55"/>
      <c r="K50" s="63"/>
      <c r="L50" s="55"/>
      <c r="M50" s="52">
        <v>62</v>
      </c>
      <c r="N50" s="61">
        <v>221</v>
      </c>
      <c r="O50" s="55"/>
      <c r="P50" s="48">
        <v>88</v>
      </c>
      <c r="Q50" s="61">
        <v>282</v>
      </c>
      <c r="R50" s="55"/>
      <c r="T50" s="63"/>
      <c r="U50" s="55"/>
      <c r="V50" s="61">
        <v>37</v>
      </c>
      <c r="W50" s="53">
        <v>13</v>
      </c>
      <c r="X50" s="55"/>
      <c r="Y50" s="62">
        <v>95</v>
      </c>
      <c r="Z50" s="53">
        <v>19</v>
      </c>
      <c r="AA50" s="55"/>
      <c r="AB50" s="62">
        <v>143</v>
      </c>
      <c r="AC50" s="53">
        <v>45</v>
      </c>
      <c r="AD50" s="55"/>
      <c r="AE50" s="62">
        <v>191</v>
      </c>
      <c r="AF50" s="53">
        <v>46</v>
      </c>
      <c r="AG50" s="55"/>
      <c r="AH50" s="61">
        <v>235</v>
      </c>
      <c r="AI50" s="53" t="s">
        <v>599</v>
      </c>
      <c r="AJ50" s="55"/>
      <c r="AK50" s="61">
        <v>280</v>
      </c>
      <c r="AL50" s="53">
        <v>86</v>
      </c>
    </row>
    <row r="51" spans="1:38" s="32" customFormat="1" x14ac:dyDescent="0.2">
      <c r="A51" s="194">
        <v>107</v>
      </c>
      <c r="B51" s="62">
        <v>332</v>
      </c>
      <c r="C51" s="55"/>
      <c r="D51" s="49">
        <v>110</v>
      </c>
      <c r="E51" s="61">
        <v>335</v>
      </c>
      <c r="F51" s="55"/>
      <c r="G51" s="194">
        <v>118</v>
      </c>
      <c r="H51" s="62">
        <v>405</v>
      </c>
      <c r="I51" s="55"/>
      <c r="J51" s="194">
        <v>119</v>
      </c>
      <c r="K51" s="62">
        <v>406</v>
      </c>
      <c r="L51" s="55"/>
      <c r="M51" s="49">
        <v>122</v>
      </c>
      <c r="N51" s="62">
        <v>415</v>
      </c>
      <c r="O51" s="55"/>
      <c r="P51" s="194">
        <v>135</v>
      </c>
      <c r="Q51" s="62">
        <v>552</v>
      </c>
      <c r="R51" s="55"/>
      <c r="S51" s="194">
        <v>144</v>
      </c>
      <c r="T51" s="62">
        <v>559</v>
      </c>
      <c r="U51" s="55"/>
      <c r="V51" s="61">
        <v>281</v>
      </c>
      <c r="W51" s="53">
        <v>87</v>
      </c>
      <c r="X51" s="55"/>
      <c r="Y51" s="61">
        <v>327</v>
      </c>
      <c r="Z51" s="53" t="s">
        <v>629</v>
      </c>
      <c r="AA51" s="55"/>
      <c r="AB51" s="62">
        <v>375</v>
      </c>
      <c r="AC51" s="53">
        <v>107</v>
      </c>
      <c r="AD51" s="55"/>
      <c r="AE51" s="62">
        <v>422</v>
      </c>
      <c r="AF51" s="53">
        <v>130</v>
      </c>
      <c r="AG51" s="55"/>
      <c r="AH51" s="62">
        <v>467</v>
      </c>
      <c r="AI51" s="53">
        <v>110</v>
      </c>
      <c r="AJ51" s="55"/>
      <c r="AK51" s="61">
        <v>513</v>
      </c>
      <c r="AL51" s="53">
        <v>126</v>
      </c>
    </row>
    <row r="52" spans="1:38" s="32" customFormat="1" x14ac:dyDescent="0.2">
      <c r="A52" s="196"/>
      <c r="B52" s="62">
        <v>344</v>
      </c>
      <c r="C52" s="55"/>
      <c r="D52" s="51"/>
      <c r="E52" s="62">
        <v>347</v>
      </c>
      <c r="F52" s="55"/>
      <c r="G52" s="196"/>
      <c r="H52" s="62">
        <v>408</v>
      </c>
      <c r="I52" s="55"/>
      <c r="J52" s="196"/>
      <c r="K52" s="62">
        <v>409</v>
      </c>
      <c r="L52" s="55"/>
      <c r="M52" s="51"/>
      <c r="N52" s="62">
        <v>432</v>
      </c>
      <c r="O52" s="55"/>
      <c r="P52" s="196"/>
      <c r="Q52" s="62">
        <v>575</v>
      </c>
      <c r="R52" s="55"/>
      <c r="S52" s="196"/>
      <c r="T52" s="61">
        <v>588</v>
      </c>
      <c r="U52" s="55"/>
      <c r="V52" s="61">
        <v>282</v>
      </c>
      <c r="W52" s="53">
        <v>88</v>
      </c>
      <c r="X52" s="55"/>
      <c r="Y52" s="61">
        <v>328</v>
      </c>
      <c r="Z52" s="53" t="s">
        <v>630</v>
      </c>
      <c r="AA52" s="55"/>
      <c r="AB52" s="62">
        <v>376</v>
      </c>
      <c r="AC52" s="53">
        <v>108</v>
      </c>
      <c r="AD52" s="55"/>
      <c r="AE52" s="62">
        <v>423</v>
      </c>
      <c r="AF52" s="53">
        <v>131</v>
      </c>
      <c r="AG52" s="55"/>
      <c r="AH52" s="61">
        <v>468</v>
      </c>
      <c r="AI52" s="53">
        <v>111</v>
      </c>
      <c r="AJ52" s="55"/>
      <c r="AK52" s="62">
        <v>514</v>
      </c>
      <c r="AL52" s="53">
        <v>127</v>
      </c>
    </row>
    <row r="53" spans="1:38" s="32" customFormat="1" x14ac:dyDescent="0.2">
      <c r="A53" s="196"/>
      <c r="B53" s="62">
        <v>349</v>
      </c>
      <c r="C53" s="55"/>
      <c r="D53" s="51"/>
      <c r="E53" s="62">
        <v>351</v>
      </c>
      <c r="F53" s="55"/>
      <c r="G53" s="196"/>
      <c r="H53" s="62">
        <v>410</v>
      </c>
      <c r="I53" s="55"/>
      <c r="J53" s="196"/>
      <c r="K53" s="62">
        <v>411</v>
      </c>
      <c r="L53" s="55"/>
      <c r="M53" s="51"/>
      <c r="N53" s="62">
        <v>471</v>
      </c>
      <c r="O53" s="55"/>
      <c r="P53" s="196"/>
      <c r="Q53" s="62">
        <v>578</v>
      </c>
      <c r="R53" s="55"/>
      <c r="S53" s="195"/>
      <c r="T53" s="62">
        <v>639</v>
      </c>
      <c r="U53" s="55"/>
      <c r="V53" s="61" t="s">
        <v>185</v>
      </c>
      <c r="W53" s="53">
        <v>89</v>
      </c>
      <c r="X53" s="55"/>
      <c r="Y53" s="61">
        <v>329</v>
      </c>
      <c r="Z53" s="53" t="s">
        <v>631</v>
      </c>
      <c r="AA53" s="55"/>
      <c r="AB53" s="61">
        <v>377</v>
      </c>
      <c r="AC53" s="53">
        <v>109</v>
      </c>
      <c r="AD53" s="55"/>
      <c r="AE53" s="62" t="s">
        <v>241</v>
      </c>
      <c r="AF53" s="53">
        <v>118</v>
      </c>
      <c r="AG53" s="55"/>
      <c r="AH53" s="62">
        <v>469</v>
      </c>
      <c r="AI53" s="53">
        <v>120</v>
      </c>
      <c r="AJ53" s="55"/>
      <c r="AK53" s="61">
        <v>515</v>
      </c>
      <c r="AL53" s="53">
        <v>128</v>
      </c>
    </row>
    <row r="54" spans="1:38" s="32" customFormat="1" x14ac:dyDescent="0.2">
      <c r="A54" s="196"/>
      <c r="B54" s="62">
        <v>353</v>
      </c>
      <c r="C54" s="55"/>
      <c r="D54" s="51"/>
      <c r="E54" s="62">
        <v>355</v>
      </c>
      <c r="F54" s="55"/>
      <c r="G54" s="196"/>
      <c r="H54" s="62">
        <v>412</v>
      </c>
      <c r="I54" s="55"/>
      <c r="J54" s="196"/>
      <c r="K54" s="62">
        <v>413</v>
      </c>
      <c r="L54" s="55"/>
      <c r="M54" s="50"/>
      <c r="N54" s="61">
        <v>509</v>
      </c>
      <c r="O54" s="55"/>
      <c r="P54" s="196"/>
      <c r="Q54" s="61">
        <v>581</v>
      </c>
      <c r="R54" s="55"/>
      <c r="S54" s="194">
        <v>145</v>
      </c>
      <c r="T54" s="62">
        <v>560</v>
      </c>
      <c r="U54" s="55"/>
      <c r="V54" s="62">
        <v>283</v>
      </c>
      <c r="W54" s="53">
        <v>89</v>
      </c>
      <c r="X54" s="55"/>
      <c r="Y54" s="61">
        <v>330</v>
      </c>
      <c r="Z54" s="53" t="s">
        <v>632</v>
      </c>
      <c r="AA54" s="55"/>
      <c r="AB54" s="62">
        <v>378</v>
      </c>
      <c r="AC54" s="53">
        <v>110</v>
      </c>
      <c r="AD54" s="55"/>
      <c r="AE54" s="62" t="s">
        <v>243</v>
      </c>
      <c r="AF54" s="53">
        <v>119</v>
      </c>
      <c r="AG54" s="55"/>
      <c r="AH54" s="62">
        <v>470</v>
      </c>
      <c r="AI54" s="53">
        <v>121</v>
      </c>
      <c r="AJ54" s="55"/>
      <c r="AK54" s="62">
        <v>516</v>
      </c>
      <c r="AL54" s="53">
        <v>129</v>
      </c>
    </row>
    <row r="55" spans="1:38" s="32" customFormat="1" x14ac:dyDescent="0.2">
      <c r="A55" s="196"/>
      <c r="B55" s="62">
        <v>358</v>
      </c>
      <c r="C55" s="55"/>
      <c r="D55" s="51"/>
      <c r="E55" s="62">
        <v>361</v>
      </c>
      <c r="F55" s="55"/>
      <c r="G55" s="196"/>
      <c r="H55" s="62" t="s">
        <v>241</v>
      </c>
      <c r="I55" s="55"/>
      <c r="J55" s="196"/>
      <c r="K55" s="62" t="s">
        <v>243</v>
      </c>
      <c r="L55" s="55"/>
      <c r="M55" s="49">
        <v>123</v>
      </c>
      <c r="N55" s="62">
        <v>416</v>
      </c>
      <c r="O55" s="55"/>
      <c r="P55" s="196"/>
      <c r="Q55" s="62">
        <v>594</v>
      </c>
      <c r="R55" s="55"/>
      <c r="S55" s="196"/>
      <c r="T55" s="61">
        <v>589</v>
      </c>
      <c r="U55" s="55"/>
      <c r="V55" s="61">
        <v>284</v>
      </c>
      <c r="W55" s="53">
        <v>90</v>
      </c>
      <c r="X55" s="55"/>
      <c r="Y55" s="62">
        <v>331</v>
      </c>
      <c r="Z55" s="53">
        <v>106</v>
      </c>
      <c r="AA55" s="55"/>
      <c r="AB55" s="62">
        <v>379</v>
      </c>
      <c r="AC55" s="53">
        <v>111</v>
      </c>
      <c r="AD55" s="55"/>
      <c r="AE55" s="62" t="s">
        <v>223</v>
      </c>
      <c r="AF55" s="53">
        <v>110</v>
      </c>
      <c r="AG55" s="55"/>
      <c r="AH55" s="62">
        <v>471</v>
      </c>
      <c r="AI55" s="53">
        <v>122</v>
      </c>
      <c r="AJ55" s="55"/>
      <c r="AK55" s="61">
        <v>517</v>
      </c>
      <c r="AL55" s="53">
        <v>130</v>
      </c>
    </row>
    <row r="56" spans="1:38" s="32" customFormat="1" x14ac:dyDescent="0.2">
      <c r="A56" s="196"/>
      <c r="B56" s="62">
        <v>375</v>
      </c>
      <c r="C56" s="55"/>
      <c r="D56" s="51"/>
      <c r="E56" s="62">
        <v>378</v>
      </c>
      <c r="F56" s="55"/>
      <c r="G56" s="196"/>
      <c r="H56" s="62" t="s">
        <v>242</v>
      </c>
      <c r="I56" s="55"/>
      <c r="J56" s="196"/>
      <c r="K56" s="62" t="s">
        <v>244</v>
      </c>
      <c r="L56" s="55"/>
      <c r="M56" s="51"/>
      <c r="N56" s="62">
        <v>433</v>
      </c>
      <c r="O56" s="55"/>
      <c r="P56" s="196"/>
      <c r="Q56" s="62">
        <v>596</v>
      </c>
      <c r="R56" s="55"/>
      <c r="S56" s="195"/>
      <c r="T56" s="62">
        <v>640</v>
      </c>
      <c r="U56" s="55"/>
      <c r="V56" s="61">
        <v>285</v>
      </c>
      <c r="W56" s="53" t="s">
        <v>610</v>
      </c>
      <c r="X56" s="55"/>
      <c r="Y56" s="62">
        <v>332</v>
      </c>
      <c r="Z56" s="53">
        <v>107</v>
      </c>
      <c r="AA56" s="55"/>
      <c r="AB56" s="61">
        <v>380</v>
      </c>
      <c r="AC56" s="53">
        <v>112</v>
      </c>
      <c r="AD56" s="55"/>
      <c r="AE56" s="62" t="s">
        <v>242</v>
      </c>
      <c r="AF56" s="53">
        <v>118</v>
      </c>
      <c r="AG56" s="55"/>
      <c r="AH56" s="61">
        <v>472</v>
      </c>
      <c r="AI56" s="53">
        <v>123</v>
      </c>
      <c r="AJ56" s="55"/>
      <c r="AK56" s="61">
        <v>518</v>
      </c>
      <c r="AL56" s="53">
        <v>131</v>
      </c>
    </row>
    <row r="57" spans="1:38" s="32" customFormat="1" x14ac:dyDescent="0.2">
      <c r="A57" s="196"/>
      <c r="B57" s="61">
        <v>384</v>
      </c>
      <c r="C57" s="55"/>
      <c r="D57" s="51"/>
      <c r="E57" s="62">
        <v>396</v>
      </c>
      <c r="F57" s="55"/>
      <c r="G57" s="196"/>
      <c r="H57" s="62">
        <v>424</v>
      </c>
      <c r="I57" s="55"/>
      <c r="J57" s="196"/>
      <c r="K57" s="62">
        <v>425</v>
      </c>
      <c r="L57" s="55"/>
      <c r="M57" s="51"/>
      <c r="N57" s="61">
        <v>472</v>
      </c>
      <c r="O57" s="55"/>
      <c r="P57" s="196"/>
      <c r="Q57" s="62">
        <v>597</v>
      </c>
      <c r="R57" s="55"/>
      <c r="S57" s="194">
        <v>146</v>
      </c>
      <c r="T57" s="62">
        <v>561</v>
      </c>
      <c r="U57" s="55"/>
      <c r="V57" s="61">
        <v>286</v>
      </c>
      <c r="W57" s="53" t="s">
        <v>611</v>
      </c>
      <c r="X57" s="55"/>
      <c r="Y57" s="62">
        <v>333</v>
      </c>
      <c r="Z57" s="53">
        <v>108</v>
      </c>
      <c r="AA57" s="55"/>
      <c r="AB57" s="61">
        <v>381</v>
      </c>
      <c r="AC57" s="53">
        <v>113</v>
      </c>
      <c r="AD57" s="55"/>
      <c r="AE57" s="62" t="s">
        <v>244</v>
      </c>
      <c r="AF57" s="53">
        <v>119</v>
      </c>
      <c r="AG57" s="55"/>
      <c r="AH57" s="62">
        <v>473</v>
      </c>
      <c r="AI57" s="53">
        <v>124</v>
      </c>
      <c r="AJ57" s="55"/>
      <c r="AK57" s="62">
        <v>519</v>
      </c>
      <c r="AL57" s="53">
        <v>107</v>
      </c>
    </row>
    <row r="58" spans="1:38" s="32" customFormat="1" x14ac:dyDescent="0.2">
      <c r="A58" s="196"/>
      <c r="B58" s="62">
        <v>386</v>
      </c>
      <c r="C58" s="55"/>
      <c r="D58" s="51"/>
      <c r="E58" s="62" t="s">
        <v>223</v>
      </c>
      <c r="F58" s="55"/>
      <c r="G58" s="196"/>
      <c r="H58" s="62">
        <v>441</v>
      </c>
      <c r="I58" s="55"/>
      <c r="J58" s="196"/>
      <c r="K58" s="62">
        <v>442</v>
      </c>
      <c r="L58" s="55"/>
      <c r="M58" s="51"/>
      <c r="N58" s="62">
        <v>497</v>
      </c>
      <c r="O58" s="55"/>
      <c r="P58" s="196"/>
      <c r="Q58" s="62">
        <v>604</v>
      </c>
      <c r="R58" s="55"/>
      <c r="S58" s="196"/>
      <c r="T58" s="61">
        <v>590</v>
      </c>
      <c r="U58" s="55"/>
      <c r="V58" s="61">
        <v>287</v>
      </c>
      <c r="W58" s="53" t="s">
        <v>612</v>
      </c>
      <c r="X58" s="55"/>
      <c r="Y58" s="62">
        <v>334</v>
      </c>
      <c r="Z58" s="53">
        <v>109</v>
      </c>
      <c r="AA58" s="55"/>
      <c r="AB58" s="61">
        <v>382</v>
      </c>
      <c r="AC58" s="53">
        <v>115</v>
      </c>
      <c r="AD58" s="55"/>
      <c r="AE58" s="62">
        <v>424</v>
      </c>
      <c r="AF58" s="53">
        <v>118</v>
      </c>
      <c r="AG58" s="55"/>
      <c r="AH58" s="62">
        <v>474</v>
      </c>
      <c r="AI58" s="53">
        <v>125</v>
      </c>
      <c r="AJ58" s="55"/>
      <c r="AK58" s="62">
        <v>523</v>
      </c>
      <c r="AL58" s="53">
        <v>132</v>
      </c>
    </row>
    <row r="59" spans="1:38" s="32" customFormat="1" x14ac:dyDescent="0.2">
      <c r="A59" s="196"/>
      <c r="B59" s="62">
        <v>388</v>
      </c>
      <c r="C59" s="55"/>
      <c r="D59" s="51"/>
      <c r="E59" s="62">
        <v>428</v>
      </c>
      <c r="F59" s="55"/>
      <c r="G59" s="196"/>
      <c r="H59" s="62">
        <v>443</v>
      </c>
      <c r="I59" s="55"/>
      <c r="J59" s="196"/>
      <c r="K59" s="61">
        <v>444</v>
      </c>
      <c r="L59" s="55"/>
      <c r="M59" s="50"/>
      <c r="N59" s="62">
        <v>510</v>
      </c>
      <c r="O59" s="55"/>
      <c r="P59" s="195"/>
      <c r="Q59" s="62">
        <v>632</v>
      </c>
      <c r="R59" s="55"/>
      <c r="S59" s="195"/>
      <c r="T59" s="62">
        <v>641</v>
      </c>
      <c r="U59" s="55"/>
      <c r="V59" s="61">
        <v>288</v>
      </c>
      <c r="W59" s="53" t="s">
        <v>613</v>
      </c>
      <c r="X59" s="55"/>
      <c r="Y59" s="61">
        <v>335</v>
      </c>
      <c r="Z59" s="53">
        <v>110</v>
      </c>
      <c r="AA59" s="55"/>
      <c r="AB59" s="62">
        <v>383</v>
      </c>
      <c r="AC59" s="53">
        <v>106</v>
      </c>
      <c r="AD59" s="55"/>
      <c r="AE59" s="62">
        <v>425</v>
      </c>
      <c r="AF59" s="53">
        <v>119</v>
      </c>
      <c r="AG59" s="55"/>
      <c r="AH59" s="62">
        <v>475</v>
      </c>
      <c r="AI59" s="53">
        <v>127</v>
      </c>
      <c r="AJ59" s="55"/>
      <c r="AK59" s="61">
        <v>524</v>
      </c>
      <c r="AL59" s="53">
        <v>133</v>
      </c>
    </row>
    <row r="60" spans="1:38" s="32" customFormat="1" x14ac:dyDescent="0.2">
      <c r="A60" s="196"/>
      <c r="B60" s="62">
        <v>391</v>
      </c>
      <c r="C60" s="55"/>
      <c r="D60" s="51"/>
      <c r="E60" s="62">
        <v>447</v>
      </c>
      <c r="F60" s="55"/>
      <c r="G60" s="196"/>
      <c r="H60" s="61">
        <v>448</v>
      </c>
      <c r="I60" s="55"/>
      <c r="J60" s="196"/>
      <c r="K60" s="62">
        <v>449</v>
      </c>
      <c r="L60" s="55"/>
      <c r="M60" s="49">
        <v>124</v>
      </c>
      <c r="N60" s="62">
        <v>434</v>
      </c>
      <c r="O60" s="55"/>
      <c r="P60" s="194">
        <v>136</v>
      </c>
      <c r="Q60" s="62">
        <v>553</v>
      </c>
      <c r="R60" s="55"/>
      <c r="S60" s="194">
        <v>147</v>
      </c>
      <c r="T60" s="62">
        <v>562</v>
      </c>
      <c r="U60" s="55"/>
      <c r="V60" s="61">
        <v>289</v>
      </c>
      <c r="W60" s="53" t="s">
        <v>614</v>
      </c>
      <c r="X60" s="55"/>
      <c r="Y60" s="62">
        <v>336</v>
      </c>
      <c r="Z60" s="53">
        <v>111</v>
      </c>
      <c r="AA60" s="55"/>
      <c r="AB60" s="61">
        <v>384</v>
      </c>
      <c r="AC60" s="53">
        <v>107</v>
      </c>
      <c r="AD60" s="55"/>
      <c r="AE60" s="61">
        <v>426</v>
      </c>
      <c r="AF60" s="53">
        <v>108</v>
      </c>
      <c r="AG60" s="55"/>
      <c r="AH60" s="62">
        <v>476</v>
      </c>
      <c r="AI60" s="53">
        <v>128</v>
      </c>
      <c r="AJ60" s="55"/>
      <c r="AK60" s="62">
        <v>525</v>
      </c>
      <c r="AL60" s="53">
        <v>118</v>
      </c>
    </row>
    <row r="61" spans="1:38" s="32" customFormat="1" x14ac:dyDescent="0.2">
      <c r="A61" s="196"/>
      <c r="B61" s="62">
        <v>393</v>
      </c>
      <c r="C61" s="55"/>
      <c r="D61" s="51"/>
      <c r="E61" s="62">
        <v>458</v>
      </c>
      <c r="F61" s="55"/>
      <c r="G61" s="196"/>
      <c r="H61" s="62">
        <v>452</v>
      </c>
      <c r="I61" s="55"/>
      <c r="J61" s="196"/>
      <c r="K61" s="62">
        <v>450</v>
      </c>
      <c r="L61" s="55"/>
      <c r="M61" s="51"/>
      <c r="N61" s="62">
        <v>473</v>
      </c>
      <c r="O61" s="55"/>
      <c r="P61" s="196"/>
      <c r="Q61" s="62">
        <v>576</v>
      </c>
      <c r="R61" s="55"/>
      <c r="S61" s="196"/>
      <c r="T61" s="61">
        <v>591</v>
      </c>
      <c r="U61" s="55"/>
      <c r="V61" s="61">
        <v>290</v>
      </c>
      <c r="W61" s="53" t="s">
        <v>615</v>
      </c>
      <c r="X61" s="55"/>
      <c r="Y61" s="62">
        <v>337</v>
      </c>
      <c r="Z61" s="53">
        <v>112</v>
      </c>
      <c r="AA61" s="55"/>
      <c r="AB61" s="61">
        <v>385</v>
      </c>
      <c r="AC61" s="53">
        <v>106</v>
      </c>
      <c r="AD61" s="55"/>
      <c r="AE61" s="62">
        <v>427</v>
      </c>
      <c r="AF61" s="53">
        <v>109</v>
      </c>
      <c r="AG61" s="55"/>
      <c r="AH61" s="62" t="s">
        <v>259</v>
      </c>
      <c r="AI61" s="53">
        <v>129</v>
      </c>
      <c r="AJ61" s="55"/>
      <c r="AK61" s="62">
        <v>526</v>
      </c>
      <c r="AL61" s="53">
        <v>119</v>
      </c>
    </row>
    <row r="62" spans="1:38" s="32" customFormat="1" x14ac:dyDescent="0.2">
      <c r="A62" s="195"/>
      <c r="B62" s="62">
        <v>519</v>
      </c>
      <c r="C62" s="55"/>
      <c r="D62" s="51"/>
      <c r="E62" s="62">
        <v>466</v>
      </c>
      <c r="F62" s="55"/>
      <c r="G62" s="196"/>
      <c r="H62" s="62">
        <v>462</v>
      </c>
      <c r="I62" s="55"/>
      <c r="J62" s="196"/>
      <c r="K62" s="62">
        <v>453</v>
      </c>
      <c r="L62" s="55"/>
      <c r="M62" s="50"/>
      <c r="N62" s="61">
        <v>511</v>
      </c>
      <c r="O62" s="55"/>
      <c r="P62" s="196"/>
      <c r="Q62" s="62">
        <v>582</v>
      </c>
      <c r="R62" s="55"/>
      <c r="S62" s="196"/>
      <c r="T62" s="62">
        <v>603</v>
      </c>
      <c r="U62" s="55"/>
      <c r="V62" s="61">
        <v>291</v>
      </c>
      <c r="W62" s="53" t="s">
        <v>616</v>
      </c>
      <c r="X62" s="55"/>
      <c r="Y62" s="62">
        <v>338</v>
      </c>
      <c r="Z62" s="53">
        <v>113</v>
      </c>
      <c r="AA62" s="55"/>
      <c r="AB62" s="62">
        <v>386</v>
      </c>
      <c r="AC62" s="53">
        <v>107</v>
      </c>
      <c r="AD62" s="55"/>
      <c r="AE62" s="62">
        <v>428</v>
      </c>
      <c r="AF62" s="53">
        <v>110</v>
      </c>
      <c r="AG62" s="55"/>
      <c r="AH62" s="62" t="s">
        <v>245</v>
      </c>
      <c r="AI62" s="53">
        <v>119</v>
      </c>
      <c r="AJ62" s="55"/>
      <c r="AK62" s="62">
        <v>527</v>
      </c>
      <c r="AL62" s="53">
        <v>119</v>
      </c>
    </row>
    <row r="63" spans="1:38" s="32" customFormat="1" x14ac:dyDescent="0.2">
      <c r="A63" s="194">
        <v>108</v>
      </c>
      <c r="B63" s="62">
        <v>333</v>
      </c>
      <c r="C63" s="55"/>
      <c r="D63" s="51"/>
      <c r="E63" s="62">
        <v>467</v>
      </c>
      <c r="F63" s="55"/>
      <c r="G63" s="196"/>
      <c r="H63" s="62">
        <v>481</v>
      </c>
      <c r="I63" s="55"/>
      <c r="J63" s="196"/>
      <c r="K63" s="62">
        <v>454</v>
      </c>
      <c r="L63" s="55"/>
      <c r="M63" s="49">
        <v>125</v>
      </c>
      <c r="N63" s="62">
        <v>417</v>
      </c>
      <c r="O63" s="55"/>
      <c r="P63" s="196"/>
      <c r="Q63" s="62">
        <v>598</v>
      </c>
      <c r="R63" s="55"/>
      <c r="S63" s="195"/>
      <c r="T63" s="62">
        <v>642</v>
      </c>
      <c r="U63" s="55"/>
      <c r="V63" s="61">
        <v>292</v>
      </c>
      <c r="W63" s="53" t="s">
        <v>617</v>
      </c>
      <c r="X63" s="55"/>
      <c r="Y63" s="61">
        <v>339</v>
      </c>
      <c r="Z63" s="53">
        <v>114</v>
      </c>
      <c r="AA63" s="55"/>
      <c r="AB63" s="62">
        <v>387</v>
      </c>
      <c r="AC63" s="53">
        <v>106</v>
      </c>
      <c r="AD63" s="55"/>
      <c r="AE63" s="62">
        <v>429</v>
      </c>
      <c r="AF63" s="53">
        <v>111</v>
      </c>
      <c r="AG63" s="55"/>
      <c r="AH63" s="62">
        <v>477</v>
      </c>
      <c r="AI63" s="53">
        <v>130</v>
      </c>
      <c r="AJ63" s="55"/>
      <c r="AK63" s="62">
        <v>528</v>
      </c>
      <c r="AL63" s="53">
        <v>119</v>
      </c>
    </row>
    <row r="64" spans="1:38" s="32" customFormat="1" x14ac:dyDescent="0.2">
      <c r="A64" s="196"/>
      <c r="B64" s="62">
        <v>345</v>
      </c>
      <c r="C64" s="55"/>
      <c r="D64" s="51"/>
      <c r="E64" s="62">
        <v>485</v>
      </c>
      <c r="F64" s="55"/>
      <c r="G64" s="196"/>
      <c r="H64" s="62">
        <v>486</v>
      </c>
      <c r="I64" s="55"/>
      <c r="J64" s="196"/>
      <c r="K64" s="62">
        <v>455</v>
      </c>
      <c r="L64" s="55"/>
      <c r="M64" s="51"/>
      <c r="N64" s="62">
        <v>435</v>
      </c>
      <c r="O64" s="55"/>
      <c r="P64" s="196"/>
      <c r="Q64" s="62">
        <v>605</v>
      </c>
      <c r="R64" s="55"/>
      <c r="S64" s="194">
        <v>148</v>
      </c>
      <c r="T64" s="61">
        <v>563</v>
      </c>
      <c r="U64" s="55"/>
      <c r="V64" s="61">
        <v>293</v>
      </c>
      <c r="W64" s="53" t="s">
        <v>618</v>
      </c>
      <c r="X64" s="55"/>
      <c r="Y64" s="62">
        <v>340</v>
      </c>
      <c r="Z64" s="53">
        <v>115</v>
      </c>
      <c r="AA64" s="55"/>
      <c r="AB64" s="62">
        <v>388</v>
      </c>
      <c r="AC64" s="53">
        <v>107</v>
      </c>
      <c r="AD64" s="55"/>
      <c r="AE64" s="61">
        <v>430</v>
      </c>
      <c r="AF64" s="53">
        <v>120</v>
      </c>
      <c r="AG64" s="55"/>
      <c r="AH64" s="62">
        <v>478</v>
      </c>
      <c r="AI64" s="53">
        <v>131</v>
      </c>
      <c r="AJ64" s="55"/>
      <c r="AK64" s="62" t="s">
        <v>246</v>
      </c>
      <c r="AL64" s="53">
        <v>119</v>
      </c>
    </row>
    <row r="65" spans="1:38" s="32" customFormat="1" x14ac:dyDescent="0.2">
      <c r="A65" s="196"/>
      <c r="B65" s="62">
        <v>359</v>
      </c>
      <c r="C65" s="55"/>
      <c r="D65" s="51"/>
      <c r="E65" s="62">
        <v>496</v>
      </c>
      <c r="F65" s="55"/>
      <c r="G65" s="196"/>
      <c r="H65" s="62">
        <v>490</v>
      </c>
      <c r="I65" s="55"/>
      <c r="J65" s="196"/>
      <c r="K65" s="62">
        <v>459</v>
      </c>
      <c r="L65" s="55"/>
      <c r="M65" s="51"/>
      <c r="N65" s="62">
        <v>474</v>
      </c>
      <c r="O65" s="55"/>
      <c r="P65" s="196"/>
      <c r="Q65" s="61">
        <v>631</v>
      </c>
      <c r="R65" s="55"/>
      <c r="S65" s="195"/>
      <c r="T65" s="62">
        <v>692</v>
      </c>
      <c r="U65" s="55"/>
      <c r="V65" s="61">
        <v>294</v>
      </c>
      <c r="W65" s="53" t="s">
        <v>619</v>
      </c>
      <c r="X65" s="55"/>
      <c r="Y65" s="61">
        <v>341</v>
      </c>
      <c r="Z65" s="53">
        <v>116</v>
      </c>
      <c r="AA65" s="55"/>
      <c r="AB65" s="62">
        <v>389</v>
      </c>
      <c r="AC65" s="53">
        <v>108</v>
      </c>
      <c r="AD65" s="55"/>
      <c r="AE65" s="62">
        <v>431</v>
      </c>
      <c r="AF65" s="53">
        <v>121</v>
      </c>
      <c r="AG65" s="55"/>
      <c r="AH65" s="61">
        <v>479</v>
      </c>
      <c r="AI65" s="53">
        <v>103</v>
      </c>
      <c r="AJ65" s="55"/>
      <c r="AK65" s="62" t="s">
        <v>247</v>
      </c>
      <c r="AL65" s="53">
        <v>119</v>
      </c>
    </row>
    <row r="66" spans="1:38" s="32" customFormat="1" x14ac:dyDescent="0.2">
      <c r="A66" s="196"/>
      <c r="B66" s="62">
        <v>376</v>
      </c>
      <c r="C66" s="55"/>
      <c r="D66" s="51"/>
      <c r="E66" s="62">
        <v>504</v>
      </c>
      <c r="F66" s="55"/>
      <c r="G66" s="196"/>
      <c r="H66" s="62">
        <v>498</v>
      </c>
      <c r="I66" s="55"/>
      <c r="J66" s="196"/>
      <c r="K66" s="62">
        <v>461</v>
      </c>
      <c r="L66" s="55"/>
      <c r="M66" s="50"/>
      <c r="N66" s="61">
        <v>512</v>
      </c>
      <c r="O66" s="55"/>
      <c r="P66" s="195"/>
      <c r="Q66" s="62">
        <v>633</v>
      </c>
      <c r="R66" s="55"/>
      <c r="S66" s="194">
        <v>149</v>
      </c>
      <c r="T66" s="61">
        <v>564</v>
      </c>
      <c r="U66" s="55"/>
      <c r="V66" s="61">
        <v>295</v>
      </c>
      <c r="W66" s="53" t="s">
        <v>620</v>
      </c>
      <c r="X66" s="55"/>
      <c r="Y66" s="61">
        <v>342</v>
      </c>
      <c r="Z66" s="53">
        <v>117</v>
      </c>
      <c r="AA66" s="55"/>
      <c r="AB66" s="62">
        <v>390</v>
      </c>
      <c r="AC66" s="53">
        <v>106</v>
      </c>
      <c r="AD66" s="55"/>
      <c r="AE66" s="62">
        <v>432</v>
      </c>
      <c r="AF66" s="53">
        <v>122</v>
      </c>
      <c r="AG66" s="55"/>
      <c r="AH66" s="61">
        <v>480</v>
      </c>
      <c r="AI66" s="53">
        <v>104</v>
      </c>
      <c r="AJ66" s="55"/>
      <c r="AK66" s="62">
        <v>529</v>
      </c>
      <c r="AL66" s="53">
        <v>108</v>
      </c>
    </row>
    <row r="67" spans="1:38" s="32" customFormat="1" x14ac:dyDescent="0.2">
      <c r="A67" s="196"/>
      <c r="B67" s="62">
        <v>389</v>
      </c>
      <c r="C67" s="55"/>
      <c r="D67" s="50"/>
      <c r="E67" s="62">
        <v>505</v>
      </c>
      <c r="F67" s="55"/>
      <c r="G67" s="196"/>
      <c r="H67" s="62">
        <v>525</v>
      </c>
      <c r="I67" s="55"/>
      <c r="J67" s="196"/>
      <c r="K67" s="62">
        <v>463</v>
      </c>
      <c r="L67" s="55"/>
      <c r="M67" s="48">
        <v>126</v>
      </c>
      <c r="N67" s="61">
        <v>513</v>
      </c>
      <c r="O67" s="55"/>
      <c r="P67" s="194">
        <v>137</v>
      </c>
      <c r="Q67" s="61">
        <v>684</v>
      </c>
      <c r="R67" s="55"/>
      <c r="S67" s="195"/>
      <c r="T67" s="62">
        <v>693</v>
      </c>
      <c r="U67" s="55"/>
      <c r="V67" s="61">
        <v>296</v>
      </c>
      <c r="W67" s="53" t="s">
        <v>621</v>
      </c>
      <c r="X67" s="55"/>
      <c r="Y67" s="62">
        <v>343</v>
      </c>
      <c r="Z67" s="53">
        <v>106</v>
      </c>
      <c r="AA67" s="55"/>
      <c r="AB67" s="62">
        <v>391</v>
      </c>
      <c r="AC67" s="53">
        <v>107</v>
      </c>
      <c r="AD67" s="55"/>
      <c r="AE67" s="62">
        <v>433</v>
      </c>
      <c r="AF67" s="53">
        <v>123</v>
      </c>
      <c r="AG67" s="55"/>
      <c r="AH67" s="62">
        <v>481</v>
      </c>
      <c r="AI67" s="53">
        <v>118</v>
      </c>
      <c r="AJ67" s="55"/>
      <c r="AK67" s="62">
        <v>530</v>
      </c>
      <c r="AL67" s="53">
        <v>108</v>
      </c>
    </row>
    <row r="68" spans="1:38" s="32" customFormat="1" x14ac:dyDescent="0.2">
      <c r="A68" s="196"/>
      <c r="B68" s="62">
        <v>394</v>
      </c>
      <c r="C68" s="55"/>
      <c r="D68" s="49">
        <v>111</v>
      </c>
      <c r="E68" s="62">
        <v>336</v>
      </c>
      <c r="F68" s="55"/>
      <c r="G68" s="196"/>
      <c r="H68" s="62">
        <v>531</v>
      </c>
      <c r="I68" s="55"/>
      <c r="J68" s="196"/>
      <c r="K68" s="62">
        <v>482</v>
      </c>
      <c r="L68" s="55"/>
      <c r="M68" s="49">
        <v>127</v>
      </c>
      <c r="N68" s="62">
        <v>418</v>
      </c>
      <c r="O68" s="55"/>
      <c r="P68" s="195"/>
      <c r="Q68" s="62">
        <v>686</v>
      </c>
      <c r="R68" s="55"/>
      <c r="S68" s="194">
        <v>150</v>
      </c>
      <c r="T68" s="61">
        <v>622</v>
      </c>
      <c r="U68" s="55"/>
      <c r="V68" s="61">
        <v>297</v>
      </c>
      <c r="W68" s="53" t="s">
        <v>622</v>
      </c>
      <c r="X68" s="55"/>
      <c r="Y68" s="62">
        <v>344</v>
      </c>
      <c r="Z68" s="53">
        <v>107</v>
      </c>
      <c r="AA68" s="55"/>
      <c r="AB68" s="62">
        <v>392</v>
      </c>
      <c r="AC68" s="53">
        <v>106</v>
      </c>
      <c r="AD68" s="55"/>
      <c r="AE68" s="62">
        <v>434</v>
      </c>
      <c r="AF68" s="53">
        <v>124</v>
      </c>
      <c r="AG68" s="55"/>
      <c r="AH68" s="62">
        <v>482</v>
      </c>
      <c r="AI68" s="53">
        <v>119</v>
      </c>
      <c r="AJ68" s="55"/>
      <c r="AK68" s="62">
        <v>531</v>
      </c>
      <c r="AL68" s="53">
        <v>118</v>
      </c>
    </row>
    <row r="69" spans="1:38" s="32" customFormat="1" x14ac:dyDescent="0.2">
      <c r="A69" s="196"/>
      <c r="B69" s="61">
        <v>426</v>
      </c>
      <c r="C69" s="55"/>
      <c r="D69" s="51"/>
      <c r="E69" s="62">
        <v>362</v>
      </c>
      <c r="F69" s="55"/>
      <c r="G69" s="196"/>
      <c r="H69" s="62">
        <v>536</v>
      </c>
      <c r="I69" s="55"/>
      <c r="J69" s="196"/>
      <c r="K69" s="62" t="s">
        <v>245</v>
      </c>
      <c r="L69" s="55"/>
      <c r="M69" s="51"/>
      <c r="N69" s="61">
        <v>437</v>
      </c>
      <c r="O69" s="55"/>
      <c r="P69" s="194">
        <v>138</v>
      </c>
      <c r="Q69" s="61">
        <v>554</v>
      </c>
      <c r="R69" s="55"/>
      <c r="S69" s="195"/>
      <c r="T69" s="62">
        <v>694</v>
      </c>
      <c r="U69" s="55"/>
      <c r="V69" s="61">
        <v>298</v>
      </c>
      <c r="W69" s="53" t="s">
        <v>623</v>
      </c>
      <c r="X69" s="55"/>
      <c r="Y69" s="62">
        <v>345</v>
      </c>
      <c r="Z69" s="53">
        <v>108</v>
      </c>
      <c r="AA69" s="55"/>
      <c r="AB69" s="62">
        <v>393</v>
      </c>
      <c r="AC69" s="53">
        <v>107</v>
      </c>
      <c r="AD69" s="55"/>
      <c r="AE69" s="62">
        <v>435</v>
      </c>
      <c r="AF69" s="53">
        <v>125</v>
      </c>
      <c r="AG69" s="55"/>
      <c r="AH69" s="62">
        <v>483</v>
      </c>
      <c r="AI69" s="53">
        <v>108</v>
      </c>
      <c r="AJ69" s="55"/>
      <c r="AK69" s="62">
        <v>532</v>
      </c>
      <c r="AL69" s="53">
        <v>119</v>
      </c>
    </row>
    <row r="70" spans="1:38" s="32" customFormat="1" x14ac:dyDescent="0.2">
      <c r="A70" s="196"/>
      <c r="B70" s="62">
        <v>445</v>
      </c>
      <c r="C70" s="55"/>
      <c r="D70" s="51"/>
      <c r="E70" s="62">
        <v>379</v>
      </c>
      <c r="F70" s="55"/>
      <c r="G70" s="196"/>
      <c r="H70" s="62">
        <v>538</v>
      </c>
      <c r="I70" s="55"/>
      <c r="J70" s="196"/>
      <c r="K70" s="62">
        <v>487</v>
      </c>
      <c r="L70" s="55"/>
      <c r="M70" s="51"/>
      <c r="N70" s="62">
        <v>475</v>
      </c>
      <c r="O70" s="55"/>
      <c r="P70" s="196"/>
      <c r="Q70" s="62">
        <v>577</v>
      </c>
      <c r="R70" s="55"/>
      <c r="S70" s="194">
        <v>151</v>
      </c>
      <c r="T70" s="61">
        <v>565</v>
      </c>
      <c r="U70" s="55"/>
      <c r="V70" s="61">
        <v>299</v>
      </c>
      <c r="W70" s="53" t="s">
        <v>624</v>
      </c>
      <c r="X70" s="55"/>
      <c r="Y70" s="62">
        <v>346</v>
      </c>
      <c r="Z70" s="53">
        <v>109</v>
      </c>
      <c r="AA70" s="55"/>
      <c r="AB70" s="62">
        <v>394</v>
      </c>
      <c r="AC70" s="53">
        <v>108</v>
      </c>
      <c r="AD70" s="55"/>
      <c r="AE70" s="61">
        <v>437</v>
      </c>
      <c r="AF70" s="53">
        <v>127</v>
      </c>
      <c r="AG70" s="55"/>
      <c r="AH70" s="62">
        <v>484</v>
      </c>
      <c r="AI70" s="53">
        <v>108</v>
      </c>
      <c r="AJ70" s="55"/>
      <c r="AK70" s="62">
        <v>533</v>
      </c>
      <c r="AL70" s="53">
        <v>119</v>
      </c>
    </row>
    <row r="71" spans="1:38" s="32" customFormat="1" x14ac:dyDescent="0.2">
      <c r="A71" s="196"/>
      <c r="B71" s="62">
        <v>456</v>
      </c>
      <c r="C71" s="55"/>
      <c r="D71" s="51"/>
      <c r="E71" s="62">
        <v>429</v>
      </c>
      <c r="F71" s="55"/>
      <c r="G71" s="196"/>
      <c r="H71" s="62">
        <v>542</v>
      </c>
      <c r="I71" s="55"/>
      <c r="J71" s="196"/>
      <c r="K71" s="62">
        <v>488</v>
      </c>
      <c r="L71" s="55"/>
      <c r="M71" s="50"/>
      <c r="N71" s="62">
        <v>514</v>
      </c>
      <c r="O71" s="55"/>
      <c r="P71" s="196"/>
      <c r="Q71" s="62">
        <v>579</v>
      </c>
      <c r="R71" s="55"/>
      <c r="S71" s="195"/>
      <c r="T71" s="62">
        <v>695</v>
      </c>
      <c r="U71" s="55"/>
      <c r="V71" s="61">
        <v>300</v>
      </c>
      <c r="W71" s="53">
        <v>91</v>
      </c>
      <c r="X71" s="55"/>
      <c r="Y71" s="62">
        <v>347</v>
      </c>
      <c r="Z71" s="53">
        <v>110</v>
      </c>
      <c r="AA71" s="55"/>
      <c r="AB71" s="62">
        <v>395</v>
      </c>
      <c r="AC71" s="53">
        <v>109</v>
      </c>
      <c r="AD71" s="55"/>
      <c r="AE71" s="62">
        <v>438</v>
      </c>
      <c r="AF71" s="53">
        <v>128</v>
      </c>
      <c r="AG71" s="55"/>
      <c r="AH71" s="62">
        <v>485</v>
      </c>
      <c r="AI71" s="53">
        <v>110</v>
      </c>
      <c r="AJ71" s="55"/>
      <c r="AK71" s="62">
        <v>534</v>
      </c>
      <c r="AL71" s="53">
        <v>119</v>
      </c>
    </row>
    <row r="72" spans="1:38" s="32" customFormat="1" x14ac:dyDescent="0.2">
      <c r="A72" s="196"/>
      <c r="B72" s="62">
        <v>464</v>
      </c>
      <c r="C72" s="55"/>
      <c r="D72" s="51"/>
      <c r="E72" s="61">
        <v>468</v>
      </c>
      <c r="F72" s="55"/>
      <c r="G72" s="196"/>
      <c r="H72" s="62">
        <v>543</v>
      </c>
      <c r="I72" s="55"/>
      <c r="J72" s="196"/>
      <c r="K72" s="62">
        <v>491</v>
      </c>
      <c r="L72" s="55"/>
      <c r="M72" s="49">
        <v>128</v>
      </c>
      <c r="N72" s="62">
        <v>419</v>
      </c>
      <c r="O72" s="55"/>
      <c r="P72" s="196"/>
      <c r="Q72" s="62">
        <v>583</v>
      </c>
      <c r="R72" s="55"/>
      <c r="S72" s="194">
        <v>152</v>
      </c>
      <c r="T72" s="61">
        <v>566</v>
      </c>
      <c r="U72" s="55"/>
      <c r="V72" s="61">
        <v>301</v>
      </c>
      <c r="W72" s="53">
        <v>92</v>
      </c>
      <c r="X72" s="55"/>
      <c r="Y72" s="62">
        <v>348</v>
      </c>
      <c r="Z72" s="53">
        <v>106</v>
      </c>
      <c r="AA72" s="55"/>
      <c r="AB72" s="62">
        <v>396</v>
      </c>
      <c r="AC72" s="53">
        <v>110</v>
      </c>
      <c r="AD72" s="55"/>
      <c r="AE72" s="61">
        <v>439</v>
      </c>
      <c r="AF72" s="53">
        <v>129</v>
      </c>
      <c r="AG72" s="55"/>
      <c r="AH72" s="62">
        <v>486</v>
      </c>
      <c r="AI72" s="53">
        <v>118</v>
      </c>
      <c r="AJ72" s="55"/>
      <c r="AK72" s="62" t="s">
        <v>248</v>
      </c>
      <c r="AL72" s="53">
        <v>119</v>
      </c>
    </row>
    <row r="73" spans="1:38" s="32" customFormat="1" x14ac:dyDescent="0.2">
      <c r="A73" s="196"/>
      <c r="B73" s="62">
        <v>483</v>
      </c>
      <c r="C73" s="55"/>
      <c r="D73" s="50"/>
      <c r="E73" s="62">
        <v>506</v>
      </c>
      <c r="F73" s="55"/>
      <c r="G73" s="196"/>
      <c r="H73" s="62">
        <v>544</v>
      </c>
      <c r="I73" s="55"/>
      <c r="J73" s="196"/>
      <c r="K73" s="62">
        <v>492</v>
      </c>
      <c r="L73" s="55"/>
      <c r="M73" s="51"/>
      <c r="N73" s="62">
        <v>438</v>
      </c>
      <c r="O73" s="55"/>
      <c r="P73" s="196"/>
      <c r="Q73" s="62">
        <v>595</v>
      </c>
      <c r="R73" s="55"/>
      <c r="S73" s="195"/>
      <c r="T73" s="62">
        <v>696</v>
      </c>
      <c r="U73" s="55"/>
      <c r="V73" s="61">
        <v>302</v>
      </c>
      <c r="W73" s="53">
        <v>93</v>
      </c>
      <c r="X73" s="55"/>
      <c r="Y73" s="62">
        <v>349</v>
      </c>
      <c r="Z73" s="53">
        <v>107</v>
      </c>
      <c r="AA73" s="55"/>
      <c r="AB73" s="61">
        <v>397</v>
      </c>
      <c r="AC73" s="53" t="s">
        <v>636</v>
      </c>
      <c r="AD73" s="55"/>
      <c r="AE73" s="62">
        <v>440</v>
      </c>
      <c r="AF73" s="53">
        <v>130</v>
      </c>
      <c r="AG73" s="55"/>
      <c r="AH73" s="62">
        <v>487</v>
      </c>
      <c r="AI73" s="53">
        <v>119</v>
      </c>
      <c r="AJ73" s="55"/>
      <c r="AK73" s="62" t="s">
        <v>249</v>
      </c>
      <c r="AL73" s="53">
        <v>119</v>
      </c>
    </row>
    <row r="74" spans="1:38" s="32" customFormat="1" x14ac:dyDescent="0.2">
      <c r="A74" s="196"/>
      <c r="B74" s="62">
        <v>484</v>
      </c>
      <c r="C74" s="55"/>
      <c r="D74" s="49">
        <v>112</v>
      </c>
      <c r="E74" s="62">
        <v>337</v>
      </c>
      <c r="F74" s="55"/>
      <c r="G74" s="195"/>
      <c r="H74" s="62">
        <v>545</v>
      </c>
      <c r="I74" s="55"/>
      <c r="J74" s="196"/>
      <c r="K74" s="62">
        <v>499</v>
      </c>
      <c r="L74" s="55"/>
      <c r="M74" s="51"/>
      <c r="N74" s="62">
        <v>476</v>
      </c>
      <c r="O74" s="55"/>
      <c r="P74" s="196"/>
      <c r="Q74" s="62">
        <v>599</v>
      </c>
      <c r="R74" s="55"/>
      <c r="S74" s="194">
        <v>153</v>
      </c>
      <c r="T74" s="61">
        <v>623</v>
      </c>
      <c r="U74" s="55"/>
      <c r="V74" s="61">
        <v>303</v>
      </c>
      <c r="W74" s="53">
        <v>94</v>
      </c>
      <c r="X74" s="55"/>
      <c r="Y74" s="62">
        <v>350</v>
      </c>
      <c r="Z74" s="53">
        <v>109</v>
      </c>
      <c r="AA74" s="55"/>
      <c r="AB74" s="61">
        <v>398</v>
      </c>
      <c r="AC74" s="53" t="s">
        <v>637</v>
      </c>
      <c r="AD74" s="55"/>
      <c r="AE74" s="62">
        <v>441</v>
      </c>
      <c r="AF74" s="53">
        <v>118</v>
      </c>
      <c r="AG74" s="55"/>
      <c r="AH74" s="62">
        <v>488</v>
      </c>
      <c r="AI74" s="53">
        <v>119</v>
      </c>
      <c r="AJ74" s="55"/>
      <c r="AK74" s="62">
        <v>535</v>
      </c>
      <c r="AL74" s="53">
        <v>108</v>
      </c>
    </row>
    <row r="75" spans="1:38" s="32" customFormat="1" x14ac:dyDescent="0.2">
      <c r="A75" s="196"/>
      <c r="B75" s="62">
        <v>489</v>
      </c>
      <c r="C75" s="55"/>
      <c r="D75" s="51"/>
      <c r="E75" s="62">
        <v>363</v>
      </c>
      <c r="F75" s="55"/>
      <c r="H75" s="63"/>
      <c r="I75" s="55"/>
      <c r="J75" s="196"/>
      <c r="K75" s="62">
        <v>500</v>
      </c>
      <c r="L75" s="55"/>
      <c r="M75" s="50"/>
      <c r="N75" s="61">
        <v>515</v>
      </c>
      <c r="O75" s="55"/>
      <c r="P75" s="196"/>
      <c r="Q75" s="62" t="s">
        <v>273</v>
      </c>
      <c r="R75" s="55"/>
      <c r="S75" s="195"/>
      <c r="T75" s="62">
        <v>697</v>
      </c>
      <c r="U75" s="55"/>
      <c r="V75" s="61">
        <v>304</v>
      </c>
      <c r="W75" s="53">
        <v>95</v>
      </c>
      <c r="X75" s="55"/>
      <c r="Y75" s="62">
        <v>351</v>
      </c>
      <c r="Z75" s="53">
        <v>110</v>
      </c>
      <c r="AA75" s="55"/>
      <c r="AB75" s="61">
        <v>399</v>
      </c>
      <c r="AC75" s="53" t="s">
        <v>638</v>
      </c>
      <c r="AD75" s="55"/>
      <c r="AE75" s="62">
        <v>442</v>
      </c>
      <c r="AF75" s="53">
        <v>119</v>
      </c>
      <c r="AG75" s="55"/>
      <c r="AH75" s="62">
        <v>489</v>
      </c>
      <c r="AI75" s="53">
        <v>108</v>
      </c>
      <c r="AJ75" s="55"/>
      <c r="AK75" s="62">
        <v>536</v>
      </c>
      <c r="AL75" s="53">
        <v>118</v>
      </c>
    </row>
    <row r="76" spans="1:38" s="32" customFormat="1" x14ac:dyDescent="0.2">
      <c r="A76" s="196"/>
      <c r="B76" s="62">
        <v>493</v>
      </c>
      <c r="C76" s="55"/>
      <c r="D76" s="50"/>
      <c r="E76" s="61">
        <v>380</v>
      </c>
      <c r="F76" s="55"/>
      <c r="H76" s="63"/>
      <c r="I76" s="55"/>
      <c r="J76" s="196"/>
      <c r="K76" s="62">
        <v>526</v>
      </c>
      <c r="L76" s="55"/>
      <c r="M76" s="49">
        <v>129</v>
      </c>
      <c r="N76" s="62">
        <v>420</v>
      </c>
      <c r="O76" s="55"/>
      <c r="P76" s="196"/>
      <c r="Q76" s="62">
        <v>606</v>
      </c>
      <c r="R76" s="55"/>
      <c r="S76" s="194">
        <v>154</v>
      </c>
      <c r="T76" s="61">
        <v>567</v>
      </c>
      <c r="U76" s="55"/>
      <c r="V76" s="61">
        <v>305</v>
      </c>
      <c r="W76" s="53">
        <v>96</v>
      </c>
      <c r="X76" s="55"/>
      <c r="Y76" s="62">
        <v>352</v>
      </c>
      <c r="Z76" s="53">
        <v>106</v>
      </c>
      <c r="AA76" s="55"/>
      <c r="AB76" s="61">
        <v>400</v>
      </c>
      <c r="AC76" s="53" t="s">
        <v>639</v>
      </c>
      <c r="AD76" s="55"/>
      <c r="AE76" s="62">
        <v>443</v>
      </c>
      <c r="AF76" s="53">
        <v>118</v>
      </c>
      <c r="AG76" s="55"/>
      <c r="AH76" s="62">
        <v>490</v>
      </c>
      <c r="AI76" s="53">
        <v>118</v>
      </c>
      <c r="AJ76" s="55"/>
      <c r="AK76" s="61">
        <v>537</v>
      </c>
      <c r="AL76" s="53" t="s">
        <v>641</v>
      </c>
    </row>
    <row r="77" spans="1:38" s="32" customFormat="1" x14ac:dyDescent="0.2">
      <c r="A77" s="196"/>
      <c r="B77" s="62">
        <v>494</v>
      </c>
      <c r="C77" s="55"/>
      <c r="D77" s="49">
        <v>113</v>
      </c>
      <c r="E77" s="62">
        <v>338</v>
      </c>
      <c r="F77" s="55"/>
      <c r="H77" s="63"/>
      <c r="I77" s="55"/>
      <c r="J77" s="196"/>
      <c r="K77" s="62">
        <v>527</v>
      </c>
      <c r="L77" s="55"/>
      <c r="M77" s="51"/>
      <c r="N77" s="61">
        <v>439</v>
      </c>
      <c r="O77" s="55"/>
      <c r="P77" s="196"/>
      <c r="Q77" s="62">
        <v>634</v>
      </c>
      <c r="R77" s="55"/>
      <c r="S77" s="195"/>
      <c r="T77" s="62">
        <v>698</v>
      </c>
      <c r="U77" s="55"/>
      <c r="V77" s="61">
        <v>306</v>
      </c>
      <c r="W77" s="53">
        <v>97</v>
      </c>
      <c r="X77" s="55"/>
      <c r="Y77" s="62">
        <v>353</v>
      </c>
      <c r="Z77" s="53">
        <v>107</v>
      </c>
      <c r="AA77" s="55"/>
      <c r="AB77" s="61" t="s">
        <v>238</v>
      </c>
      <c r="AC77" s="53" t="s">
        <v>640</v>
      </c>
      <c r="AD77" s="55"/>
      <c r="AE77" s="61">
        <v>444</v>
      </c>
      <c r="AF77" s="53">
        <v>119</v>
      </c>
      <c r="AG77" s="55"/>
      <c r="AH77" s="62">
        <v>491</v>
      </c>
      <c r="AI77" s="53">
        <v>119</v>
      </c>
      <c r="AJ77" s="55"/>
      <c r="AK77" s="62">
        <v>538</v>
      </c>
      <c r="AL77" s="53">
        <v>118</v>
      </c>
    </row>
    <row r="78" spans="1:38" s="32" customFormat="1" x14ac:dyDescent="0.2">
      <c r="A78" s="196"/>
      <c r="B78" s="62">
        <v>501</v>
      </c>
      <c r="C78" s="55"/>
      <c r="D78" s="51"/>
      <c r="E78" s="62">
        <v>356</v>
      </c>
      <c r="F78" s="55"/>
      <c r="H78" s="63"/>
      <c r="I78" s="55"/>
      <c r="J78" s="196"/>
      <c r="K78" s="62">
        <v>528</v>
      </c>
      <c r="L78" s="55"/>
      <c r="M78" s="51"/>
      <c r="N78" s="62" t="s">
        <v>259</v>
      </c>
      <c r="O78" s="55"/>
      <c r="P78" s="195"/>
      <c r="Q78" s="62" t="s">
        <v>274</v>
      </c>
      <c r="R78" s="55"/>
      <c r="S78" s="194">
        <v>155</v>
      </c>
      <c r="T78" s="61">
        <v>568</v>
      </c>
      <c r="U78" s="55"/>
      <c r="V78" s="61">
        <v>307</v>
      </c>
      <c r="W78" s="53">
        <v>98</v>
      </c>
      <c r="X78" s="55"/>
      <c r="Y78" s="62">
        <v>354</v>
      </c>
      <c r="Z78" s="53">
        <v>109</v>
      </c>
      <c r="AA78" s="55"/>
      <c r="AB78" s="62">
        <v>401</v>
      </c>
      <c r="AC78" s="53" t="s">
        <v>636</v>
      </c>
      <c r="AD78" s="55"/>
      <c r="AE78" s="62">
        <v>445</v>
      </c>
      <c r="AF78" s="53">
        <v>108</v>
      </c>
      <c r="AG78" s="55"/>
      <c r="AH78" s="62">
        <v>492</v>
      </c>
      <c r="AI78" s="53">
        <v>119</v>
      </c>
      <c r="AJ78" s="55"/>
      <c r="AK78" s="62">
        <v>539</v>
      </c>
      <c r="AL78" s="53">
        <v>119</v>
      </c>
    </row>
    <row r="79" spans="1:38" s="32" customFormat="1" x14ac:dyDescent="0.2">
      <c r="A79" s="196"/>
      <c r="B79" s="62">
        <v>502</v>
      </c>
      <c r="C79" s="55"/>
      <c r="D79" s="51"/>
      <c r="E79" s="62">
        <v>364</v>
      </c>
      <c r="F79" s="55"/>
      <c r="H79" s="63"/>
      <c r="I79" s="55"/>
      <c r="J79" s="196"/>
      <c r="K79" s="62" t="s">
        <v>246</v>
      </c>
      <c r="L79" s="55"/>
      <c r="M79" s="50"/>
      <c r="N79" s="62">
        <v>516</v>
      </c>
      <c r="O79" s="55"/>
      <c r="P79" s="194">
        <v>139</v>
      </c>
      <c r="Q79" s="62">
        <v>555</v>
      </c>
      <c r="R79" s="55"/>
      <c r="S79" s="195"/>
      <c r="T79" s="62">
        <v>699</v>
      </c>
      <c r="U79" s="55"/>
      <c r="V79" s="61">
        <v>308</v>
      </c>
      <c r="W79" s="53">
        <v>99</v>
      </c>
      <c r="X79" s="55"/>
      <c r="Y79" s="62">
        <v>355</v>
      </c>
      <c r="Z79" s="53">
        <v>110</v>
      </c>
      <c r="AA79" s="55"/>
      <c r="AB79" s="62">
        <v>402</v>
      </c>
      <c r="AC79" s="53" t="s">
        <v>637</v>
      </c>
      <c r="AD79" s="55"/>
      <c r="AE79" s="62">
        <v>446</v>
      </c>
      <c r="AF79" s="53">
        <v>109</v>
      </c>
      <c r="AG79" s="55"/>
      <c r="AH79" s="62">
        <v>493</v>
      </c>
      <c r="AI79" s="53">
        <v>108</v>
      </c>
      <c r="AJ79" s="55"/>
      <c r="AK79" s="62">
        <v>540</v>
      </c>
      <c r="AL79" s="53">
        <v>119</v>
      </c>
    </row>
    <row r="80" spans="1:38" s="32" customFormat="1" x14ac:dyDescent="0.2">
      <c r="A80" s="196"/>
      <c r="B80" s="62">
        <v>529</v>
      </c>
      <c r="C80" s="55"/>
      <c r="D80" s="50"/>
      <c r="E80" s="61">
        <v>381</v>
      </c>
      <c r="F80" s="55"/>
      <c r="H80" s="63"/>
      <c r="I80" s="55"/>
      <c r="J80" s="196"/>
      <c r="K80" s="62" t="s">
        <v>247</v>
      </c>
      <c r="L80" s="55"/>
      <c r="M80" s="49">
        <v>130</v>
      </c>
      <c r="N80" s="62">
        <v>421</v>
      </c>
      <c r="O80" s="55"/>
      <c r="P80" s="196"/>
      <c r="Q80" s="61">
        <v>584</v>
      </c>
      <c r="R80" s="55"/>
      <c r="S80" s="194">
        <v>156</v>
      </c>
      <c r="T80" s="61">
        <v>569</v>
      </c>
      <c r="U80" s="55"/>
      <c r="V80" s="61">
        <v>309</v>
      </c>
      <c r="W80" s="53">
        <v>100</v>
      </c>
      <c r="X80" s="55"/>
      <c r="Y80" s="62">
        <v>356</v>
      </c>
      <c r="Z80" s="53">
        <v>113</v>
      </c>
      <c r="AA80" s="55"/>
      <c r="AB80" s="62">
        <v>403</v>
      </c>
      <c r="AC80" s="53" t="s">
        <v>638</v>
      </c>
      <c r="AD80" s="55"/>
      <c r="AE80" s="62">
        <v>447</v>
      </c>
      <c r="AF80" s="53">
        <v>110</v>
      </c>
      <c r="AG80" s="55"/>
      <c r="AH80" s="62">
        <v>494</v>
      </c>
      <c r="AI80" s="53">
        <v>108</v>
      </c>
      <c r="AJ80" s="55"/>
      <c r="AK80" s="62">
        <v>541</v>
      </c>
      <c r="AL80" s="53">
        <v>108</v>
      </c>
    </row>
    <row r="81" spans="1:38" s="32" customFormat="1" x14ac:dyDescent="0.2">
      <c r="A81" s="196"/>
      <c r="B81" s="62">
        <v>530</v>
      </c>
      <c r="C81" s="55"/>
      <c r="D81" s="49">
        <v>114</v>
      </c>
      <c r="E81" s="61">
        <v>339</v>
      </c>
      <c r="F81" s="55"/>
      <c r="H81" s="63"/>
      <c r="I81" s="55"/>
      <c r="J81" s="196"/>
      <c r="K81" s="62">
        <v>532</v>
      </c>
      <c r="L81" s="55"/>
      <c r="M81" s="51"/>
      <c r="N81" s="62">
        <v>422</v>
      </c>
      <c r="O81" s="55"/>
      <c r="P81" s="196"/>
      <c r="Q81" s="62">
        <v>600</v>
      </c>
      <c r="R81" s="55"/>
      <c r="S81" s="195"/>
      <c r="T81" s="62">
        <v>700</v>
      </c>
      <c r="U81" s="55"/>
      <c r="V81" s="61">
        <v>310</v>
      </c>
      <c r="W81" s="53">
        <v>101</v>
      </c>
      <c r="X81" s="55"/>
      <c r="Y81" s="62">
        <v>357</v>
      </c>
      <c r="Z81" s="53">
        <v>106</v>
      </c>
      <c r="AA81" s="55"/>
      <c r="AB81" s="62">
        <v>404</v>
      </c>
      <c r="AC81" s="53" t="s">
        <v>640</v>
      </c>
      <c r="AD81" s="55"/>
      <c r="AE81" s="61">
        <v>448</v>
      </c>
      <c r="AF81" s="53">
        <v>118</v>
      </c>
      <c r="AG81" s="55"/>
      <c r="AH81" s="62">
        <v>495</v>
      </c>
      <c r="AI81" s="53">
        <v>109</v>
      </c>
      <c r="AJ81" s="55"/>
      <c r="AK81" s="62">
        <v>542</v>
      </c>
      <c r="AL81" s="53">
        <v>118</v>
      </c>
    </row>
    <row r="82" spans="1:38" s="32" customFormat="1" x14ac:dyDescent="0.2">
      <c r="A82" s="196"/>
      <c r="B82" s="62">
        <v>535</v>
      </c>
      <c r="C82" s="55"/>
      <c r="D82" s="50"/>
      <c r="E82" s="62">
        <v>365</v>
      </c>
      <c r="F82" s="55"/>
      <c r="H82" s="63"/>
      <c r="I82" s="55"/>
      <c r="J82" s="196"/>
      <c r="K82" s="62">
        <v>533</v>
      </c>
      <c r="L82" s="55"/>
      <c r="M82" s="51"/>
      <c r="N82" s="62">
        <v>440</v>
      </c>
      <c r="O82" s="55"/>
      <c r="P82" s="195"/>
      <c r="Q82" s="62">
        <v>635</v>
      </c>
      <c r="R82" s="55"/>
      <c r="S82" s="194">
        <v>157</v>
      </c>
      <c r="T82" s="61">
        <v>570</v>
      </c>
      <c r="U82" s="55"/>
      <c r="V82" s="61">
        <v>311</v>
      </c>
      <c r="W82" s="53">
        <v>102</v>
      </c>
      <c r="X82" s="55"/>
      <c r="Y82" s="62">
        <v>358</v>
      </c>
      <c r="Z82" s="53">
        <v>107</v>
      </c>
      <c r="AA82" s="55"/>
      <c r="AB82" s="62">
        <v>405</v>
      </c>
      <c r="AC82" s="53">
        <v>118</v>
      </c>
      <c r="AD82" s="55"/>
      <c r="AE82" s="62">
        <v>449</v>
      </c>
      <c r="AF82" s="53">
        <v>119</v>
      </c>
      <c r="AG82" s="55"/>
      <c r="AH82" s="62">
        <v>496</v>
      </c>
      <c r="AI82" s="53">
        <v>110</v>
      </c>
      <c r="AJ82" s="55"/>
      <c r="AK82" s="62">
        <v>543</v>
      </c>
      <c r="AL82" s="53">
        <v>118</v>
      </c>
    </row>
    <row r="83" spans="1:38" s="32" customFormat="1" x14ac:dyDescent="0.2">
      <c r="A83" s="195"/>
      <c r="B83" s="62">
        <v>541</v>
      </c>
      <c r="C83" s="55"/>
      <c r="D83" s="49">
        <v>115</v>
      </c>
      <c r="E83" s="62">
        <v>340</v>
      </c>
      <c r="F83" s="55"/>
      <c r="H83" s="63"/>
      <c r="I83" s="55"/>
      <c r="J83" s="196"/>
      <c r="K83" s="62">
        <v>534</v>
      </c>
      <c r="L83" s="55"/>
      <c r="M83" s="51"/>
      <c r="N83" s="62">
        <v>477</v>
      </c>
      <c r="O83" s="55"/>
      <c r="P83" s="194">
        <v>140</v>
      </c>
      <c r="Q83" s="62">
        <v>556</v>
      </c>
      <c r="R83" s="55"/>
      <c r="S83" s="195"/>
      <c r="T83" s="62">
        <v>701</v>
      </c>
      <c r="U83" s="55"/>
      <c r="V83" s="62">
        <v>312</v>
      </c>
      <c r="W83" s="53">
        <v>103</v>
      </c>
      <c r="X83" s="55"/>
      <c r="Y83" s="62">
        <v>359</v>
      </c>
      <c r="Z83" s="53">
        <v>108</v>
      </c>
      <c r="AA83" s="55"/>
      <c r="AB83" s="62">
        <v>406</v>
      </c>
      <c r="AC83" s="53">
        <v>119</v>
      </c>
      <c r="AD83" s="55"/>
      <c r="AE83" s="62">
        <v>450</v>
      </c>
      <c r="AF83" s="53">
        <v>119</v>
      </c>
      <c r="AG83" s="55"/>
      <c r="AH83" s="62">
        <v>497</v>
      </c>
      <c r="AI83" s="53">
        <v>123</v>
      </c>
      <c r="AJ83" s="55"/>
      <c r="AK83" s="62">
        <v>544</v>
      </c>
      <c r="AL83" s="53">
        <v>118</v>
      </c>
    </row>
    <row r="84" spans="1:38" s="32" customFormat="1" x14ac:dyDescent="0.2">
      <c r="A84" s="194">
        <v>109</v>
      </c>
      <c r="B84" s="62">
        <v>334</v>
      </c>
      <c r="C84" s="55"/>
      <c r="D84" s="51"/>
      <c r="E84" s="62">
        <v>366</v>
      </c>
      <c r="F84" s="55"/>
      <c r="H84" s="63"/>
      <c r="I84" s="55"/>
      <c r="J84" s="196"/>
      <c r="K84" s="62" t="s">
        <v>248</v>
      </c>
      <c r="L84" s="55"/>
      <c r="M84" s="50"/>
      <c r="N84" s="61">
        <v>517</v>
      </c>
      <c r="O84" s="55"/>
      <c r="P84" s="196"/>
      <c r="Q84" s="61">
        <v>585</v>
      </c>
      <c r="R84" s="55"/>
      <c r="S84" s="48">
        <v>158</v>
      </c>
      <c r="T84" s="61">
        <v>571</v>
      </c>
      <c r="U84" s="55"/>
      <c r="V84" s="62">
        <v>313</v>
      </c>
      <c r="W84" s="53">
        <v>104</v>
      </c>
      <c r="X84" s="55"/>
      <c r="Y84" s="62">
        <v>360</v>
      </c>
      <c r="Z84" s="53">
        <v>109</v>
      </c>
      <c r="AA84" s="55"/>
      <c r="AB84" s="62">
        <v>407</v>
      </c>
      <c r="AC84" s="53">
        <v>120</v>
      </c>
      <c r="AD84" s="55"/>
      <c r="AE84" s="62">
        <v>452</v>
      </c>
      <c r="AF84" s="53">
        <v>118</v>
      </c>
      <c r="AG84" s="55"/>
      <c r="AH84" s="62">
        <v>498</v>
      </c>
      <c r="AI84" s="53">
        <v>118</v>
      </c>
      <c r="AJ84" s="55"/>
      <c r="AK84" s="62">
        <v>545</v>
      </c>
      <c r="AL84" s="53">
        <v>118</v>
      </c>
    </row>
    <row r="85" spans="1:38" s="32" customFormat="1" x14ac:dyDescent="0.2">
      <c r="A85" s="196"/>
      <c r="B85" s="62">
        <v>346</v>
      </c>
      <c r="C85" s="55"/>
      <c r="D85" s="50"/>
      <c r="E85" s="61">
        <v>382</v>
      </c>
      <c r="F85" s="55"/>
      <c r="H85" s="63"/>
      <c r="I85" s="55"/>
      <c r="J85" s="196"/>
      <c r="K85" s="62" t="s">
        <v>249</v>
      </c>
      <c r="L85" s="55"/>
      <c r="M85" s="49">
        <v>131</v>
      </c>
      <c r="N85" s="62">
        <v>423</v>
      </c>
      <c r="O85" s="55"/>
      <c r="P85" s="196"/>
      <c r="Q85" s="62">
        <v>601</v>
      </c>
      <c r="R85" s="55"/>
      <c r="S85" s="48">
        <v>159</v>
      </c>
      <c r="T85" s="61">
        <v>572</v>
      </c>
      <c r="U85" s="55"/>
      <c r="V85" s="62">
        <v>314</v>
      </c>
      <c r="W85" s="53">
        <v>91</v>
      </c>
      <c r="X85" s="55"/>
      <c r="Y85" s="62">
        <v>361</v>
      </c>
      <c r="Z85" s="53">
        <v>110</v>
      </c>
      <c r="AA85" s="55"/>
      <c r="AB85" s="62">
        <v>408</v>
      </c>
      <c r="AC85" s="53">
        <v>118</v>
      </c>
      <c r="AD85" s="55"/>
      <c r="AE85" s="62">
        <v>453</v>
      </c>
      <c r="AF85" s="53">
        <v>119</v>
      </c>
      <c r="AG85" s="55"/>
      <c r="AH85" s="62">
        <v>499</v>
      </c>
      <c r="AI85" s="53">
        <v>119</v>
      </c>
      <c r="AJ85" s="55"/>
      <c r="AK85" s="62">
        <v>546</v>
      </c>
      <c r="AL85" s="53">
        <v>119</v>
      </c>
    </row>
    <row r="86" spans="1:38" s="32" customFormat="1" x14ac:dyDescent="0.2">
      <c r="A86" s="196"/>
      <c r="B86" s="62">
        <v>350</v>
      </c>
      <c r="C86" s="55"/>
      <c r="D86" s="48">
        <v>116</v>
      </c>
      <c r="E86" s="61">
        <v>341</v>
      </c>
      <c r="F86" s="55"/>
      <c r="H86" s="63"/>
      <c r="I86" s="55"/>
      <c r="J86" s="196"/>
      <c r="K86" s="62">
        <v>539</v>
      </c>
      <c r="L86" s="55"/>
      <c r="M86" s="51"/>
      <c r="N86" s="62">
        <v>460</v>
      </c>
      <c r="O86" s="55"/>
      <c r="P86" s="195"/>
      <c r="Q86" s="62">
        <v>636</v>
      </c>
      <c r="R86" s="55"/>
      <c r="S86" s="48">
        <v>160</v>
      </c>
      <c r="T86" s="61">
        <v>573</v>
      </c>
      <c r="U86" s="55"/>
      <c r="V86" s="62" t="s">
        <v>205</v>
      </c>
      <c r="W86" s="53">
        <v>94</v>
      </c>
      <c r="X86" s="55"/>
      <c r="Y86" s="62">
        <v>362</v>
      </c>
      <c r="Z86" s="53">
        <v>111</v>
      </c>
      <c r="AA86" s="55"/>
      <c r="AB86" s="62">
        <v>409</v>
      </c>
      <c r="AC86" s="53">
        <v>119</v>
      </c>
      <c r="AD86" s="55"/>
      <c r="AE86" s="62">
        <v>454</v>
      </c>
      <c r="AF86" s="53">
        <v>119</v>
      </c>
      <c r="AG86" s="55"/>
      <c r="AH86" s="62">
        <v>500</v>
      </c>
      <c r="AI86" s="53">
        <v>119</v>
      </c>
      <c r="AJ86" s="55"/>
      <c r="AK86" s="61">
        <v>547</v>
      </c>
      <c r="AL86" s="53">
        <v>132</v>
      </c>
    </row>
    <row r="87" spans="1:38" s="32" customFormat="1" x14ac:dyDescent="0.2">
      <c r="A87" s="196"/>
      <c r="B87" s="62">
        <v>354</v>
      </c>
      <c r="C87" s="55"/>
      <c r="D87" s="48">
        <v>117</v>
      </c>
      <c r="E87" s="61">
        <v>342</v>
      </c>
      <c r="F87" s="55"/>
      <c r="H87" s="63"/>
      <c r="I87" s="55"/>
      <c r="J87" s="196"/>
      <c r="K87" s="62">
        <v>540</v>
      </c>
      <c r="L87" s="55"/>
      <c r="M87" s="51"/>
      <c r="N87" s="62">
        <v>478</v>
      </c>
      <c r="O87" s="55"/>
      <c r="P87" s="194">
        <v>141</v>
      </c>
      <c r="Q87" s="62">
        <v>685</v>
      </c>
      <c r="R87" s="55"/>
      <c r="S87" s="48">
        <v>161</v>
      </c>
      <c r="T87" s="61">
        <v>658</v>
      </c>
      <c r="U87" s="55"/>
      <c r="V87" s="62">
        <v>315</v>
      </c>
      <c r="W87" s="53">
        <v>95</v>
      </c>
      <c r="X87" s="55"/>
      <c r="Y87" s="62">
        <v>363</v>
      </c>
      <c r="Z87" s="53">
        <v>112</v>
      </c>
      <c r="AA87" s="55"/>
      <c r="AB87" s="62">
        <v>410</v>
      </c>
      <c r="AC87" s="53">
        <v>118</v>
      </c>
      <c r="AD87" s="55"/>
      <c r="AE87" s="62">
        <v>455</v>
      </c>
      <c r="AF87" s="53">
        <v>119</v>
      </c>
      <c r="AG87" s="55"/>
      <c r="AH87" s="62">
        <v>501</v>
      </c>
      <c r="AI87" s="53">
        <v>108</v>
      </c>
      <c r="AJ87" s="55"/>
      <c r="AK87" s="61">
        <v>548</v>
      </c>
      <c r="AL87" s="53" t="s">
        <v>642</v>
      </c>
    </row>
    <row r="88" spans="1:38" s="32" customFormat="1" x14ac:dyDescent="0.2">
      <c r="A88" s="196"/>
      <c r="B88" s="62">
        <v>360</v>
      </c>
      <c r="C88" s="55"/>
      <c r="E88" s="63"/>
      <c r="F88" s="55"/>
      <c r="H88" s="63"/>
      <c r="I88" s="55"/>
      <c r="J88" s="195"/>
      <c r="K88" s="62">
        <v>546</v>
      </c>
      <c r="L88" s="55"/>
      <c r="M88" s="50"/>
      <c r="N88" s="61">
        <v>518</v>
      </c>
      <c r="O88" s="55"/>
      <c r="P88" s="195"/>
      <c r="Q88" s="61">
        <v>687</v>
      </c>
      <c r="R88" s="55"/>
      <c r="S88" s="48">
        <v>162</v>
      </c>
      <c r="T88" s="61">
        <v>659</v>
      </c>
      <c r="U88" s="55"/>
      <c r="V88" s="62">
        <v>316</v>
      </c>
      <c r="W88" s="53">
        <v>91</v>
      </c>
      <c r="X88" s="55"/>
      <c r="Y88" s="62">
        <v>364</v>
      </c>
      <c r="Z88" s="53">
        <v>113</v>
      </c>
      <c r="AA88" s="55"/>
      <c r="AB88" s="62">
        <v>411</v>
      </c>
      <c r="AC88" s="53">
        <v>119</v>
      </c>
      <c r="AD88" s="55"/>
      <c r="AE88" s="62">
        <v>456</v>
      </c>
      <c r="AF88" s="53">
        <v>108</v>
      </c>
      <c r="AG88" s="55"/>
      <c r="AH88" s="62">
        <v>502</v>
      </c>
      <c r="AI88" s="53">
        <v>108</v>
      </c>
      <c r="AJ88" s="55"/>
      <c r="AK88" s="61">
        <v>549</v>
      </c>
      <c r="AL88" s="53" t="s">
        <v>643</v>
      </c>
    </row>
    <row r="89" spans="1:38" s="32" customFormat="1" x14ac:dyDescent="0.2">
      <c r="A89" s="196"/>
      <c r="B89" s="61">
        <v>377</v>
      </c>
      <c r="C89" s="55"/>
      <c r="E89" s="63"/>
      <c r="F89" s="55"/>
      <c r="H89" s="63"/>
      <c r="I89" s="55"/>
      <c r="J89" s="49">
        <v>120</v>
      </c>
      <c r="K89" s="62">
        <v>407</v>
      </c>
      <c r="L89" s="55"/>
      <c r="M89" s="49">
        <v>132</v>
      </c>
      <c r="N89" s="62">
        <v>523</v>
      </c>
      <c r="O89" s="55"/>
      <c r="P89" s="194">
        <v>142</v>
      </c>
      <c r="Q89" s="62">
        <v>557</v>
      </c>
      <c r="R89" s="55"/>
      <c r="S89" s="48">
        <v>163</v>
      </c>
      <c r="T89" s="61">
        <v>660</v>
      </c>
      <c r="U89" s="55"/>
      <c r="V89" s="62">
        <v>317</v>
      </c>
      <c r="W89" s="53">
        <v>95</v>
      </c>
      <c r="X89" s="55"/>
      <c r="Y89" s="62">
        <v>365</v>
      </c>
      <c r="Z89" s="53">
        <v>114</v>
      </c>
      <c r="AA89" s="55"/>
      <c r="AB89" s="62">
        <v>412</v>
      </c>
      <c r="AC89" s="53">
        <v>118</v>
      </c>
      <c r="AD89" s="55"/>
      <c r="AE89" s="62">
        <v>457</v>
      </c>
      <c r="AF89" s="53">
        <v>109</v>
      </c>
      <c r="AG89" s="55"/>
      <c r="AH89" s="62">
        <v>503</v>
      </c>
      <c r="AI89" s="53">
        <v>109</v>
      </c>
      <c r="AJ89" s="55"/>
      <c r="AK89" s="61">
        <v>550</v>
      </c>
      <c r="AL89" s="53" t="s">
        <v>644</v>
      </c>
    </row>
    <row r="90" spans="1:38" s="32" customFormat="1" x14ac:dyDescent="0.2">
      <c r="A90" s="196"/>
      <c r="B90" s="62">
        <v>395</v>
      </c>
      <c r="C90" s="55"/>
      <c r="E90" s="63"/>
      <c r="F90" s="55"/>
      <c r="H90" s="63"/>
      <c r="I90" s="55"/>
      <c r="J90" s="51"/>
      <c r="K90" s="61">
        <v>430</v>
      </c>
      <c r="L90" s="55"/>
      <c r="M90" s="50"/>
      <c r="N90" s="61">
        <v>547</v>
      </c>
      <c r="O90" s="55"/>
      <c r="P90" s="196"/>
      <c r="Q90" s="61">
        <v>586</v>
      </c>
      <c r="R90" s="55"/>
      <c r="S90" s="48">
        <v>164</v>
      </c>
      <c r="T90" s="61">
        <v>661</v>
      </c>
      <c r="U90" s="55"/>
      <c r="V90" s="62">
        <v>318</v>
      </c>
      <c r="W90" s="53">
        <v>91</v>
      </c>
      <c r="X90" s="55"/>
      <c r="Y90" s="62">
        <v>366</v>
      </c>
      <c r="Z90" s="53">
        <v>115</v>
      </c>
      <c r="AA90" s="55"/>
      <c r="AB90" s="62">
        <v>413</v>
      </c>
      <c r="AC90" s="53">
        <v>119</v>
      </c>
      <c r="AD90" s="55"/>
      <c r="AE90" s="62">
        <v>458</v>
      </c>
      <c r="AF90" s="53">
        <v>110</v>
      </c>
      <c r="AG90" s="55"/>
      <c r="AH90" s="62">
        <v>504</v>
      </c>
      <c r="AI90" s="53">
        <v>110</v>
      </c>
      <c r="AJ90" s="55"/>
      <c r="AK90" s="61">
        <v>551</v>
      </c>
      <c r="AL90" s="53">
        <v>134</v>
      </c>
    </row>
    <row r="91" spans="1:38" s="32" customFormat="1" x14ac:dyDescent="0.2">
      <c r="A91" s="196"/>
      <c r="B91" s="62">
        <v>427</v>
      </c>
      <c r="C91" s="55"/>
      <c r="E91" s="63"/>
      <c r="F91" s="55"/>
      <c r="H91" s="63"/>
      <c r="I91" s="55"/>
      <c r="J91" s="51"/>
      <c r="K91" s="62">
        <v>469</v>
      </c>
      <c r="L91" s="55"/>
      <c r="M91" s="48">
        <v>133</v>
      </c>
      <c r="N91" s="61">
        <v>524</v>
      </c>
      <c r="O91" s="55"/>
      <c r="P91" s="196"/>
      <c r="Q91" s="62">
        <v>602</v>
      </c>
      <c r="R91" s="55"/>
      <c r="S91" s="48">
        <v>165</v>
      </c>
      <c r="T91" s="61">
        <v>662</v>
      </c>
      <c r="U91" s="55"/>
      <c r="V91" s="61">
        <v>319</v>
      </c>
      <c r="W91" s="53">
        <v>105</v>
      </c>
      <c r="X91" s="55"/>
      <c r="Y91" s="61">
        <v>367</v>
      </c>
      <c r="Z91" s="53" t="s">
        <v>633</v>
      </c>
      <c r="AA91" s="55"/>
      <c r="AB91" s="62">
        <v>414</v>
      </c>
      <c r="AC91" s="53">
        <v>121</v>
      </c>
      <c r="AD91" s="55"/>
      <c r="AE91" s="62">
        <v>459</v>
      </c>
      <c r="AF91" s="53">
        <v>119</v>
      </c>
      <c r="AG91" s="55"/>
      <c r="AH91" s="62">
        <v>505</v>
      </c>
      <c r="AI91" s="53">
        <v>110</v>
      </c>
      <c r="AJ91" s="55"/>
      <c r="AK91" s="62">
        <v>552</v>
      </c>
      <c r="AL91" s="53">
        <v>135</v>
      </c>
    </row>
    <row r="92" spans="1:38" s="32" customFormat="1" x14ac:dyDescent="0.2">
      <c r="A92" s="196"/>
      <c r="B92" s="62">
        <v>446</v>
      </c>
      <c r="C92" s="55"/>
      <c r="E92" s="63"/>
      <c r="F92" s="55"/>
      <c r="H92" s="63"/>
      <c r="I92" s="55"/>
      <c r="J92" s="50"/>
      <c r="K92" s="62">
        <v>507</v>
      </c>
      <c r="L92" s="55"/>
      <c r="M92" s="49">
        <v>134</v>
      </c>
      <c r="N92" s="61">
        <v>551</v>
      </c>
      <c r="O92" s="55"/>
      <c r="P92" s="195"/>
      <c r="Q92" s="62">
        <v>637</v>
      </c>
      <c r="R92" s="55"/>
      <c r="S92" s="48">
        <v>166</v>
      </c>
      <c r="T92" s="61">
        <v>663</v>
      </c>
      <c r="U92" s="55"/>
      <c r="V92" s="62">
        <v>320</v>
      </c>
      <c r="W92" s="53">
        <v>105</v>
      </c>
      <c r="X92" s="55"/>
      <c r="Y92" s="61">
        <v>368</v>
      </c>
      <c r="Z92" s="53" t="s">
        <v>633</v>
      </c>
      <c r="AA92" s="55"/>
      <c r="AB92" s="62">
        <v>415</v>
      </c>
      <c r="AC92" s="53">
        <v>122</v>
      </c>
      <c r="AD92" s="55"/>
      <c r="AE92" s="62">
        <v>460</v>
      </c>
      <c r="AF92" s="53">
        <v>131</v>
      </c>
      <c r="AG92" s="55"/>
      <c r="AH92" s="62">
        <v>506</v>
      </c>
      <c r="AI92" s="53">
        <v>111</v>
      </c>
      <c r="AJ92" s="55"/>
      <c r="AK92" s="62">
        <v>553</v>
      </c>
      <c r="AL92" s="53">
        <v>136</v>
      </c>
    </row>
    <row r="93" spans="1:38" s="32" customFormat="1" x14ac:dyDescent="0.2">
      <c r="A93" s="196"/>
      <c r="B93" s="62">
        <v>457</v>
      </c>
      <c r="C93" s="55"/>
      <c r="E93" s="63"/>
      <c r="F93" s="55"/>
      <c r="H93" s="63"/>
      <c r="I93" s="55"/>
      <c r="J93" s="49">
        <v>121</v>
      </c>
      <c r="K93" s="62">
        <v>414</v>
      </c>
      <c r="L93" s="55"/>
      <c r="M93" s="50"/>
      <c r="N93" s="62">
        <v>653</v>
      </c>
      <c r="O93" s="55"/>
      <c r="P93" s="194">
        <v>143</v>
      </c>
      <c r="Q93" s="61">
        <v>558</v>
      </c>
      <c r="R93" s="55"/>
      <c r="S93" s="48">
        <v>167</v>
      </c>
      <c r="T93" s="61">
        <v>664</v>
      </c>
      <c r="U93" s="55"/>
      <c r="V93" s="62">
        <v>321</v>
      </c>
      <c r="W93" s="53">
        <v>105</v>
      </c>
      <c r="X93" s="55"/>
      <c r="Y93" s="61">
        <v>369</v>
      </c>
      <c r="Z93" s="53" t="s">
        <v>633</v>
      </c>
      <c r="AA93" s="55"/>
      <c r="AB93" s="62">
        <v>416</v>
      </c>
      <c r="AC93" s="53">
        <v>123</v>
      </c>
      <c r="AD93" s="55"/>
      <c r="AE93" s="62">
        <v>461</v>
      </c>
      <c r="AF93" s="53">
        <v>119</v>
      </c>
      <c r="AG93" s="55"/>
      <c r="AH93" s="62">
        <v>507</v>
      </c>
      <c r="AI93" s="53">
        <v>120</v>
      </c>
      <c r="AJ93" s="55"/>
      <c r="AK93" s="61">
        <v>554</v>
      </c>
      <c r="AL93" s="53">
        <v>138</v>
      </c>
    </row>
    <row r="94" spans="1:38" s="32" customFormat="1" x14ac:dyDescent="0.2">
      <c r="A94" s="196"/>
      <c r="B94" s="62">
        <v>465</v>
      </c>
      <c r="C94" s="55"/>
      <c r="E94" s="63"/>
      <c r="F94" s="55"/>
      <c r="H94" s="63"/>
      <c r="I94" s="55"/>
      <c r="J94" s="51"/>
      <c r="K94" s="62">
        <v>431</v>
      </c>
      <c r="L94" s="55"/>
      <c r="N94" s="63"/>
      <c r="O94" s="55"/>
      <c r="P94" s="196"/>
      <c r="Q94" s="62">
        <v>587</v>
      </c>
      <c r="R94" s="55"/>
      <c r="S94" s="48">
        <v>168</v>
      </c>
      <c r="T94" s="61">
        <v>665</v>
      </c>
      <c r="U94" s="55"/>
      <c r="V94" s="62">
        <v>322</v>
      </c>
      <c r="W94" s="53">
        <v>105</v>
      </c>
      <c r="X94" s="55"/>
      <c r="Y94" s="61">
        <v>370</v>
      </c>
      <c r="Z94" s="53" t="s">
        <v>634</v>
      </c>
      <c r="AA94" s="55"/>
      <c r="AB94" s="62">
        <v>417</v>
      </c>
      <c r="AC94" s="53">
        <v>125</v>
      </c>
      <c r="AD94" s="55"/>
      <c r="AE94" s="62">
        <v>462</v>
      </c>
      <c r="AF94" s="53">
        <v>118</v>
      </c>
      <c r="AG94" s="55"/>
      <c r="AH94" s="61">
        <v>508</v>
      </c>
      <c r="AI94" s="53">
        <v>121</v>
      </c>
      <c r="AJ94" s="55"/>
      <c r="AK94" s="62">
        <v>555</v>
      </c>
      <c r="AL94" s="53">
        <v>139</v>
      </c>
    </row>
    <row r="95" spans="1:38" s="32" customFormat="1" x14ac:dyDescent="0.2">
      <c r="A95" s="196"/>
      <c r="B95" s="62">
        <v>495</v>
      </c>
      <c r="C95" s="55"/>
      <c r="E95" s="63"/>
      <c r="F95" s="55"/>
      <c r="H95" s="63"/>
      <c r="I95" s="55"/>
      <c r="J95" s="51"/>
      <c r="K95" s="62">
        <v>470</v>
      </c>
      <c r="L95" s="55"/>
      <c r="N95" s="63"/>
      <c r="O95" s="55"/>
      <c r="P95" s="196"/>
      <c r="Q95" s="62">
        <v>638</v>
      </c>
      <c r="R95" s="55"/>
      <c r="S95" s="48">
        <v>169</v>
      </c>
      <c r="T95" s="61">
        <v>666</v>
      </c>
      <c r="U95" s="55"/>
      <c r="V95" s="61">
        <v>323</v>
      </c>
      <c r="W95" s="53" t="s">
        <v>625</v>
      </c>
      <c r="X95" s="55"/>
      <c r="Y95" s="61">
        <v>371</v>
      </c>
      <c r="Z95" s="53" t="s">
        <v>634</v>
      </c>
      <c r="AA95" s="55"/>
      <c r="AB95" s="62">
        <v>418</v>
      </c>
      <c r="AC95" s="53">
        <v>127</v>
      </c>
      <c r="AD95" s="55"/>
      <c r="AE95" s="62">
        <v>463</v>
      </c>
      <c r="AF95" s="53">
        <v>119</v>
      </c>
      <c r="AG95" s="55"/>
      <c r="AH95" s="61">
        <v>509</v>
      </c>
      <c r="AI95" s="53">
        <v>122</v>
      </c>
      <c r="AJ95" s="55"/>
      <c r="AK95" s="62">
        <v>556</v>
      </c>
      <c r="AL95" s="53">
        <v>140</v>
      </c>
    </row>
    <row r="96" spans="1:38" s="32" customFormat="1" x14ac:dyDescent="0.2">
      <c r="A96" s="195"/>
      <c r="B96" s="62">
        <v>503</v>
      </c>
      <c r="C96" s="55"/>
      <c r="E96" s="63"/>
      <c r="F96" s="55"/>
      <c r="H96" s="63"/>
      <c r="I96" s="55"/>
      <c r="J96" s="50"/>
      <c r="K96" s="61">
        <v>508</v>
      </c>
      <c r="L96" s="55"/>
      <c r="N96" s="63"/>
      <c r="O96" s="55"/>
      <c r="P96" s="195"/>
      <c r="Q96" s="62">
        <v>723</v>
      </c>
      <c r="R96" s="55"/>
      <c r="S96" s="48">
        <v>170</v>
      </c>
      <c r="T96" s="61">
        <v>667</v>
      </c>
      <c r="U96" s="55"/>
      <c r="V96" s="61">
        <v>324</v>
      </c>
      <c r="W96" s="53" t="s">
        <v>626</v>
      </c>
      <c r="X96" s="55"/>
      <c r="Y96" s="61">
        <v>372</v>
      </c>
      <c r="Z96" s="53" t="s">
        <v>635</v>
      </c>
      <c r="AA96" s="55"/>
      <c r="AB96" s="62">
        <v>419</v>
      </c>
      <c r="AC96" s="53">
        <v>128</v>
      </c>
      <c r="AD96" s="55"/>
      <c r="AE96" s="62">
        <v>464</v>
      </c>
      <c r="AF96" s="53">
        <v>108</v>
      </c>
      <c r="AG96" s="55"/>
      <c r="AH96" s="62">
        <v>510</v>
      </c>
      <c r="AI96" s="53">
        <v>123</v>
      </c>
      <c r="AJ96" s="55"/>
      <c r="AK96" s="62">
        <v>557</v>
      </c>
      <c r="AL96" s="53">
        <v>142</v>
      </c>
    </row>
    <row r="97" spans="1:38" s="32" customFormat="1" x14ac:dyDescent="0.2">
      <c r="A97" s="58"/>
      <c r="B97" s="63"/>
      <c r="C97" s="55"/>
      <c r="E97" s="63"/>
      <c r="F97" s="55"/>
      <c r="H97" s="63"/>
      <c r="I97" s="55"/>
      <c r="K97" s="63"/>
      <c r="L97" s="55"/>
      <c r="N97" s="63"/>
      <c r="O97" s="55"/>
      <c r="Q97" s="63"/>
      <c r="R97" s="55"/>
      <c r="S97" s="48">
        <v>171</v>
      </c>
      <c r="T97" s="61">
        <v>668</v>
      </c>
      <c r="U97" s="55"/>
      <c r="V97" s="61">
        <v>325</v>
      </c>
      <c r="W97" s="53" t="s">
        <v>627</v>
      </c>
      <c r="X97" s="55"/>
      <c r="Y97" s="61">
        <v>373</v>
      </c>
      <c r="Z97" s="53" t="s">
        <v>635</v>
      </c>
      <c r="AA97" s="55"/>
      <c r="AB97" s="62">
        <v>420</v>
      </c>
      <c r="AC97" s="53">
        <v>129</v>
      </c>
      <c r="AD97" s="55"/>
      <c r="AE97" s="62">
        <v>465</v>
      </c>
      <c r="AF97" s="53">
        <v>109</v>
      </c>
      <c r="AG97" s="55"/>
      <c r="AH97" s="61">
        <v>511</v>
      </c>
      <c r="AI97" s="53">
        <v>124</v>
      </c>
      <c r="AJ97" s="55"/>
      <c r="AK97" s="61">
        <v>558</v>
      </c>
      <c r="AL97" s="53">
        <v>143</v>
      </c>
    </row>
    <row r="98" spans="1:38" s="32" customFormat="1" x14ac:dyDescent="0.2">
      <c r="A98" s="58"/>
      <c r="B98" s="63"/>
      <c r="C98" s="55"/>
      <c r="E98" s="63"/>
      <c r="F98" s="55"/>
      <c r="H98" s="63"/>
      <c r="I98" s="55"/>
      <c r="K98" s="63"/>
      <c r="L98" s="55"/>
      <c r="N98" s="63"/>
      <c r="O98" s="55"/>
      <c r="Q98" s="63"/>
      <c r="R98" s="55"/>
      <c r="S98" s="48">
        <v>172</v>
      </c>
      <c r="T98" s="61">
        <v>669</v>
      </c>
      <c r="U98" s="55"/>
      <c r="V98" s="61">
        <v>326</v>
      </c>
      <c r="W98" s="53" t="s">
        <v>628</v>
      </c>
      <c r="X98" s="55"/>
      <c r="Y98" s="62">
        <v>374</v>
      </c>
      <c r="Z98" s="53">
        <v>106</v>
      </c>
      <c r="AA98" s="55"/>
      <c r="AB98" s="62">
        <v>421</v>
      </c>
      <c r="AC98" s="53">
        <v>130</v>
      </c>
      <c r="AD98" s="55"/>
      <c r="AE98" s="62">
        <v>466</v>
      </c>
      <c r="AF98" s="53">
        <v>110</v>
      </c>
      <c r="AG98" s="55"/>
      <c r="AH98" s="61">
        <v>512</v>
      </c>
      <c r="AI98" s="53">
        <v>125</v>
      </c>
      <c r="AJ98" s="55"/>
      <c r="AK98" s="62">
        <v>559</v>
      </c>
      <c r="AL98" s="53">
        <v>144</v>
      </c>
    </row>
    <row r="99" spans="1:38" s="32" customFormat="1" x14ac:dyDescent="0.2">
      <c r="A99" s="48">
        <v>173</v>
      </c>
      <c r="B99" s="61">
        <v>670</v>
      </c>
      <c r="C99" s="55"/>
      <c r="D99" s="48">
        <v>206</v>
      </c>
      <c r="E99" s="61">
        <v>825</v>
      </c>
      <c r="F99" s="55"/>
      <c r="G99" s="48" t="s">
        <v>596</v>
      </c>
      <c r="H99" s="61">
        <v>232</v>
      </c>
      <c r="I99" s="55"/>
      <c r="J99" s="194" t="s">
        <v>638</v>
      </c>
      <c r="K99" s="61">
        <v>399</v>
      </c>
      <c r="L99" s="55"/>
      <c r="M99" s="48" t="s">
        <v>679</v>
      </c>
      <c r="N99" s="61">
        <v>706</v>
      </c>
      <c r="O99" s="55"/>
      <c r="P99" s="194" t="s">
        <v>711</v>
      </c>
      <c r="Q99" s="61">
        <v>746</v>
      </c>
      <c r="R99" s="55"/>
      <c r="S99" s="48" t="s">
        <v>754</v>
      </c>
      <c r="T99" s="61">
        <v>861</v>
      </c>
      <c r="U99" s="55"/>
      <c r="V99" s="62">
        <v>560</v>
      </c>
      <c r="W99" s="53">
        <v>145</v>
      </c>
      <c r="X99" s="55"/>
      <c r="Y99" s="61">
        <v>614</v>
      </c>
      <c r="Z99" s="53" t="s">
        <v>646</v>
      </c>
      <c r="AA99" s="55"/>
      <c r="AB99" s="61">
        <v>665</v>
      </c>
      <c r="AC99" s="53">
        <v>168</v>
      </c>
      <c r="AD99" s="55"/>
      <c r="AE99" s="61">
        <v>714</v>
      </c>
      <c r="AF99" s="53" t="s">
        <v>687</v>
      </c>
      <c r="AG99" s="55"/>
      <c r="AH99" s="62">
        <v>762</v>
      </c>
      <c r="AI99" s="53" t="s">
        <v>711</v>
      </c>
      <c r="AJ99" s="55"/>
      <c r="AK99" s="61">
        <v>813</v>
      </c>
      <c r="AL99" s="53">
        <v>194</v>
      </c>
    </row>
    <row r="100" spans="1:38" s="32" customFormat="1" x14ac:dyDescent="0.2">
      <c r="A100" s="48">
        <v>174</v>
      </c>
      <c r="B100" s="61">
        <v>671</v>
      </c>
      <c r="C100" s="55"/>
      <c r="D100" s="48">
        <v>207</v>
      </c>
      <c r="E100" s="61">
        <v>826</v>
      </c>
      <c r="F100" s="55"/>
      <c r="G100" s="48" t="s">
        <v>597</v>
      </c>
      <c r="H100" s="61">
        <v>233</v>
      </c>
      <c r="I100" s="55"/>
      <c r="J100" s="195"/>
      <c r="K100" s="62">
        <v>403</v>
      </c>
      <c r="L100" s="55"/>
      <c r="M100" s="48" t="s">
        <v>680</v>
      </c>
      <c r="N100" s="61">
        <v>707</v>
      </c>
      <c r="O100" s="55"/>
      <c r="P100" s="195"/>
      <c r="Q100" s="62">
        <v>762</v>
      </c>
      <c r="R100" s="55"/>
      <c r="S100" s="48" t="s">
        <v>755</v>
      </c>
      <c r="T100" s="61">
        <v>862</v>
      </c>
      <c r="U100" s="55"/>
      <c r="V100" s="62">
        <v>561</v>
      </c>
      <c r="W100" s="53">
        <v>146</v>
      </c>
      <c r="X100" s="55"/>
      <c r="Y100" s="61">
        <v>615</v>
      </c>
      <c r="Z100" s="53" t="s">
        <v>647</v>
      </c>
      <c r="AA100" s="55"/>
      <c r="AB100" s="61">
        <v>666</v>
      </c>
      <c r="AC100" s="53">
        <v>169</v>
      </c>
      <c r="AD100" s="55"/>
      <c r="AE100" s="61">
        <v>715</v>
      </c>
      <c r="AF100" s="53" t="s">
        <v>688</v>
      </c>
      <c r="AG100" s="55"/>
      <c r="AH100" s="62">
        <v>763</v>
      </c>
      <c r="AI100" s="53" t="s">
        <v>712</v>
      </c>
      <c r="AJ100" s="55"/>
      <c r="AK100" s="61">
        <v>814</v>
      </c>
      <c r="AL100" s="53">
        <v>195</v>
      </c>
    </row>
    <row r="101" spans="1:38" s="32" customFormat="1" x14ac:dyDescent="0.2">
      <c r="A101" s="48">
        <v>175</v>
      </c>
      <c r="B101" s="61">
        <v>672</v>
      </c>
      <c r="C101" s="55"/>
      <c r="D101" s="48">
        <v>208</v>
      </c>
      <c r="E101" s="61">
        <v>827</v>
      </c>
      <c r="F101" s="55"/>
      <c r="G101" s="48" t="s">
        <v>598</v>
      </c>
      <c r="H101" s="61">
        <v>234</v>
      </c>
      <c r="I101" s="55"/>
      <c r="J101" s="48" t="s">
        <v>639</v>
      </c>
      <c r="K101" s="61">
        <v>400</v>
      </c>
      <c r="L101" s="55"/>
      <c r="M101" s="48" t="s">
        <v>681</v>
      </c>
      <c r="N101" s="61">
        <v>708</v>
      </c>
      <c r="O101" s="55"/>
      <c r="P101" s="194" t="s">
        <v>712</v>
      </c>
      <c r="Q101" s="61">
        <v>747</v>
      </c>
      <c r="R101" s="55"/>
      <c r="S101" s="48" t="s">
        <v>756</v>
      </c>
      <c r="T101" s="61">
        <v>863</v>
      </c>
      <c r="U101" s="55"/>
      <c r="V101" s="62">
        <v>562</v>
      </c>
      <c r="W101" s="53">
        <v>147</v>
      </c>
      <c r="X101" s="55"/>
      <c r="Y101" s="61">
        <v>616</v>
      </c>
      <c r="Z101" s="53" t="s">
        <v>648</v>
      </c>
      <c r="AA101" s="55"/>
      <c r="AB101" s="61">
        <v>667</v>
      </c>
      <c r="AC101" s="53">
        <v>170</v>
      </c>
      <c r="AD101" s="55"/>
      <c r="AE101" s="61">
        <v>716</v>
      </c>
      <c r="AF101" s="53" t="s">
        <v>689</v>
      </c>
      <c r="AG101" s="55"/>
      <c r="AH101" s="62">
        <v>764</v>
      </c>
      <c r="AI101" s="53" t="s">
        <v>713</v>
      </c>
      <c r="AJ101" s="55"/>
      <c r="AK101" s="61">
        <v>815</v>
      </c>
      <c r="AL101" s="53">
        <v>196</v>
      </c>
    </row>
    <row r="102" spans="1:38" s="32" customFormat="1" x14ac:dyDescent="0.2">
      <c r="A102" s="48">
        <v>176</v>
      </c>
      <c r="B102" s="61">
        <v>673</v>
      </c>
      <c r="C102" s="55"/>
      <c r="D102" s="48">
        <v>209</v>
      </c>
      <c r="E102" s="61">
        <v>828</v>
      </c>
      <c r="F102" s="55"/>
      <c r="G102" s="48" t="s">
        <v>599</v>
      </c>
      <c r="H102" s="61">
        <v>235</v>
      </c>
      <c r="I102" s="55"/>
      <c r="J102" s="194" t="s">
        <v>640</v>
      </c>
      <c r="K102" s="61" t="s">
        <v>238</v>
      </c>
      <c r="L102" s="55"/>
      <c r="M102" s="48" t="s">
        <v>682</v>
      </c>
      <c r="N102" s="61">
        <v>709</v>
      </c>
      <c r="O102" s="55"/>
      <c r="P102" s="195"/>
      <c r="Q102" s="62">
        <v>763</v>
      </c>
      <c r="R102" s="55"/>
      <c r="S102" s="48" t="s">
        <v>757</v>
      </c>
      <c r="T102" s="61">
        <v>864</v>
      </c>
      <c r="U102" s="55"/>
      <c r="V102" s="61">
        <v>563</v>
      </c>
      <c r="W102" s="53">
        <v>148</v>
      </c>
      <c r="X102" s="55"/>
      <c r="Y102" s="61">
        <v>617</v>
      </c>
      <c r="Z102" s="53" t="s">
        <v>649</v>
      </c>
      <c r="AA102" s="55"/>
      <c r="AB102" s="61">
        <v>668</v>
      </c>
      <c r="AC102" s="53">
        <v>171</v>
      </c>
      <c r="AD102" s="55"/>
      <c r="AE102" s="61">
        <v>717</v>
      </c>
      <c r="AF102" s="53" t="s">
        <v>690</v>
      </c>
      <c r="AG102" s="55"/>
      <c r="AH102" s="62">
        <v>765</v>
      </c>
      <c r="AI102" s="53" t="s">
        <v>714</v>
      </c>
      <c r="AJ102" s="55"/>
      <c r="AK102" s="61">
        <v>816</v>
      </c>
      <c r="AL102" s="53">
        <v>197</v>
      </c>
    </row>
    <row r="103" spans="1:38" s="32" customFormat="1" x14ac:dyDescent="0.2">
      <c r="A103" s="48">
        <v>177</v>
      </c>
      <c r="B103" s="61">
        <v>674</v>
      </c>
      <c r="C103" s="55"/>
      <c r="D103" s="48">
        <v>210</v>
      </c>
      <c r="E103" s="61">
        <v>829</v>
      </c>
      <c r="F103" s="55"/>
      <c r="G103" s="48" t="s">
        <v>600</v>
      </c>
      <c r="H103" s="61">
        <v>236</v>
      </c>
      <c r="I103" s="55"/>
      <c r="J103" s="195"/>
      <c r="K103" s="62">
        <v>404</v>
      </c>
      <c r="L103" s="55"/>
      <c r="M103" s="48" t="s">
        <v>683</v>
      </c>
      <c r="N103" s="61">
        <v>710</v>
      </c>
      <c r="O103" s="55"/>
      <c r="P103" s="194" t="s">
        <v>713</v>
      </c>
      <c r="Q103" s="61">
        <v>748</v>
      </c>
      <c r="R103" s="55"/>
      <c r="S103" s="48" t="s">
        <v>758</v>
      </c>
      <c r="T103" s="61">
        <v>865</v>
      </c>
      <c r="U103" s="55"/>
      <c r="V103" s="61">
        <v>564</v>
      </c>
      <c r="W103" s="53">
        <v>149</v>
      </c>
      <c r="X103" s="55"/>
      <c r="Y103" s="61">
        <v>618</v>
      </c>
      <c r="Z103" s="53" t="s">
        <v>650</v>
      </c>
      <c r="AA103" s="55"/>
      <c r="AB103" s="61">
        <v>669</v>
      </c>
      <c r="AC103" s="53">
        <v>172</v>
      </c>
      <c r="AD103" s="55"/>
      <c r="AE103" s="61">
        <v>718</v>
      </c>
      <c r="AF103" s="53" t="s">
        <v>691</v>
      </c>
      <c r="AG103" s="55"/>
      <c r="AH103" s="62">
        <v>766</v>
      </c>
      <c r="AI103" s="53" t="s">
        <v>697</v>
      </c>
      <c r="AJ103" s="55"/>
      <c r="AK103" s="61">
        <v>817</v>
      </c>
      <c r="AL103" s="53">
        <v>198</v>
      </c>
    </row>
    <row r="104" spans="1:38" s="32" customFormat="1" x14ac:dyDescent="0.2">
      <c r="A104" s="48">
        <v>178</v>
      </c>
      <c r="B104" s="61">
        <v>675</v>
      </c>
      <c r="C104" s="55"/>
      <c r="D104" s="48">
        <v>211</v>
      </c>
      <c r="E104" s="61">
        <v>830</v>
      </c>
      <c r="F104" s="55"/>
      <c r="G104" s="48" t="s">
        <v>601</v>
      </c>
      <c r="H104" s="61">
        <v>237</v>
      </c>
      <c r="I104" s="55"/>
      <c r="J104" s="48" t="s">
        <v>641</v>
      </c>
      <c r="K104" s="61">
        <v>537</v>
      </c>
      <c r="L104" s="55"/>
      <c r="M104" s="48" t="s">
        <v>684</v>
      </c>
      <c r="N104" s="61">
        <v>711</v>
      </c>
      <c r="O104" s="55"/>
      <c r="P104" s="195"/>
      <c r="Q104" s="62">
        <v>764</v>
      </c>
      <c r="R104" s="55"/>
      <c r="S104" s="48" t="s">
        <v>759</v>
      </c>
      <c r="T104" s="61">
        <v>866</v>
      </c>
      <c r="U104" s="55"/>
      <c r="V104" s="61">
        <v>565</v>
      </c>
      <c r="W104" s="53">
        <v>151</v>
      </c>
      <c r="X104" s="55"/>
      <c r="Y104" s="61">
        <v>619</v>
      </c>
      <c r="Z104" s="53" t="s">
        <v>651</v>
      </c>
      <c r="AA104" s="55"/>
      <c r="AB104" s="61">
        <v>670</v>
      </c>
      <c r="AC104" s="53">
        <v>173</v>
      </c>
      <c r="AD104" s="55"/>
      <c r="AE104" s="61">
        <v>719</v>
      </c>
      <c r="AF104" s="53" t="s">
        <v>692</v>
      </c>
      <c r="AG104" s="55"/>
      <c r="AH104" s="62">
        <v>767</v>
      </c>
      <c r="AI104" s="53" t="s">
        <v>698</v>
      </c>
      <c r="AJ104" s="55"/>
      <c r="AK104" s="61">
        <v>818</v>
      </c>
      <c r="AL104" s="53">
        <v>199</v>
      </c>
    </row>
    <row r="105" spans="1:38" s="32" customFormat="1" x14ac:dyDescent="0.2">
      <c r="A105" s="48">
        <v>179</v>
      </c>
      <c r="B105" s="61">
        <v>676</v>
      </c>
      <c r="C105" s="55"/>
      <c r="D105" s="48">
        <v>212</v>
      </c>
      <c r="E105" s="61">
        <v>831</v>
      </c>
      <c r="F105" s="55"/>
      <c r="G105" s="48" t="s">
        <v>602</v>
      </c>
      <c r="H105" s="61">
        <v>238</v>
      </c>
      <c r="I105" s="55"/>
      <c r="J105" s="48" t="s">
        <v>642</v>
      </c>
      <c r="K105" s="61">
        <v>548</v>
      </c>
      <c r="L105" s="55"/>
      <c r="M105" s="48" t="s">
        <v>685</v>
      </c>
      <c r="N105" s="61">
        <v>712</v>
      </c>
      <c r="O105" s="55"/>
      <c r="P105" s="194" t="s">
        <v>714</v>
      </c>
      <c r="Q105" s="61">
        <v>749</v>
      </c>
      <c r="R105" s="55"/>
      <c r="S105" s="48" t="s">
        <v>760</v>
      </c>
      <c r="T105" s="61">
        <v>867</v>
      </c>
      <c r="U105" s="55"/>
      <c r="V105" s="61">
        <v>566</v>
      </c>
      <c r="W105" s="53">
        <v>152</v>
      </c>
      <c r="X105" s="55"/>
      <c r="Y105" s="61">
        <v>620</v>
      </c>
      <c r="Z105" s="53" t="s">
        <v>652</v>
      </c>
      <c r="AA105" s="55"/>
      <c r="AB105" s="61">
        <v>671</v>
      </c>
      <c r="AC105" s="53">
        <v>174</v>
      </c>
      <c r="AD105" s="55"/>
      <c r="AE105" s="62">
        <v>720</v>
      </c>
      <c r="AF105" s="53">
        <v>183</v>
      </c>
      <c r="AG105" s="55"/>
      <c r="AH105" s="62">
        <v>768</v>
      </c>
      <c r="AI105" s="53" t="s">
        <v>700</v>
      </c>
      <c r="AJ105" s="55"/>
      <c r="AK105" s="61">
        <v>819</v>
      </c>
      <c r="AL105" s="53">
        <v>200</v>
      </c>
    </row>
    <row r="106" spans="1:38" s="32" customFormat="1" x14ac:dyDescent="0.2">
      <c r="A106" s="48">
        <v>180</v>
      </c>
      <c r="B106" s="61">
        <v>677</v>
      </c>
      <c r="C106" s="55"/>
      <c r="D106" s="48">
        <v>213</v>
      </c>
      <c r="E106" s="61">
        <v>832</v>
      </c>
      <c r="F106" s="55"/>
      <c r="G106" s="48" t="s">
        <v>603</v>
      </c>
      <c r="H106" s="61">
        <v>239</v>
      </c>
      <c r="I106" s="55"/>
      <c r="J106" s="48" t="s">
        <v>643</v>
      </c>
      <c r="K106" s="61">
        <v>549</v>
      </c>
      <c r="L106" s="55"/>
      <c r="M106" s="48" t="s">
        <v>686</v>
      </c>
      <c r="N106" s="61">
        <v>713</v>
      </c>
      <c r="O106" s="55"/>
      <c r="P106" s="196"/>
      <c r="Q106" s="62">
        <v>765</v>
      </c>
      <c r="R106" s="55"/>
      <c r="S106" s="48" t="s">
        <v>761</v>
      </c>
      <c r="T106" s="61">
        <v>868</v>
      </c>
      <c r="U106" s="55"/>
      <c r="V106" s="61">
        <v>567</v>
      </c>
      <c r="W106" s="53">
        <v>154</v>
      </c>
      <c r="X106" s="55"/>
      <c r="Y106" s="61">
        <v>621</v>
      </c>
      <c r="Z106" s="53" t="s">
        <v>653</v>
      </c>
      <c r="AA106" s="55"/>
      <c r="AB106" s="61">
        <v>672</v>
      </c>
      <c r="AC106" s="53">
        <v>175</v>
      </c>
      <c r="AD106" s="55"/>
      <c r="AE106" s="61">
        <v>721</v>
      </c>
      <c r="AF106" s="53">
        <v>183</v>
      </c>
      <c r="AG106" s="55"/>
      <c r="AH106" s="62">
        <v>769</v>
      </c>
      <c r="AI106" s="53" t="s">
        <v>705</v>
      </c>
      <c r="AJ106" s="55"/>
      <c r="AK106" s="61">
        <v>820</v>
      </c>
      <c r="AL106" s="53">
        <v>201</v>
      </c>
    </row>
    <row r="107" spans="1:38" s="32" customFormat="1" x14ac:dyDescent="0.2">
      <c r="A107" s="48">
        <v>181</v>
      </c>
      <c r="B107" s="61">
        <v>678</v>
      </c>
      <c r="C107" s="55"/>
      <c r="D107" s="48">
        <v>214</v>
      </c>
      <c r="E107" s="61">
        <v>833</v>
      </c>
      <c r="F107" s="55"/>
      <c r="G107" s="48" t="s">
        <v>604</v>
      </c>
      <c r="H107" s="61">
        <v>240</v>
      </c>
      <c r="I107" s="55"/>
      <c r="J107" s="48" t="s">
        <v>644</v>
      </c>
      <c r="K107" s="61">
        <v>550</v>
      </c>
      <c r="L107" s="55"/>
      <c r="M107" s="48" t="s">
        <v>687</v>
      </c>
      <c r="N107" s="61">
        <v>714</v>
      </c>
      <c r="O107" s="55"/>
      <c r="P107" s="195"/>
      <c r="Q107" s="62">
        <v>770</v>
      </c>
      <c r="R107" s="55"/>
      <c r="S107" s="48" t="s">
        <v>762</v>
      </c>
      <c r="T107" s="61">
        <v>869</v>
      </c>
      <c r="U107" s="55"/>
      <c r="V107" s="61">
        <v>568</v>
      </c>
      <c r="W107" s="53">
        <v>155</v>
      </c>
      <c r="X107" s="55"/>
      <c r="Y107" s="61">
        <v>622</v>
      </c>
      <c r="Z107" s="53">
        <v>150</v>
      </c>
      <c r="AA107" s="55"/>
      <c r="AB107" s="61">
        <v>673</v>
      </c>
      <c r="AC107" s="53">
        <v>176</v>
      </c>
      <c r="AD107" s="55"/>
      <c r="AE107" s="62">
        <v>722</v>
      </c>
      <c r="AF107" s="53">
        <v>183</v>
      </c>
      <c r="AG107" s="55"/>
      <c r="AH107" s="62">
        <v>770</v>
      </c>
      <c r="AI107" s="53" t="s">
        <v>714</v>
      </c>
      <c r="AJ107" s="55"/>
      <c r="AK107" s="61">
        <v>821</v>
      </c>
      <c r="AL107" s="53">
        <v>202</v>
      </c>
    </row>
    <row r="108" spans="1:38" s="32" customFormat="1" x14ac:dyDescent="0.2">
      <c r="A108" s="48">
        <v>182</v>
      </c>
      <c r="B108" s="61">
        <v>679</v>
      </c>
      <c r="C108" s="55"/>
      <c r="D108" s="48">
        <v>215</v>
      </c>
      <c r="E108" s="61">
        <v>834</v>
      </c>
      <c r="F108" s="55"/>
      <c r="G108" s="48" t="s">
        <v>605</v>
      </c>
      <c r="H108" s="61">
        <v>241</v>
      </c>
      <c r="I108" s="55"/>
      <c r="J108" s="194" t="s">
        <v>645</v>
      </c>
      <c r="K108" s="62">
        <v>610</v>
      </c>
      <c r="L108" s="55"/>
      <c r="M108" s="48" t="s">
        <v>688</v>
      </c>
      <c r="N108" s="61">
        <v>715</v>
      </c>
      <c r="O108" s="55"/>
      <c r="P108" s="48" t="s">
        <v>715</v>
      </c>
      <c r="Q108" s="61">
        <v>772</v>
      </c>
      <c r="R108" s="55"/>
      <c r="S108" s="48" t="s">
        <v>763</v>
      </c>
      <c r="T108" s="61">
        <v>870</v>
      </c>
      <c r="U108" s="55"/>
      <c r="V108" s="61">
        <v>569</v>
      </c>
      <c r="W108" s="53">
        <v>156</v>
      </c>
      <c r="X108" s="55"/>
      <c r="Y108" s="61">
        <v>623</v>
      </c>
      <c r="Z108" s="53">
        <v>153</v>
      </c>
      <c r="AA108" s="55"/>
      <c r="AB108" s="61">
        <v>674</v>
      </c>
      <c r="AC108" s="53">
        <v>177</v>
      </c>
      <c r="AD108" s="55"/>
      <c r="AE108" s="62">
        <v>723</v>
      </c>
      <c r="AF108" s="53">
        <v>143</v>
      </c>
      <c r="AG108" s="55"/>
      <c r="AH108" s="62">
        <v>771</v>
      </c>
      <c r="AI108" s="53" t="s">
        <v>589</v>
      </c>
      <c r="AJ108" s="55"/>
      <c r="AK108" s="61">
        <v>822</v>
      </c>
      <c r="AL108" s="53">
        <v>203</v>
      </c>
    </row>
    <row r="109" spans="1:38" s="32" customFormat="1" x14ac:dyDescent="0.2">
      <c r="A109" s="194">
        <v>183</v>
      </c>
      <c r="B109" s="62">
        <v>720</v>
      </c>
      <c r="C109" s="55"/>
      <c r="D109" s="48" t="s">
        <v>841</v>
      </c>
      <c r="E109" s="61" t="s">
        <v>594</v>
      </c>
      <c r="F109" s="55"/>
      <c r="G109" s="48" t="s">
        <v>606</v>
      </c>
      <c r="H109" s="61">
        <v>242</v>
      </c>
      <c r="I109" s="55"/>
      <c r="J109" s="196"/>
      <c r="K109" s="61">
        <v>611</v>
      </c>
      <c r="L109" s="55"/>
      <c r="M109" s="48" t="s">
        <v>689</v>
      </c>
      <c r="N109" s="61">
        <v>716</v>
      </c>
      <c r="O109" s="55"/>
      <c r="P109" s="48" t="s">
        <v>716</v>
      </c>
      <c r="Q109" s="61">
        <v>773</v>
      </c>
      <c r="R109" s="55"/>
      <c r="S109" s="48" t="s">
        <v>764</v>
      </c>
      <c r="T109" s="61">
        <v>871</v>
      </c>
      <c r="U109" s="55"/>
      <c r="V109" s="61">
        <v>570</v>
      </c>
      <c r="W109" s="53">
        <v>157</v>
      </c>
      <c r="X109" s="55"/>
      <c r="Y109" s="61">
        <v>627</v>
      </c>
      <c r="Z109" s="53" t="s">
        <v>654</v>
      </c>
      <c r="AA109" s="55"/>
      <c r="AB109" s="61">
        <v>675</v>
      </c>
      <c r="AC109" s="53">
        <v>178</v>
      </c>
      <c r="AD109" s="55"/>
      <c r="AE109" s="61">
        <v>724</v>
      </c>
      <c r="AF109" s="53" t="s">
        <v>693</v>
      </c>
      <c r="AG109" s="55"/>
      <c r="AH109" s="61">
        <v>772</v>
      </c>
      <c r="AI109" s="53" t="s">
        <v>715</v>
      </c>
      <c r="AJ109" s="55"/>
      <c r="AK109" s="61">
        <v>823</v>
      </c>
      <c r="AL109" s="53">
        <v>204</v>
      </c>
    </row>
    <row r="110" spans="1:38" s="32" customFormat="1" x14ac:dyDescent="0.2">
      <c r="A110" s="196"/>
      <c r="B110" s="61">
        <v>721</v>
      </c>
      <c r="C110" s="55"/>
      <c r="D110" s="48" t="s">
        <v>842</v>
      </c>
      <c r="E110" s="61" t="s">
        <v>595</v>
      </c>
      <c r="F110" s="55"/>
      <c r="G110" s="48" t="s">
        <v>607</v>
      </c>
      <c r="H110" s="61">
        <v>243</v>
      </c>
      <c r="I110" s="55"/>
      <c r="J110" s="196"/>
      <c r="K110" s="62">
        <v>612</v>
      </c>
      <c r="L110" s="55"/>
      <c r="M110" s="48" t="s">
        <v>690</v>
      </c>
      <c r="N110" s="61">
        <v>717</v>
      </c>
      <c r="O110" s="55"/>
      <c r="P110" s="48" t="s">
        <v>717</v>
      </c>
      <c r="Q110" s="61">
        <v>774</v>
      </c>
      <c r="R110" s="55"/>
      <c r="S110" s="48" t="s">
        <v>765</v>
      </c>
      <c r="T110" s="61">
        <v>872</v>
      </c>
      <c r="U110" s="55"/>
      <c r="V110" s="61">
        <v>571</v>
      </c>
      <c r="W110" s="53">
        <v>158</v>
      </c>
      <c r="X110" s="55"/>
      <c r="Y110" s="61">
        <v>628</v>
      </c>
      <c r="Z110" s="53" t="s">
        <v>655</v>
      </c>
      <c r="AA110" s="55"/>
      <c r="AB110" s="61">
        <v>676</v>
      </c>
      <c r="AC110" s="53">
        <v>179</v>
      </c>
      <c r="AD110" s="55"/>
      <c r="AE110" s="61">
        <v>725</v>
      </c>
      <c r="AF110" s="53" t="s">
        <v>694</v>
      </c>
      <c r="AG110" s="55"/>
      <c r="AH110" s="61">
        <v>773</v>
      </c>
      <c r="AI110" s="53" t="s">
        <v>716</v>
      </c>
      <c r="AJ110" s="55"/>
      <c r="AK110" s="61">
        <v>824</v>
      </c>
      <c r="AL110" s="53">
        <v>205</v>
      </c>
    </row>
    <row r="111" spans="1:38" s="32" customFormat="1" x14ac:dyDescent="0.2">
      <c r="A111" s="195"/>
      <c r="B111" s="62">
        <v>722</v>
      </c>
      <c r="C111" s="55"/>
      <c r="D111" s="48" t="s">
        <v>1289</v>
      </c>
      <c r="E111" s="61" t="s">
        <v>596</v>
      </c>
      <c r="F111" s="55"/>
      <c r="G111" s="48" t="s">
        <v>608</v>
      </c>
      <c r="H111" s="61">
        <v>244</v>
      </c>
      <c r="I111" s="55"/>
      <c r="J111" s="195"/>
      <c r="K111" s="62">
        <v>613</v>
      </c>
      <c r="L111" s="55"/>
      <c r="M111" s="48" t="s">
        <v>691</v>
      </c>
      <c r="N111" s="61">
        <v>718</v>
      </c>
      <c r="O111" s="55"/>
      <c r="P111" s="48" t="s">
        <v>718</v>
      </c>
      <c r="Q111" s="61">
        <v>775</v>
      </c>
      <c r="R111" s="55"/>
      <c r="S111" s="48" t="s">
        <v>766</v>
      </c>
      <c r="T111" s="61">
        <v>873</v>
      </c>
      <c r="U111" s="55"/>
      <c r="V111" s="61">
        <v>572</v>
      </c>
      <c r="W111" s="53">
        <v>159</v>
      </c>
      <c r="X111" s="55"/>
      <c r="Y111" s="61">
        <v>629</v>
      </c>
      <c r="Z111" s="53" t="s">
        <v>656</v>
      </c>
      <c r="AA111" s="55"/>
      <c r="AB111" s="61">
        <v>677</v>
      </c>
      <c r="AC111" s="53">
        <v>180</v>
      </c>
      <c r="AD111" s="55"/>
      <c r="AE111" s="61">
        <v>726</v>
      </c>
      <c r="AF111" s="53" t="s">
        <v>695</v>
      </c>
      <c r="AG111" s="55"/>
      <c r="AH111" s="61">
        <v>774</v>
      </c>
      <c r="AI111" s="53" t="s">
        <v>717</v>
      </c>
      <c r="AJ111" s="55"/>
      <c r="AK111" s="61">
        <v>825</v>
      </c>
      <c r="AL111" s="53">
        <v>206</v>
      </c>
    </row>
    <row r="112" spans="1:38" s="32" customFormat="1" x14ac:dyDescent="0.2">
      <c r="A112" s="48">
        <v>184</v>
      </c>
      <c r="B112" s="61">
        <v>803</v>
      </c>
      <c r="C112" s="55"/>
      <c r="D112" s="48" t="s">
        <v>1290</v>
      </c>
      <c r="E112" s="61" t="s">
        <v>597</v>
      </c>
      <c r="F112" s="55"/>
      <c r="G112" s="48" t="s">
        <v>609</v>
      </c>
      <c r="H112" s="61">
        <v>245</v>
      </c>
      <c r="I112" s="55"/>
      <c r="J112" s="48" t="s">
        <v>646</v>
      </c>
      <c r="K112" s="61">
        <v>614</v>
      </c>
      <c r="L112" s="55"/>
      <c r="M112" s="48" t="s">
        <v>692</v>
      </c>
      <c r="N112" s="61">
        <v>719</v>
      </c>
      <c r="O112" s="55"/>
      <c r="P112" s="48" t="s">
        <v>719</v>
      </c>
      <c r="Q112" s="61">
        <v>776</v>
      </c>
      <c r="R112" s="55"/>
      <c r="S112" s="48" t="s">
        <v>767</v>
      </c>
      <c r="T112" s="61">
        <v>874</v>
      </c>
      <c r="U112" s="55"/>
      <c r="V112" s="61">
        <v>573</v>
      </c>
      <c r="W112" s="53">
        <v>160</v>
      </c>
      <c r="X112" s="55"/>
      <c r="Y112" s="61">
        <v>630</v>
      </c>
      <c r="Z112" s="53" t="s">
        <v>548</v>
      </c>
      <c r="AA112" s="55"/>
      <c r="AB112" s="61">
        <v>678</v>
      </c>
      <c r="AC112" s="53">
        <v>181</v>
      </c>
      <c r="AD112" s="55"/>
      <c r="AE112" s="61">
        <v>727</v>
      </c>
      <c r="AF112" s="53" t="s">
        <v>696</v>
      </c>
      <c r="AG112" s="55"/>
      <c r="AH112" s="61">
        <v>775</v>
      </c>
      <c r="AI112" s="53" t="s">
        <v>718</v>
      </c>
      <c r="AJ112" s="55"/>
      <c r="AK112" s="61">
        <v>826</v>
      </c>
      <c r="AL112" s="53">
        <v>207</v>
      </c>
    </row>
    <row r="113" spans="1:38" s="32" customFormat="1" x14ac:dyDescent="0.2">
      <c r="A113" s="194">
        <v>185</v>
      </c>
      <c r="B113" s="61">
        <v>804</v>
      </c>
      <c r="C113" s="55"/>
      <c r="D113" s="48" t="s">
        <v>1291</v>
      </c>
      <c r="E113" s="61" t="s">
        <v>598</v>
      </c>
      <c r="F113" s="55"/>
      <c r="G113" s="48" t="s">
        <v>610</v>
      </c>
      <c r="H113" s="61">
        <v>285</v>
      </c>
      <c r="I113" s="55"/>
      <c r="J113" s="48" t="s">
        <v>647</v>
      </c>
      <c r="K113" s="61">
        <v>615</v>
      </c>
      <c r="L113" s="55"/>
      <c r="M113" s="48" t="s">
        <v>693</v>
      </c>
      <c r="N113" s="61">
        <v>724</v>
      </c>
      <c r="O113" s="55"/>
      <c r="P113" s="48" t="s">
        <v>720</v>
      </c>
      <c r="Q113" s="61">
        <v>777</v>
      </c>
      <c r="R113" s="55"/>
      <c r="S113" s="48" t="s">
        <v>768</v>
      </c>
      <c r="T113" s="61">
        <v>875</v>
      </c>
      <c r="U113" s="55"/>
      <c r="V113" s="62">
        <v>575</v>
      </c>
      <c r="W113" s="53">
        <v>135</v>
      </c>
      <c r="X113" s="55"/>
      <c r="Y113" s="61">
        <v>631</v>
      </c>
      <c r="Z113" s="53">
        <v>136</v>
      </c>
      <c r="AA113" s="55"/>
      <c r="AB113" s="61">
        <v>679</v>
      </c>
      <c r="AC113" s="53">
        <v>182</v>
      </c>
      <c r="AD113" s="55"/>
      <c r="AE113" s="61">
        <v>728</v>
      </c>
      <c r="AF113" s="53" t="s">
        <v>697</v>
      </c>
      <c r="AG113" s="55"/>
      <c r="AH113" s="61">
        <v>776</v>
      </c>
      <c r="AI113" s="53" t="s">
        <v>719</v>
      </c>
      <c r="AJ113" s="55"/>
      <c r="AK113" s="61">
        <v>827</v>
      </c>
      <c r="AL113" s="53">
        <v>208</v>
      </c>
    </row>
    <row r="114" spans="1:38" s="32" customFormat="1" x14ac:dyDescent="0.2">
      <c r="A114" s="196"/>
      <c r="B114" s="62">
        <v>839</v>
      </c>
      <c r="C114" s="55"/>
      <c r="D114" s="48" t="s">
        <v>1292</v>
      </c>
      <c r="E114" s="61" t="s">
        <v>599</v>
      </c>
      <c r="F114" s="55"/>
      <c r="G114" s="48" t="s">
        <v>611</v>
      </c>
      <c r="H114" s="61">
        <v>286</v>
      </c>
      <c r="I114" s="55"/>
      <c r="J114" s="48" t="s">
        <v>648</v>
      </c>
      <c r="K114" s="61">
        <v>616</v>
      </c>
      <c r="L114" s="55"/>
      <c r="M114" s="48" t="s">
        <v>694</v>
      </c>
      <c r="N114" s="61">
        <v>725</v>
      </c>
      <c r="O114" s="55"/>
      <c r="P114" s="48" t="s">
        <v>721</v>
      </c>
      <c r="Q114" s="61">
        <v>782</v>
      </c>
      <c r="R114" s="55"/>
      <c r="S114" s="48" t="s">
        <v>769</v>
      </c>
      <c r="T114" s="61">
        <v>876</v>
      </c>
      <c r="U114" s="55"/>
      <c r="V114" s="62">
        <v>576</v>
      </c>
      <c r="W114" s="53">
        <v>136</v>
      </c>
      <c r="X114" s="55"/>
      <c r="Y114" s="62">
        <v>632</v>
      </c>
      <c r="Z114" s="53">
        <v>135</v>
      </c>
      <c r="AA114" s="55"/>
      <c r="AB114" s="61">
        <v>680</v>
      </c>
      <c r="AC114" s="53" t="s">
        <v>668</v>
      </c>
      <c r="AD114" s="55"/>
      <c r="AE114" s="61">
        <v>729</v>
      </c>
      <c r="AF114" s="53" t="s">
        <v>698</v>
      </c>
      <c r="AG114" s="55"/>
      <c r="AH114" s="61">
        <v>777</v>
      </c>
      <c r="AI114" s="53" t="s">
        <v>720</v>
      </c>
      <c r="AJ114" s="55"/>
      <c r="AK114" s="61">
        <v>828</v>
      </c>
      <c r="AL114" s="53">
        <v>209</v>
      </c>
    </row>
    <row r="115" spans="1:38" s="32" customFormat="1" x14ac:dyDescent="0.2">
      <c r="A115" s="195"/>
      <c r="B115" s="62">
        <v>848</v>
      </c>
      <c r="C115" s="55"/>
      <c r="D115" s="48" t="s">
        <v>1293</v>
      </c>
      <c r="E115" s="61" t="s">
        <v>600</v>
      </c>
      <c r="F115" s="55"/>
      <c r="G115" s="48" t="s">
        <v>612</v>
      </c>
      <c r="H115" s="61">
        <v>287</v>
      </c>
      <c r="I115" s="55"/>
      <c r="J115" s="48" t="s">
        <v>649</v>
      </c>
      <c r="K115" s="61">
        <v>617</v>
      </c>
      <c r="L115" s="55"/>
      <c r="M115" s="48" t="s">
        <v>695</v>
      </c>
      <c r="N115" s="61">
        <v>726</v>
      </c>
      <c r="O115" s="55"/>
      <c r="P115" s="48" t="s">
        <v>722</v>
      </c>
      <c r="Q115" s="61">
        <v>783</v>
      </c>
      <c r="R115" s="55"/>
      <c r="S115" s="48" t="s">
        <v>770</v>
      </c>
      <c r="T115" s="61">
        <v>877</v>
      </c>
      <c r="U115" s="55"/>
      <c r="V115" s="62">
        <v>577</v>
      </c>
      <c r="W115" s="53">
        <v>138</v>
      </c>
      <c r="X115" s="55"/>
      <c r="Y115" s="62">
        <v>633</v>
      </c>
      <c r="Z115" s="53">
        <v>136</v>
      </c>
      <c r="AA115" s="55"/>
      <c r="AB115" s="61">
        <v>681</v>
      </c>
      <c r="AC115" s="53" t="s">
        <v>669</v>
      </c>
      <c r="AD115" s="55"/>
      <c r="AE115" s="61">
        <v>730</v>
      </c>
      <c r="AF115" s="53" t="s">
        <v>549</v>
      </c>
      <c r="AG115" s="55"/>
      <c r="AH115" s="61">
        <v>778</v>
      </c>
      <c r="AI115" s="53" t="s">
        <v>558</v>
      </c>
      <c r="AJ115" s="55"/>
      <c r="AK115" s="61">
        <v>829</v>
      </c>
      <c r="AL115" s="53">
        <v>210</v>
      </c>
    </row>
    <row r="116" spans="1:38" s="32" customFormat="1" x14ac:dyDescent="0.2">
      <c r="A116" s="194">
        <v>186</v>
      </c>
      <c r="B116" s="61">
        <v>805</v>
      </c>
      <c r="C116" s="55"/>
      <c r="D116" s="48" t="s">
        <v>1294</v>
      </c>
      <c r="E116" s="61" t="s">
        <v>601</v>
      </c>
      <c r="F116" s="55"/>
      <c r="G116" s="48" t="s">
        <v>613</v>
      </c>
      <c r="H116" s="61">
        <v>288</v>
      </c>
      <c r="I116" s="55"/>
      <c r="J116" s="48" t="s">
        <v>650</v>
      </c>
      <c r="K116" s="61">
        <v>618</v>
      </c>
      <c r="L116" s="55"/>
      <c r="M116" s="48" t="s">
        <v>696</v>
      </c>
      <c r="N116" s="61">
        <v>727</v>
      </c>
      <c r="O116" s="55"/>
      <c r="P116" s="48" t="s">
        <v>723</v>
      </c>
      <c r="Q116" s="61">
        <v>784</v>
      </c>
      <c r="R116" s="55"/>
      <c r="S116" s="48" t="s">
        <v>771</v>
      </c>
      <c r="T116" s="61">
        <v>878</v>
      </c>
      <c r="U116" s="55"/>
      <c r="V116" s="62">
        <v>578</v>
      </c>
      <c r="W116" s="53">
        <v>135</v>
      </c>
      <c r="X116" s="55"/>
      <c r="Y116" s="62">
        <v>634</v>
      </c>
      <c r="Z116" s="53">
        <v>138</v>
      </c>
      <c r="AA116" s="55"/>
      <c r="AB116" s="61">
        <v>682</v>
      </c>
      <c r="AC116" s="53" t="s">
        <v>670</v>
      </c>
      <c r="AD116" s="55"/>
      <c r="AE116" s="61">
        <v>731</v>
      </c>
      <c r="AF116" s="53" t="s">
        <v>550</v>
      </c>
      <c r="AG116" s="55"/>
      <c r="AH116" s="61">
        <v>782</v>
      </c>
      <c r="AI116" s="53" t="s">
        <v>721</v>
      </c>
      <c r="AJ116" s="55"/>
      <c r="AK116" s="61">
        <v>830</v>
      </c>
      <c r="AL116" s="53">
        <v>211</v>
      </c>
    </row>
    <row r="117" spans="1:38" s="32" customFormat="1" x14ac:dyDescent="0.2">
      <c r="A117" s="196"/>
      <c r="B117" s="62">
        <v>840</v>
      </c>
      <c r="C117" s="55"/>
      <c r="D117" s="48" t="s">
        <v>1295</v>
      </c>
      <c r="E117" s="61" t="s">
        <v>602</v>
      </c>
      <c r="F117" s="55"/>
      <c r="G117" s="48" t="s">
        <v>614</v>
      </c>
      <c r="H117" s="61">
        <v>289</v>
      </c>
      <c r="I117" s="55"/>
      <c r="J117" s="48" t="s">
        <v>651</v>
      </c>
      <c r="K117" s="61">
        <v>619</v>
      </c>
      <c r="L117" s="55"/>
      <c r="M117" s="194" t="s">
        <v>697</v>
      </c>
      <c r="N117" s="61">
        <v>728</v>
      </c>
      <c r="O117" s="55"/>
      <c r="P117" s="48" t="s">
        <v>724</v>
      </c>
      <c r="Q117" s="61">
        <v>785</v>
      </c>
      <c r="R117" s="55"/>
      <c r="S117" s="48" t="s">
        <v>772</v>
      </c>
      <c r="T117" s="61">
        <v>879</v>
      </c>
      <c r="U117" s="55"/>
      <c r="V117" s="62">
        <v>579</v>
      </c>
      <c r="W117" s="53">
        <v>138</v>
      </c>
      <c r="X117" s="55"/>
      <c r="Y117" s="62" t="s">
        <v>274</v>
      </c>
      <c r="Z117" s="53">
        <v>138</v>
      </c>
      <c r="AA117" s="55"/>
      <c r="AB117" s="61">
        <v>683</v>
      </c>
      <c r="AC117" s="53" t="s">
        <v>671</v>
      </c>
      <c r="AD117" s="55"/>
      <c r="AE117" s="61">
        <v>732</v>
      </c>
      <c r="AF117" s="53" t="s">
        <v>699</v>
      </c>
      <c r="AG117" s="55"/>
      <c r="AH117" s="61">
        <v>783</v>
      </c>
      <c r="AI117" s="53" t="s">
        <v>722</v>
      </c>
      <c r="AJ117" s="55"/>
      <c r="AK117" s="61">
        <v>831</v>
      </c>
      <c r="AL117" s="53">
        <v>212</v>
      </c>
    </row>
    <row r="118" spans="1:38" s="32" customFormat="1" x14ac:dyDescent="0.2">
      <c r="A118" s="195"/>
      <c r="B118" s="62">
        <v>849</v>
      </c>
      <c r="C118" s="55"/>
      <c r="D118" s="48" t="s">
        <v>847</v>
      </c>
      <c r="E118" s="61" t="s">
        <v>603</v>
      </c>
      <c r="F118" s="55"/>
      <c r="G118" s="48" t="s">
        <v>615</v>
      </c>
      <c r="H118" s="61">
        <v>290</v>
      </c>
      <c r="I118" s="55"/>
      <c r="J118" s="48" t="s">
        <v>652</v>
      </c>
      <c r="K118" s="61">
        <v>620</v>
      </c>
      <c r="L118" s="55"/>
      <c r="M118" s="195"/>
      <c r="N118" s="62">
        <v>766</v>
      </c>
      <c r="O118" s="55"/>
      <c r="P118" s="48" t="s">
        <v>725</v>
      </c>
      <c r="Q118" s="61">
        <v>786</v>
      </c>
      <c r="R118" s="55"/>
      <c r="S118" s="48" t="s">
        <v>773</v>
      </c>
      <c r="T118" s="61">
        <v>880</v>
      </c>
      <c r="U118" s="55"/>
      <c r="V118" s="61">
        <v>581</v>
      </c>
      <c r="W118" s="53">
        <v>135</v>
      </c>
      <c r="X118" s="55"/>
      <c r="Y118" s="62">
        <v>635</v>
      </c>
      <c r="Z118" s="53">
        <v>139</v>
      </c>
      <c r="AA118" s="55"/>
      <c r="AB118" s="61">
        <v>684</v>
      </c>
      <c r="AC118" s="53">
        <v>137</v>
      </c>
      <c r="AD118" s="55"/>
      <c r="AE118" s="61">
        <v>733</v>
      </c>
      <c r="AF118" s="53" t="s">
        <v>700</v>
      </c>
      <c r="AG118" s="55"/>
      <c r="AH118" s="61">
        <v>784</v>
      </c>
      <c r="AI118" s="53" t="s">
        <v>723</v>
      </c>
      <c r="AJ118" s="55"/>
      <c r="AK118" s="61">
        <v>832</v>
      </c>
      <c r="AL118" s="53">
        <v>213</v>
      </c>
    </row>
    <row r="119" spans="1:38" s="32" customFormat="1" x14ac:dyDescent="0.2">
      <c r="A119" s="194">
        <v>187</v>
      </c>
      <c r="B119" s="61">
        <v>806</v>
      </c>
      <c r="C119" s="55"/>
      <c r="D119" s="48" t="s">
        <v>848</v>
      </c>
      <c r="E119" s="61" t="s">
        <v>604</v>
      </c>
      <c r="F119" s="55"/>
      <c r="G119" s="48" t="s">
        <v>616</v>
      </c>
      <c r="H119" s="61">
        <v>291</v>
      </c>
      <c r="I119" s="55"/>
      <c r="J119" s="48" t="s">
        <v>653</v>
      </c>
      <c r="K119" s="61">
        <v>621</v>
      </c>
      <c r="L119" s="55"/>
      <c r="M119" s="194" t="s">
        <v>698</v>
      </c>
      <c r="N119" s="61">
        <v>729</v>
      </c>
      <c r="O119" s="55"/>
      <c r="P119" s="48" t="s">
        <v>726</v>
      </c>
      <c r="Q119" s="61">
        <v>787</v>
      </c>
      <c r="R119" s="55"/>
      <c r="S119" s="48" t="s">
        <v>774</v>
      </c>
      <c r="T119" s="61">
        <v>881</v>
      </c>
      <c r="U119" s="55"/>
      <c r="V119" s="62">
        <v>582</v>
      </c>
      <c r="W119" s="53">
        <v>136</v>
      </c>
      <c r="X119" s="55"/>
      <c r="Y119" s="62">
        <v>636</v>
      </c>
      <c r="Z119" s="53">
        <v>140</v>
      </c>
      <c r="AA119" s="55"/>
      <c r="AB119" s="62">
        <v>685</v>
      </c>
      <c r="AC119" s="53">
        <v>141</v>
      </c>
      <c r="AD119" s="55"/>
      <c r="AE119" s="61">
        <v>734</v>
      </c>
      <c r="AF119" s="53" t="s">
        <v>701</v>
      </c>
      <c r="AG119" s="55"/>
      <c r="AH119" s="61">
        <v>785</v>
      </c>
      <c r="AI119" s="53" t="s">
        <v>724</v>
      </c>
      <c r="AJ119" s="55"/>
      <c r="AK119" s="61">
        <v>833</v>
      </c>
      <c r="AL119" s="53">
        <v>214</v>
      </c>
    </row>
    <row r="120" spans="1:38" s="32" customFormat="1" x14ac:dyDescent="0.2">
      <c r="A120" s="196"/>
      <c r="B120" s="62">
        <v>841</v>
      </c>
      <c r="C120" s="55"/>
      <c r="D120" s="49" t="s">
        <v>1296</v>
      </c>
      <c r="E120" s="61" t="s">
        <v>605</v>
      </c>
      <c r="F120" s="55"/>
      <c r="G120" s="48" t="s">
        <v>617</v>
      </c>
      <c r="H120" s="61">
        <v>292</v>
      </c>
      <c r="I120" s="55"/>
      <c r="J120" s="48" t="s">
        <v>654</v>
      </c>
      <c r="K120" s="61">
        <v>627</v>
      </c>
      <c r="L120" s="55"/>
      <c r="M120" s="196"/>
      <c r="N120" s="62">
        <v>752</v>
      </c>
      <c r="O120" s="55"/>
      <c r="P120" s="48" t="s">
        <v>727</v>
      </c>
      <c r="Q120" s="61">
        <v>788</v>
      </c>
      <c r="R120" s="55"/>
      <c r="S120" s="48" t="s">
        <v>775</v>
      </c>
      <c r="T120" s="61">
        <v>882</v>
      </c>
      <c r="U120" s="55"/>
      <c r="V120" s="62">
        <v>583</v>
      </c>
      <c r="W120" s="53">
        <v>138</v>
      </c>
      <c r="X120" s="55"/>
      <c r="Y120" s="62">
        <v>637</v>
      </c>
      <c r="Z120" s="53">
        <v>142</v>
      </c>
      <c r="AA120" s="55"/>
      <c r="AB120" s="62">
        <v>686</v>
      </c>
      <c r="AC120" s="53">
        <v>137</v>
      </c>
      <c r="AD120" s="55"/>
      <c r="AE120" s="61">
        <v>735</v>
      </c>
      <c r="AF120" s="53" t="s">
        <v>551</v>
      </c>
      <c r="AG120" s="55"/>
      <c r="AH120" s="61">
        <v>786</v>
      </c>
      <c r="AI120" s="53" t="s">
        <v>725</v>
      </c>
      <c r="AJ120" s="55"/>
      <c r="AK120" s="61">
        <v>834</v>
      </c>
      <c r="AL120" s="53">
        <v>215</v>
      </c>
    </row>
    <row r="121" spans="1:38" s="32" customFormat="1" x14ac:dyDescent="0.2">
      <c r="A121" s="195"/>
      <c r="B121" s="62">
        <v>850</v>
      </c>
      <c r="C121" s="55"/>
      <c r="D121" s="50"/>
      <c r="E121" s="62" t="s">
        <v>609</v>
      </c>
      <c r="F121" s="55"/>
      <c r="G121" s="48" t="s">
        <v>618</v>
      </c>
      <c r="H121" s="61">
        <v>293</v>
      </c>
      <c r="I121" s="55"/>
      <c r="J121" s="48" t="s">
        <v>655</v>
      </c>
      <c r="K121" s="61">
        <v>628</v>
      </c>
      <c r="L121" s="55"/>
      <c r="M121" s="195"/>
      <c r="N121" s="62">
        <v>767</v>
      </c>
      <c r="O121" s="55"/>
      <c r="P121" s="48" t="s">
        <v>728</v>
      </c>
      <c r="Q121" s="61">
        <v>789</v>
      </c>
      <c r="R121" s="55"/>
      <c r="S121" s="48" t="s">
        <v>776</v>
      </c>
      <c r="T121" s="61">
        <v>883</v>
      </c>
      <c r="U121" s="55"/>
      <c r="V121" s="61">
        <v>584</v>
      </c>
      <c r="W121" s="53">
        <v>139</v>
      </c>
      <c r="X121" s="55"/>
      <c r="Y121" s="62">
        <v>638</v>
      </c>
      <c r="Z121" s="53">
        <v>143</v>
      </c>
      <c r="AA121" s="55"/>
      <c r="AB121" s="61">
        <v>687</v>
      </c>
      <c r="AC121" s="53">
        <v>141</v>
      </c>
      <c r="AD121" s="55"/>
      <c r="AE121" s="61">
        <v>736</v>
      </c>
      <c r="AF121" s="53" t="s">
        <v>702</v>
      </c>
      <c r="AG121" s="55"/>
      <c r="AH121" s="61">
        <v>787</v>
      </c>
      <c r="AI121" s="53" t="s">
        <v>726</v>
      </c>
      <c r="AJ121" s="55"/>
      <c r="AK121" s="61">
        <v>835</v>
      </c>
      <c r="AL121" s="53" t="s">
        <v>741</v>
      </c>
    </row>
    <row r="122" spans="1:38" s="32" customFormat="1" x14ac:dyDescent="0.2">
      <c r="A122" s="194">
        <v>188</v>
      </c>
      <c r="B122" s="61">
        <v>807</v>
      </c>
      <c r="C122" s="55"/>
      <c r="D122" s="48" t="s">
        <v>1297</v>
      </c>
      <c r="E122" s="61" t="s">
        <v>606</v>
      </c>
      <c r="F122" s="55"/>
      <c r="G122" s="48" t="s">
        <v>619</v>
      </c>
      <c r="H122" s="61">
        <v>294</v>
      </c>
      <c r="I122" s="55"/>
      <c r="J122" s="48" t="s">
        <v>656</v>
      </c>
      <c r="K122" s="61">
        <v>629</v>
      </c>
      <c r="L122" s="55"/>
      <c r="M122" s="48" t="s">
        <v>699</v>
      </c>
      <c r="N122" s="61">
        <v>732</v>
      </c>
      <c r="O122" s="55"/>
      <c r="P122" s="48" t="s">
        <v>729</v>
      </c>
      <c r="Q122" s="61">
        <v>790</v>
      </c>
      <c r="R122" s="55"/>
      <c r="S122" s="48" t="s">
        <v>777</v>
      </c>
      <c r="T122" s="61">
        <v>884</v>
      </c>
      <c r="U122" s="55"/>
      <c r="V122" s="61">
        <v>585</v>
      </c>
      <c r="W122" s="53">
        <v>140</v>
      </c>
      <c r="X122" s="55"/>
      <c r="Y122" s="62">
        <v>639</v>
      </c>
      <c r="Z122" s="53">
        <v>144</v>
      </c>
      <c r="AA122" s="55"/>
      <c r="AB122" s="61">
        <v>688</v>
      </c>
      <c r="AC122" s="53" t="s">
        <v>672</v>
      </c>
      <c r="AD122" s="55"/>
      <c r="AE122" s="62">
        <v>737</v>
      </c>
      <c r="AF122" s="53" t="s">
        <v>703</v>
      </c>
      <c r="AG122" s="55"/>
      <c r="AH122" s="61">
        <v>788</v>
      </c>
      <c r="AI122" s="53" t="s">
        <v>727</v>
      </c>
      <c r="AJ122" s="55"/>
      <c r="AK122" s="61">
        <v>836</v>
      </c>
      <c r="AL122" s="53" t="s">
        <v>742</v>
      </c>
    </row>
    <row r="123" spans="1:38" s="32" customFormat="1" x14ac:dyDescent="0.2">
      <c r="A123" s="196"/>
      <c r="B123" s="62">
        <v>842</v>
      </c>
      <c r="C123" s="55"/>
      <c r="D123" s="48" t="s">
        <v>1298</v>
      </c>
      <c r="E123" s="61" t="s">
        <v>607</v>
      </c>
      <c r="F123" s="55"/>
      <c r="G123" s="48" t="s">
        <v>620</v>
      </c>
      <c r="H123" s="61">
        <v>295</v>
      </c>
      <c r="I123" s="55"/>
      <c r="J123" s="48" t="s">
        <v>657</v>
      </c>
      <c r="K123" s="61">
        <v>643</v>
      </c>
      <c r="L123" s="55"/>
      <c r="M123" s="194" t="s">
        <v>700</v>
      </c>
      <c r="N123" s="61">
        <v>733</v>
      </c>
      <c r="O123" s="55"/>
      <c r="P123" s="48" t="s">
        <v>730</v>
      </c>
      <c r="Q123" s="61">
        <v>791</v>
      </c>
      <c r="R123" s="55"/>
      <c r="S123" s="48" t="s">
        <v>778</v>
      </c>
      <c r="T123" s="61">
        <v>885</v>
      </c>
      <c r="U123" s="55"/>
      <c r="V123" s="61">
        <v>586</v>
      </c>
      <c r="W123" s="53">
        <v>142</v>
      </c>
      <c r="X123" s="55"/>
      <c r="Y123" s="62">
        <v>640</v>
      </c>
      <c r="Z123" s="53">
        <v>145</v>
      </c>
      <c r="AA123" s="55"/>
      <c r="AB123" s="61">
        <v>689</v>
      </c>
      <c r="AC123" s="53" t="s">
        <v>673</v>
      </c>
      <c r="AD123" s="55"/>
      <c r="AE123" s="61">
        <v>738</v>
      </c>
      <c r="AF123" s="53" t="s">
        <v>703</v>
      </c>
      <c r="AG123" s="55"/>
      <c r="AH123" s="61">
        <v>789</v>
      </c>
      <c r="AI123" s="53" t="s">
        <v>728</v>
      </c>
      <c r="AJ123" s="55"/>
      <c r="AK123" s="61">
        <v>837</v>
      </c>
      <c r="AL123" s="53" t="s">
        <v>743</v>
      </c>
    </row>
    <row r="124" spans="1:38" s="32" customFormat="1" x14ac:dyDescent="0.2">
      <c r="A124" s="195"/>
      <c r="B124" s="62">
        <v>851</v>
      </c>
      <c r="C124" s="55"/>
      <c r="D124" s="48" t="s">
        <v>1299</v>
      </c>
      <c r="E124" s="61" t="s">
        <v>608</v>
      </c>
      <c r="F124" s="55"/>
      <c r="G124" s="48" t="s">
        <v>621</v>
      </c>
      <c r="H124" s="61">
        <v>296</v>
      </c>
      <c r="I124" s="55"/>
      <c r="J124" s="48" t="s">
        <v>658</v>
      </c>
      <c r="K124" s="61">
        <v>644</v>
      </c>
      <c r="L124" s="55"/>
      <c r="M124" s="196"/>
      <c r="N124" s="62">
        <v>753</v>
      </c>
      <c r="O124" s="55"/>
      <c r="P124" s="48" t="s">
        <v>731</v>
      </c>
      <c r="Q124" s="61">
        <v>792</v>
      </c>
      <c r="R124" s="55"/>
      <c r="S124" s="48" t="s">
        <v>779</v>
      </c>
      <c r="T124" s="61">
        <v>886</v>
      </c>
      <c r="U124" s="55"/>
      <c r="V124" s="62">
        <v>587</v>
      </c>
      <c r="W124" s="53">
        <v>143</v>
      </c>
      <c r="X124" s="55"/>
      <c r="Y124" s="62">
        <v>641</v>
      </c>
      <c r="Z124" s="53">
        <v>146</v>
      </c>
      <c r="AA124" s="55"/>
      <c r="AB124" s="61">
        <v>690</v>
      </c>
      <c r="AC124" s="53" t="s">
        <v>674</v>
      </c>
      <c r="AD124" s="55"/>
      <c r="AE124" s="61">
        <v>739</v>
      </c>
      <c r="AF124" s="53" t="s">
        <v>704</v>
      </c>
      <c r="AG124" s="55"/>
      <c r="AH124" s="61">
        <v>790</v>
      </c>
      <c r="AI124" s="53" t="s">
        <v>729</v>
      </c>
      <c r="AJ124" s="55"/>
      <c r="AK124" s="61">
        <v>838</v>
      </c>
      <c r="AL124" s="53" t="s">
        <v>744</v>
      </c>
    </row>
    <row r="125" spans="1:38" s="32" customFormat="1" x14ac:dyDescent="0.2">
      <c r="A125" s="194">
        <v>189</v>
      </c>
      <c r="B125" s="61">
        <v>808</v>
      </c>
      <c r="C125" s="55"/>
      <c r="D125" s="48" t="s">
        <v>849</v>
      </c>
      <c r="E125" s="61" t="s">
        <v>610</v>
      </c>
      <c r="F125" s="55"/>
      <c r="G125" s="48" t="s">
        <v>622</v>
      </c>
      <c r="H125" s="61">
        <v>297</v>
      </c>
      <c r="I125" s="55"/>
      <c r="J125" s="48" t="s">
        <v>659</v>
      </c>
      <c r="K125" s="61">
        <v>645</v>
      </c>
      <c r="L125" s="55"/>
      <c r="M125" s="195"/>
      <c r="N125" s="62">
        <v>768</v>
      </c>
      <c r="O125" s="55"/>
      <c r="P125" s="48" t="s">
        <v>732</v>
      </c>
      <c r="Q125" s="61">
        <v>793</v>
      </c>
      <c r="R125" s="55"/>
      <c r="S125" s="48" t="s">
        <v>780</v>
      </c>
      <c r="T125" s="61">
        <v>887</v>
      </c>
      <c r="U125" s="55"/>
      <c r="V125" s="61">
        <v>588</v>
      </c>
      <c r="W125" s="53">
        <v>144</v>
      </c>
      <c r="X125" s="55"/>
      <c r="Y125" s="62">
        <v>642</v>
      </c>
      <c r="Z125" s="53">
        <v>147</v>
      </c>
      <c r="AA125" s="55"/>
      <c r="AB125" s="62">
        <v>692</v>
      </c>
      <c r="AC125" s="53">
        <v>148</v>
      </c>
      <c r="AD125" s="55"/>
      <c r="AE125" s="61">
        <v>740</v>
      </c>
      <c r="AF125" s="53" t="s">
        <v>705</v>
      </c>
      <c r="AG125" s="55"/>
      <c r="AH125" s="61">
        <v>791</v>
      </c>
      <c r="AI125" s="53" t="s">
        <v>730</v>
      </c>
      <c r="AJ125" s="55"/>
      <c r="AK125" s="62">
        <v>839</v>
      </c>
      <c r="AL125" s="53">
        <v>185</v>
      </c>
    </row>
    <row r="126" spans="1:38" s="32" customFormat="1" x14ac:dyDescent="0.2">
      <c r="A126" s="195"/>
      <c r="B126" s="62">
        <v>843</v>
      </c>
      <c r="C126" s="55"/>
      <c r="D126" s="48" t="s">
        <v>852</v>
      </c>
      <c r="E126" s="61" t="s">
        <v>611</v>
      </c>
      <c r="F126" s="55"/>
      <c r="G126" s="48" t="s">
        <v>623</v>
      </c>
      <c r="H126" s="61">
        <v>298</v>
      </c>
      <c r="I126" s="55"/>
      <c r="J126" s="48" t="s">
        <v>660</v>
      </c>
      <c r="K126" s="61">
        <v>646</v>
      </c>
      <c r="L126" s="55"/>
      <c r="M126" s="48" t="s">
        <v>701</v>
      </c>
      <c r="N126" s="61">
        <v>734</v>
      </c>
      <c r="O126" s="55"/>
      <c r="P126" s="48" t="s">
        <v>733</v>
      </c>
      <c r="Q126" s="61">
        <v>794</v>
      </c>
      <c r="R126" s="55"/>
      <c r="S126" s="48" t="s">
        <v>781</v>
      </c>
      <c r="T126" s="61">
        <v>888</v>
      </c>
      <c r="U126" s="55"/>
      <c r="V126" s="61">
        <v>589</v>
      </c>
      <c r="W126" s="53">
        <v>145</v>
      </c>
      <c r="X126" s="55"/>
      <c r="Y126" s="61">
        <v>643</v>
      </c>
      <c r="Z126" s="53" t="s">
        <v>657</v>
      </c>
      <c r="AA126" s="55"/>
      <c r="AB126" s="62">
        <v>693</v>
      </c>
      <c r="AC126" s="53">
        <v>149</v>
      </c>
      <c r="AD126" s="55"/>
      <c r="AE126" s="61">
        <v>741</v>
      </c>
      <c r="AF126" s="53" t="s">
        <v>706</v>
      </c>
      <c r="AG126" s="55"/>
      <c r="AH126" s="61">
        <v>792</v>
      </c>
      <c r="AI126" s="53" t="s">
        <v>731</v>
      </c>
      <c r="AJ126" s="55"/>
      <c r="AK126" s="62">
        <v>840</v>
      </c>
      <c r="AL126" s="53">
        <v>186</v>
      </c>
    </row>
    <row r="127" spans="1:38" s="32" customFormat="1" x14ac:dyDescent="0.2">
      <c r="A127" s="194">
        <v>190</v>
      </c>
      <c r="B127" s="61">
        <v>809</v>
      </c>
      <c r="C127" s="55"/>
      <c r="D127" s="48" t="s">
        <v>853</v>
      </c>
      <c r="E127" s="61" t="s">
        <v>612</v>
      </c>
      <c r="F127" s="55"/>
      <c r="G127" s="48" t="s">
        <v>624</v>
      </c>
      <c r="H127" s="61">
        <v>299</v>
      </c>
      <c r="I127" s="55"/>
      <c r="J127" s="48" t="s">
        <v>661</v>
      </c>
      <c r="K127" s="61">
        <v>647</v>
      </c>
      <c r="L127" s="55"/>
      <c r="M127" s="48" t="s">
        <v>702</v>
      </c>
      <c r="N127" s="61">
        <v>736</v>
      </c>
      <c r="O127" s="55"/>
      <c r="P127" s="48" t="s">
        <v>734</v>
      </c>
      <c r="Q127" s="61">
        <v>795</v>
      </c>
      <c r="R127" s="55"/>
      <c r="S127" s="48" t="s">
        <v>782</v>
      </c>
      <c r="T127" s="61">
        <v>889</v>
      </c>
      <c r="U127" s="55"/>
      <c r="V127" s="61">
        <v>590</v>
      </c>
      <c r="W127" s="53">
        <v>146</v>
      </c>
      <c r="X127" s="55"/>
      <c r="Y127" s="61">
        <v>644</v>
      </c>
      <c r="Z127" s="53" t="s">
        <v>658</v>
      </c>
      <c r="AA127" s="55"/>
      <c r="AB127" s="62">
        <v>694</v>
      </c>
      <c r="AC127" s="53">
        <v>150</v>
      </c>
      <c r="AD127" s="55"/>
      <c r="AE127" s="61">
        <v>742</v>
      </c>
      <c r="AF127" s="53" t="s">
        <v>707</v>
      </c>
      <c r="AG127" s="55"/>
      <c r="AH127" s="61">
        <v>793</v>
      </c>
      <c r="AI127" s="53" t="s">
        <v>732</v>
      </c>
      <c r="AJ127" s="55"/>
      <c r="AK127" s="62">
        <v>841</v>
      </c>
      <c r="AL127" s="53">
        <v>187</v>
      </c>
    </row>
    <row r="128" spans="1:38" s="32" customFormat="1" x14ac:dyDescent="0.2">
      <c r="A128" s="195"/>
      <c r="B128" s="62">
        <v>844</v>
      </c>
      <c r="C128" s="55"/>
      <c r="D128" s="48" t="s">
        <v>854</v>
      </c>
      <c r="E128" s="61" t="s">
        <v>613</v>
      </c>
      <c r="F128" s="55"/>
      <c r="G128" s="48" t="s">
        <v>625</v>
      </c>
      <c r="H128" s="61">
        <v>323</v>
      </c>
      <c r="I128" s="55"/>
      <c r="J128" s="48" t="s">
        <v>662</v>
      </c>
      <c r="K128" s="61">
        <v>648</v>
      </c>
      <c r="L128" s="55"/>
      <c r="M128" s="194" t="s">
        <v>703</v>
      </c>
      <c r="N128" s="62">
        <v>737</v>
      </c>
      <c r="O128" s="55"/>
      <c r="P128" s="48" t="s">
        <v>735</v>
      </c>
      <c r="Q128" s="61">
        <v>796</v>
      </c>
      <c r="R128" s="55"/>
      <c r="S128" s="48" t="s">
        <v>783</v>
      </c>
      <c r="T128" s="61">
        <v>890</v>
      </c>
      <c r="U128" s="55"/>
      <c r="V128" s="61">
        <v>591</v>
      </c>
      <c r="W128" s="53">
        <v>147</v>
      </c>
      <c r="X128" s="55"/>
      <c r="Y128" s="61">
        <v>645</v>
      </c>
      <c r="Z128" s="53" t="s">
        <v>659</v>
      </c>
      <c r="AA128" s="55"/>
      <c r="AB128" s="62">
        <v>695</v>
      </c>
      <c r="AC128" s="53">
        <v>151</v>
      </c>
      <c r="AD128" s="55"/>
      <c r="AE128" s="61">
        <v>743</v>
      </c>
      <c r="AF128" s="53" t="s">
        <v>708</v>
      </c>
      <c r="AG128" s="55"/>
      <c r="AH128" s="61">
        <v>794</v>
      </c>
      <c r="AI128" s="53" t="s">
        <v>733</v>
      </c>
      <c r="AJ128" s="55"/>
      <c r="AK128" s="62">
        <v>842</v>
      </c>
      <c r="AL128" s="53">
        <v>188</v>
      </c>
    </row>
    <row r="129" spans="1:38" s="32" customFormat="1" x14ac:dyDescent="0.2">
      <c r="A129" s="194">
        <v>191</v>
      </c>
      <c r="B129" s="61">
        <v>810</v>
      </c>
      <c r="C129" s="55"/>
      <c r="D129" s="48" t="s">
        <v>1300</v>
      </c>
      <c r="E129" s="61" t="s">
        <v>614</v>
      </c>
      <c r="F129" s="55"/>
      <c r="G129" s="48" t="s">
        <v>626</v>
      </c>
      <c r="H129" s="61">
        <v>324</v>
      </c>
      <c r="I129" s="55"/>
      <c r="J129" s="48" t="s">
        <v>663</v>
      </c>
      <c r="K129" s="61">
        <v>649</v>
      </c>
      <c r="L129" s="55"/>
      <c r="M129" s="196"/>
      <c r="N129" s="61">
        <v>738</v>
      </c>
      <c r="O129" s="55"/>
      <c r="P129" s="48" t="s">
        <v>736</v>
      </c>
      <c r="Q129" s="61">
        <v>798</v>
      </c>
      <c r="R129" s="55"/>
      <c r="S129" s="48" t="s">
        <v>784</v>
      </c>
      <c r="T129" s="61">
        <v>891</v>
      </c>
      <c r="U129" s="55"/>
      <c r="V129" s="62">
        <v>594</v>
      </c>
      <c r="W129" s="53">
        <v>135</v>
      </c>
      <c r="X129" s="55"/>
      <c r="Y129" s="61">
        <v>646</v>
      </c>
      <c r="Z129" s="53" t="s">
        <v>660</v>
      </c>
      <c r="AA129" s="55"/>
      <c r="AB129" s="62">
        <v>696</v>
      </c>
      <c r="AC129" s="53">
        <v>152</v>
      </c>
      <c r="AD129" s="55"/>
      <c r="AE129" s="61">
        <v>744</v>
      </c>
      <c r="AF129" s="53" t="s">
        <v>709</v>
      </c>
      <c r="AG129" s="55"/>
      <c r="AH129" s="61">
        <v>795</v>
      </c>
      <c r="AI129" s="53" t="s">
        <v>734</v>
      </c>
      <c r="AJ129" s="55"/>
      <c r="AK129" s="62">
        <v>843</v>
      </c>
      <c r="AL129" s="53">
        <v>189</v>
      </c>
    </row>
    <row r="130" spans="1:38" s="32" customFormat="1" x14ac:dyDescent="0.2">
      <c r="A130" s="195"/>
      <c r="B130" s="62">
        <v>845</v>
      </c>
      <c r="C130" s="55"/>
      <c r="D130" s="48" t="s">
        <v>1301</v>
      </c>
      <c r="E130" s="61" t="s">
        <v>615</v>
      </c>
      <c r="F130" s="55"/>
      <c r="G130" s="48" t="s">
        <v>627</v>
      </c>
      <c r="H130" s="61">
        <v>325</v>
      </c>
      <c r="I130" s="55"/>
      <c r="J130" s="48" t="s">
        <v>664</v>
      </c>
      <c r="K130" s="61">
        <v>650</v>
      </c>
      <c r="L130" s="55"/>
      <c r="M130" s="195"/>
      <c r="N130" s="62">
        <v>754</v>
      </c>
      <c r="O130" s="55"/>
      <c r="P130" s="48" t="s">
        <v>737</v>
      </c>
      <c r="Q130" s="61">
        <v>799</v>
      </c>
      <c r="R130" s="55"/>
      <c r="S130" s="48" t="s">
        <v>785</v>
      </c>
      <c r="T130" s="61">
        <v>892</v>
      </c>
      <c r="U130" s="55"/>
      <c r="V130" s="62">
        <v>595</v>
      </c>
      <c r="W130" s="53">
        <v>138</v>
      </c>
      <c r="X130" s="55"/>
      <c r="Y130" s="61">
        <v>647</v>
      </c>
      <c r="Z130" s="53" t="s">
        <v>661</v>
      </c>
      <c r="AA130" s="55"/>
      <c r="AB130" s="62">
        <v>697</v>
      </c>
      <c r="AC130" s="53">
        <v>153</v>
      </c>
      <c r="AD130" s="55"/>
      <c r="AE130" s="61">
        <v>745</v>
      </c>
      <c r="AF130" s="53" t="s">
        <v>710</v>
      </c>
      <c r="AG130" s="55"/>
      <c r="AH130" s="61">
        <v>796</v>
      </c>
      <c r="AI130" s="53" t="s">
        <v>735</v>
      </c>
      <c r="AJ130" s="55"/>
      <c r="AK130" s="62">
        <v>844</v>
      </c>
      <c r="AL130" s="53">
        <v>190</v>
      </c>
    </row>
    <row r="131" spans="1:38" s="32" customFormat="1" x14ac:dyDescent="0.2">
      <c r="A131" s="194">
        <v>192</v>
      </c>
      <c r="B131" s="61">
        <v>811</v>
      </c>
      <c r="C131" s="55"/>
      <c r="D131" s="48" t="s">
        <v>1302</v>
      </c>
      <c r="E131" s="61" t="s">
        <v>616</v>
      </c>
      <c r="F131" s="55"/>
      <c r="G131" s="48" t="s">
        <v>628</v>
      </c>
      <c r="H131" s="61">
        <v>326</v>
      </c>
      <c r="I131" s="55"/>
      <c r="J131" s="48" t="s">
        <v>665</v>
      </c>
      <c r="K131" s="61">
        <v>651</v>
      </c>
      <c r="L131" s="55"/>
      <c r="M131" s="194" t="s">
        <v>704</v>
      </c>
      <c r="N131" s="61">
        <v>739</v>
      </c>
      <c r="O131" s="55"/>
      <c r="P131" s="48" t="s">
        <v>738</v>
      </c>
      <c r="Q131" s="61">
        <v>800</v>
      </c>
      <c r="R131" s="55"/>
      <c r="S131" s="48" t="s">
        <v>786</v>
      </c>
      <c r="T131" s="61">
        <v>893</v>
      </c>
      <c r="U131" s="55"/>
      <c r="V131" s="62">
        <v>596</v>
      </c>
      <c r="W131" s="53">
        <v>135</v>
      </c>
      <c r="X131" s="55"/>
      <c r="Y131" s="61">
        <v>648</v>
      </c>
      <c r="Z131" s="53" t="s">
        <v>662</v>
      </c>
      <c r="AA131" s="55"/>
      <c r="AB131" s="62">
        <v>698</v>
      </c>
      <c r="AC131" s="53">
        <v>154</v>
      </c>
      <c r="AD131" s="55"/>
      <c r="AE131" s="61">
        <v>746</v>
      </c>
      <c r="AF131" s="53" t="s">
        <v>711</v>
      </c>
      <c r="AG131" s="55"/>
      <c r="AH131" s="61">
        <v>797</v>
      </c>
      <c r="AI131" s="53" t="s">
        <v>560</v>
      </c>
      <c r="AJ131" s="55"/>
      <c r="AK131" s="62">
        <v>845</v>
      </c>
      <c r="AL131" s="53">
        <v>191</v>
      </c>
    </row>
    <row r="132" spans="1:38" s="32" customFormat="1" x14ac:dyDescent="0.2">
      <c r="A132" s="195"/>
      <c r="B132" s="62">
        <v>846</v>
      </c>
      <c r="C132" s="55"/>
      <c r="D132" s="48" t="s">
        <v>1303</v>
      </c>
      <c r="E132" s="61" t="s">
        <v>617</v>
      </c>
      <c r="F132" s="55"/>
      <c r="G132" s="48" t="s">
        <v>629</v>
      </c>
      <c r="H132" s="61">
        <v>327</v>
      </c>
      <c r="I132" s="55"/>
      <c r="J132" s="194" t="s">
        <v>666</v>
      </c>
      <c r="K132" s="61">
        <v>654</v>
      </c>
      <c r="L132" s="55"/>
      <c r="M132" s="195"/>
      <c r="N132" s="62">
        <v>755</v>
      </c>
      <c r="O132" s="55"/>
      <c r="P132" s="48" t="s">
        <v>739</v>
      </c>
      <c r="Q132" s="61">
        <v>801</v>
      </c>
      <c r="R132" s="55"/>
      <c r="S132" s="48" t="s">
        <v>787</v>
      </c>
      <c r="T132" s="61">
        <v>894</v>
      </c>
      <c r="U132" s="55"/>
      <c r="V132" s="62">
        <v>597</v>
      </c>
      <c r="W132" s="53">
        <v>135</v>
      </c>
      <c r="X132" s="55"/>
      <c r="Y132" s="61">
        <v>649</v>
      </c>
      <c r="Z132" s="53" t="s">
        <v>663</v>
      </c>
      <c r="AA132" s="55"/>
      <c r="AB132" s="62">
        <v>699</v>
      </c>
      <c r="AC132" s="53">
        <v>155</v>
      </c>
      <c r="AD132" s="55"/>
      <c r="AE132" s="61">
        <v>747</v>
      </c>
      <c r="AF132" s="53" t="s">
        <v>712</v>
      </c>
      <c r="AG132" s="55"/>
      <c r="AH132" s="61">
        <v>798</v>
      </c>
      <c r="AI132" s="53" t="s">
        <v>736</v>
      </c>
      <c r="AJ132" s="55"/>
      <c r="AK132" s="62">
        <v>846</v>
      </c>
      <c r="AL132" s="53">
        <v>192</v>
      </c>
    </row>
    <row r="133" spans="1:38" s="32" customFormat="1" x14ac:dyDescent="0.2">
      <c r="A133" s="48">
        <v>193</v>
      </c>
      <c r="B133" s="61">
        <v>812</v>
      </c>
      <c r="C133" s="55"/>
      <c r="D133" s="48" t="s">
        <v>855</v>
      </c>
      <c r="E133" s="61" t="s">
        <v>618</v>
      </c>
      <c r="F133" s="55"/>
      <c r="G133" s="48" t="s">
        <v>630</v>
      </c>
      <c r="H133" s="61">
        <v>328</v>
      </c>
      <c r="I133" s="55"/>
      <c r="J133" s="196"/>
      <c r="K133" s="62">
        <v>655</v>
      </c>
      <c r="L133" s="55"/>
      <c r="M133" s="194" t="s">
        <v>705</v>
      </c>
      <c r="N133" s="61">
        <v>740</v>
      </c>
      <c r="O133" s="55"/>
      <c r="P133" s="48" t="s">
        <v>740</v>
      </c>
      <c r="Q133" s="61">
        <v>802</v>
      </c>
      <c r="R133" s="55"/>
      <c r="S133" s="48" t="s">
        <v>788</v>
      </c>
      <c r="T133" s="61">
        <v>895</v>
      </c>
      <c r="U133" s="55"/>
      <c r="V133" s="62">
        <v>598</v>
      </c>
      <c r="W133" s="53">
        <v>136</v>
      </c>
      <c r="X133" s="55"/>
      <c r="Y133" s="61">
        <v>650</v>
      </c>
      <c r="Z133" s="53" t="s">
        <v>664</v>
      </c>
      <c r="AA133" s="55"/>
      <c r="AB133" s="62">
        <v>700</v>
      </c>
      <c r="AC133" s="53">
        <v>156</v>
      </c>
      <c r="AD133" s="55"/>
      <c r="AE133" s="61">
        <v>748</v>
      </c>
      <c r="AF133" s="53" t="s">
        <v>713</v>
      </c>
      <c r="AG133" s="55"/>
      <c r="AH133" s="61">
        <v>799</v>
      </c>
      <c r="AI133" s="53" t="s">
        <v>737</v>
      </c>
      <c r="AJ133" s="55"/>
      <c r="AK133" s="62">
        <v>847</v>
      </c>
      <c r="AL133" s="53">
        <v>196</v>
      </c>
    </row>
    <row r="134" spans="1:38" s="32" customFormat="1" x14ac:dyDescent="0.2">
      <c r="A134" s="48">
        <v>194</v>
      </c>
      <c r="B134" s="61">
        <v>813</v>
      </c>
      <c r="C134" s="55"/>
      <c r="D134" s="48" t="s">
        <v>858</v>
      </c>
      <c r="E134" s="61" t="s">
        <v>619</v>
      </c>
      <c r="F134" s="55"/>
      <c r="G134" s="48" t="s">
        <v>631</v>
      </c>
      <c r="H134" s="61">
        <v>329</v>
      </c>
      <c r="I134" s="55"/>
      <c r="J134" s="195"/>
      <c r="K134" s="62">
        <v>656</v>
      </c>
      <c r="L134" s="55"/>
      <c r="M134" s="196"/>
      <c r="N134" s="62">
        <v>756</v>
      </c>
      <c r="O134" s="55"/>
      <c r="P134" s="48" t="s">
        <v>741</v>
      </c>
      <c r="Q134" s="61">
        <v>835</v>
      </c>
      <c r="R134" s="55"/>
      <c r="S134" s="48" t="s">
        <v>789</v>
      </c>
      <c r="T134" s="61">
        <v>896</v>
      </c>
      <c r="U134" s="55"/>
      <c r="V134" s="62">
        <v>599</v>
      </c>
      <c r="W134" s="53">
        <v>138</v>
      </c>
      <c r="X134" s="55"/>
      <c r="Y134" s="61">
        <v>651</v>
      </c>
      <c r="Z134" s="53" t="s">
        <v>665</v>
      </c>
      <c r="AA134" s="55"/>
      <c r="AB134" s="62">
        <v>701</v>
      </c>
      <c r="AC134" s="53">
        <v>157</v>
      </c>
      <c r="AD134" s="55"/>
      <c r="AE134" s="61">
        <v>749</v>
      </c>
      <c r="AF134" s="53" t="s">
        <v>714</v>
      </c>
      <c r="AG134" s="55"/>
      <c r="AH134" s="61">
        <v>800</v>
      </c>
      <c r="AI134" s="53" t="s">
        <v>738</v>
      </c>
      <c r="AJ134" s="55"/>
      <c r="AK134" s="62">
        <v>848</v>
      </c>
      <c r="AL134" s="53">
        <v>185</v>
      </c>
    </row>
    <row r="135" spans="1:38" s="32" customFormat="1" x14ac:dyDescent="0.2">
      <c r="A135" s="48">
        <v>195</v>
      </c>
      <c r="B135" s="61">
        <v>814</v>
      </c>
      <c r="C135" s="55"/>
      <c r="D135" s="48" t="s">
        <v>859</v>
      </c>
      <c r="E135" s="61" t="s">
        <v>620</v>
      </c>
      <c r="F135" s="55"/>
      <c r="G135" s="48" t="s">
        <v>632</v>
      </c>
      <c r="H135" s="61">
        <v>330</v>
      </c>
      <c r="I135" s="55"/>
      <c r="J135" s="48" t="s">
        <v>667</v>
      </c>
      <c r="K135" s="61">
        <v>657</v>
      </c>
      <c r="L135" s="55"/>
      <c r="M135" s="195"/>
      <c r="N135" s="62">
        <v>769</v>
      </c>
      <c r="O135" s="55"/>
      <c r="P135" s="48" t="s">
        <v>742</v>
      </c>
      <c r="Q135" s="61">
        <v>836</v>
      </c>
      <c r="R135" s="55"/>
      <c r="S135" s="48" t="s">
        <v>790</v>
      </c>
      <c r="T135" s="61">
        <v>897</v>
      </c>
      <c r="U135" s="55"/>
      <c r="V135" s="62" t="s">
        <v>273</v>
      </c>
      <c r="W135" s="53">
        <v>138</v>
      </c>
      <c r="X135" s="55"/>
      <c r="Y135" s="62">
        <v>653</v>
      </c>
      <c r="Z135" s="53">
        <v>134</v>
      </c>
      <c r="AA135" s="55"/>
      <c r="AB135" s="61">
        <v>702</v>
      </c>
      <c r="AC135" s="53" t="s">
        <v>675</v>
      </c>
      <c r="AD135" s="55"/>
      <c r="AE135" s="61">
        <v>750</v>
      </c>
      <c r="AF135" s="53" t="s">
        <v>553</v>
      </c>
      <c r="AG135" s="55"/>
      <c r="AH135" s="61">
        <v>801</v>
      </c>
      <c r="AI135" s="53" t="s">
        <v>739</v>
      </c>
      <c r="AJ135" s="55"/>
      <c r="AK135" s="62">
        <v>849</v>
      </c>
      <c r="AL135" s="53">
        <v>186</v>
      </c>
    </row>
    <row r="136" spans="1:38" s="32" customFormat="1" x14ac:dyDescent="0.2">
      <c r="A136" s="194">
        <v>196</v>
      </c>
      <c r="B136" s="61">
        <v>815</v>
      </c>
      <c r="C136" s="55"/>
      <c r="D136" s="48" t="s">
        <v>1304</v>
      </c>
      <c r="E136" s="61" t="s">
        <v>621</v>
      </c>
      <c r="F136" s="55"/>
      <c r="G136" s="194" t="s">
        <v>633</v>
      </c>
      <c r="H136" s="61">
        <v>367</v>
      </c>
      <c r="I136" s="55"/>
      <c r="J136" s="48" t="s">
        <v>668</v>
      </c>
      <c r="K136" s="61">
        <v>680</v>
      </c>
      <c r="L136" s="55"/>
      <c r="M136" s="194" t="s">
        <v>706</v>
      </c>
      <c r="N136" s="61">
        <v>741</v>
      </c>
      <c r="O136" s="55"/>
      <c r="P136" s="48" t="s">
        <v>743</v>
      </c>
      <c r="Q136" s="61">
        <v>837</v>
      </c>
      <c r="R136" s="55"/>
      <c r="S136" s="48" t="s">
        <v>791</v>
      </c>
      <c r="T136" s="61">
        <v>898</v>
      </c>
      <c r="U136" s="55"/>
      <c r="V136" s="62">
        <v>600</v>
      </c>
      <c r="W136" s="53">
        <v>139</v>
      </c>
      <c r="X136" s="55"/>
      <c r="Y136" s="61">
        <v>654</v>
      </c>
      <c r="Z136" s="53" t="s">
        <v>666</v>
      </c>
      <c r="AA136" s="55"/>
      <c r="AB136" s="61">
        <v>703</v>
      </c>
      <c r="AC136" s="53" t="s">
        <v>676</v>
      </c>
      <c r="AD136" s="55"/>
      <c r="AE136" s="61">
        <v>751</v>
      </c>
      <c r="AF136" s="53" t="s">
        <v>554</v>
      </c>
      <c r="AG136" s="55"/>
      <c r="AH136" s="61">
        <v>802</v>
      </c>
      <c r="AI136" s="53" t="s">
        <v>740</v>
      </c>
      <c r="AJ136" s="55"/>
      <c r="AK136" s="62">
        <v>850</v>
      </c>
      <c r="AL136" s="53">
        <v>187</v>
      </c>
    </row>
    <row r="137" spans="1:38" s="32" customFormat="1" x14ac:dyDescent="0.2">
      <c r="A137" s="195"/>
      <c r="B137" s="62">
        <v>847</v>
      </c>
      <c r="C137" s="55"/>
      <c r="D137" s="48" t="s">
        <v>861</v>
      </c>
      <c r="E137" s="61" t="s">
        <v>622</v>
      </c>
      <c r="F137" s="55"/>
      <c r="G137" s="196"/>
      <c r="H137" s="62">
        <v>368</v>
      </c>
      <c r="I137" s="55"/>
      <c r="J137" s="48" t="s">
        <v>669</v>
      </c>
      <c r="K137" s="61">
        <v>681</v>
      </c>
      <c r="L137" s="55"/>
      <c r="M137" s="195"/>
      <c r="N137" s="62">
        <v>757</v>
      </c>
      <c r="O137" s="55"/>
      <c r="P137" s="48" t="s">
        <v>744</v>
      </c>
      <c r="Q137" s="61">
        <v>838</v>
      </c>
      <c r="R137" s="55"/>
      <c r="S137" s="48" t="s">
        <v>792</v>
      </c>
      <c r="T137" s="61">
        <v>902</v>
      </c>
      <c r="U137" s="55"/>
      <c r="V137" s="62">
        <v>601</v>
      </c>
      <c r="W137" s="53">
        <v>140</v>
      </c>
      <c r="X137" s="55"/>
      <c r="Y137" s="62">
        <v>655</v>
      </c>
      <c r="Z137" s="53" t="s">
        <v>666</v>
      </c>
      <c r="AA137" s="55"/>
      <c r="AB137" s="61">
        <v>704</v>
      </c>
      <c r="AC137" s="53" t="s">
        <v>677</v>
      </c>
      <c r="AD137" s="55"/>
      <c r="AE137" s="62">
        <v>752</v>
      </c>
      <c r="AF137" s="53" t="s">
        <v>698</v>
      </c>
      <c r="AG137" s="55"/>
      <c r="AH137" s="61">
        <v>803</v>
      </c>
      <c r="AI137" s="53">
        <v>184</v>
      </c>
      <c r="AJ137" s="55"/>
      <c r="AK137" s="62">
        <v>851</v>
      </c>
      <c r="AL137" s="53">
        <v>188</v>
      </c>
    </row>
    <row r="138" spans="1:38" s="32" customFormat="1" x14ac:dyDescent="0.2">
      <c r="A138" s="48">
        <v>197</v>
      </c>
      <c r="B138" s="61">
        <v>816</v>
      </c>
      <c r="C138" s="55"/>
      <c r="D138" s="48" t="s">
        <v>862</v>
      </c>
      <c r="E138" s="61" t="s">
        <v>623</v>
      </c>
      <c r="F138" s="55"/>
      <c r="G138" s="195"/>
      <c r="H138" s="62">
        <v>369</v>
      </c>
      <c r="I138" s="55"/>
      <c r="J138" s="48" t="s">
        <v>670</v>
      </c>
      <c r="K138" s="61">
        <v>682</v>
      </c>
      <c r="L138" s="55"/>
      <c r="M138" s="194" t="s">
        <v>707</v>
      </c>
      <c r="N138" s="61">
        <v>742</v>
      </c>
      <c r="O138" s="55"/>
      <c r="P138" s="48" t="s">
        <v>745</v>
      </c>
      <c r="Q138" s="61">
        <v>852</v>
      </c>
      <c r="R138" s="55"/>
      <c r="S138" s="48" t="s">
        <v>793</v>
      </c>
      <c r="T138" s="61">
        <v>899</v>
      </c>
      <c r="U138" s="55"/>
      <c r="V138" s="62">
        <v>602</v>
      </c>
      <c r="W138" s="53">
        <v>142</v>
      </c>
      <c r="X138" s="55"/>
      <c r="Y138" s="62">
        <v>656</v>
      </c>
      <c r="Z138" s="53" t="s">
        <v>666</v>
      </c>
      <c r="AA138" s="55"/>
      <c r="AB138" s="61">
        <v>705</v>
      </c>
      <c r="AC138" s="53" t="s">
        <v>678</v>
      </c>
      <c r="AD138" s="55"/>
      <c r="AE138" s="62">
        <v>753</v>
      </c>
      <c r="AF138" s="53" t="s">
        <v>700</v>
      </c>
      <c r="AG138" s="55"/>
      <c r="AH138" s="61">
        <v>804</v>
      </c>
      <c r="AI138" s="53">
        <v>185</v>
      </c>
      <c r="AJ138" s="55"/>
      <c r="AK138" s="61">
        <v>852</v>
      </c>
      <c r="AL138" s="53" t="s">
        <v>745</v>
      </c>
    </row>
    <row r="139" spans="1:38" s="32" customFormat="1" x14ac:dyDescent="0.2">
      <c r="A139" s="48">
        <v>198</v>
      </c>
      <c r="B139" s="61">
        <v>817</v>
      </c>
      <c r="C139" s="55"/>
      <c r="D139" s="48" t="s">
        <v>863</v>
      </c>
      <c r="E139" s="61" t="s">
        <v>624</v>
      </c>
      <c r="F139" s="55"/>
      <c r="G139" s="194" t="s">
        <v>634</v>
      </c>
      <c r="H139" s="61">
        <v>370</v>
      </c>
      <c r="I139" s="55"/>
      <c r="J139" s="48" t="s">
        <v>671</v>
      </c>
      <c r="K139" s="61">
        <v>683</v>
      </c>
      <c r="L139" s="55"/>
      <c r="M139" s="195"/>
      <c r="N139" s="62">
        <v>758</v>
      </c>
      <c r="O139" s="55"/>
      <c r="P139" s="48" t="s">
        <v>746</v>
      </c>
      <c r="Q139" s="61">
        <v>853</v>
      </c>
      <c r="R139" s="55"/>
      <c r="S139" s="48" t="s">
        <v>794</v>
      </c>
      <c r="T139" s="61">
        <v>900</v>
      </c>
      <c r="U139" s="55"/>
      <c r="V139" s="62">
        <v>603</v>
      </c>
      <c r="W139" s="53">
        <v>147</v>
      </c>
      <c r="X139" s="55"/>
      <c r="Y139" s="61">
        <v>657</v>
      </c>
      <c r="Z139" s="53" t="s">
        <v>667</v>
      </c>
      <c r="AA139" s="55"/>
      <c r="AB139" s="61">
        <v>706</v>
      </c>
      <c r="AC139" s="53" t="s">
        <v>679</v>
      </c>
      <c r="AD139" s="55"/>
      <c r="AE139" s="62">
        <v>754</v>
      </c>
      <c r="AF139" s="53" t="s">
        <v>703</v>
      </c>
      <c r="AG139" s="55"/>
      <c r="AH139" s="61">
        <v>805</v>
      </c>
      <c r="AI139" s="53">
        <v>186</v>
      </c>
      <c r="AJ139" s="55"/>
      <c r="AK139" s="61">
        <v>853</v>
      </c>
      <c r="AL139" s="53" t="s">
        <v>746</v>
      </c>
    </row>
    <row r="140" spans="1:38" s="32" customFormat="1" x14ac:dyDescent="0.2">
      <c r="A140" s="48">
        <v>199</v>
      </c>
      <c r="B140" s="61">
        <v>818</v>
      </c>
      <c r="C140" s="55"/>
      <c r="D140" s="48" t="s">
        <v>864</v>
      </c>
      <c r="E140" s="61" t="s">
        <v>625</v>
      </c>
      <c r="F140" s="55"/>
      <c r="G140" s="195"/>
      <c r="H140" s="62">
        <v>371</v>
      </c>
      <c r="I140" s="55"/>
      <c r="J140" s="48" t="s">
        <v>672</v>
      </c>
      <c r="K140" s="61">
        <v>688</v>
      </c>
      <c r="L140" s="55"/>
      <c r="M140" s="194" t="s">
        <v>708</v>
      </c>
      <c r="N140" s="61">
        <v>743</v>
      </c>
      <c r="O140" s="55"/>
      <c r="P140" s="48" t="s">
        <v>747</v>
      </c>
      <c r="Q140" s="61">
        <v>854</v>
      </c>
      <c r="R140" s="55"/>
      <c r="S140" s="48" t="s">
        <v>795</v>
      </c>
      <c r="T140" s="61">
        <v>901</v>
      </c>
      <c r="U140" s="55"/>
      <c r="V140" s="62">
        <v>604</v>
      </c>
      <c r="W140" s="53">
        <v>135</v>
      </c>
      <c r="X140" s="55"/>
      <c r="Y140" s="61">
        <v>658</v>
      </c>
      <c r="Z140" s="53">
        <v>161</v>
      </c>
      <c r="AA140" s="55"/>
      <c r="AB140" s="61">
        <v>707</v>
      </c>
      <c r="AC140" s="53" t="s">
        <v>680</v>
      </c>
      <c r="AD140" s="55"/>
      <c r="AE140" s="62">
        <v>755</v>
      </c>
      <c r="AF140" s="53" t="s">
        <v>704</v>
      </c>
      <c r="AG140" s="55"/>
      <c r="AH140" s="61">
        <v>806</v>
      </c>
      <c r="AI140" s="53">
        <v>187</v>
      </c>
      <c r="AJ140" s="55"/>
      <c r="AK140" s="61">
        <v>854</v>
      </c>
      <c r="AL140" s="53" t="s">
        <v>747</v>
      </c>
    </row>
    <row r="141" spans="1:38" s="32" customFormat="1" x14ac:dyDescent="0.2">
      <c r="A141" s="48">
        <v>200</v>
      </c>
      <c r="B141" s="61">
        <v>819</v>
      </c>
      <c r="C141" s="55"/>
      <c r="D141" s="48" t="s">
        <v>865</v>
      </c>
      <c r="E141" s="61" t="s">
        <v>626</v>
      </c>
      <c r="F141" s="55"/>
      <c r="G141" s="194" t="s">
        <v>635</v>
      </c>
      <c r="H141" s="61">
        <v>372</v>
      </c>
      <c r="I141" s="55"/>
      <c r="J141" s="48" t="s">
        <v>673</v>
      </c>
      <c r="K141" s="61">
        <v>689</v>
      </c>
      <c r="L141" s="55"/>
      <c r="M141" s="195"/>
      <c r="N141" s="62">
        <v>759</v>
      </c>
      <c r="O141" s="55"/>
      <c r="P141" s="48" t="s">
        <v>748</v>
      </c>
      <c r="Q141" s="61">
        <v>855</v>
      </c>
      <c r="R141" s="55"/>
      <c r="S141" s="48" t="s">
        <v>796</v>
      </c>
      <c r="T141" s="61">
        <v>903</v>
      </c>
      <c r="U141" s="55"/>
      <c r="V141" s="62">
        <v>605</v>
      </c>
      <c r="W141" s="53">
        <v>136</v>
      </c>
      <c r="X141" s="55"/>
      <c r="Y141" s="61">
        <v>659</v>
      </c>
      <c r="Z141" s="53">
        <v>162</v>
      </c>
      <c r="AA141" s="55"/>
      <c r="AB141" s="61">
        <v>708</v>
      </c>
      <c r="AC141" s="53" t="s">
        <v>681</v>
      </c>
      <c r="AD141" s="55"/>
      <c r="AE141" s="62">
        <v>756</v>
      </c>
      <c r="AF141" s="53" t="s">
        <v>705</v>
      </c>
      <c r="AG141" s="55"/>
      <c r="AH141" s="61">
        <v>807</v>
      </c>
      <c r="AI141" s="53">
        <v>188</v>
      </c>
      <c r="AJ141" s="55"/>
      <c r="AK141" s="61">
        <v>855</v>
      </c>
      <c r="AL141" s="53" t="s">
        <v>748</v>
      </c>
    </row>
    <row r="142" spans="1:38" s="32" customFormat="1" x14ac:dyDescent="0.2">
      <c r="A142" s="48">
        <v>201</v>
      </c>
      <c r="B142" s="61">
        <v>820</v>
      </c>
      <c r="C142" s="55"/>
      <c r="D142" s="48" t="s">
        <v>866</v>
      </c>
      <c r="E142" s="61" t="s">
        <v>627</v>
      </c>
      <c r="F142" s="55"/>
      <c r="G142" s="195"/>
      <c r="H142" s="62">
        <v>373</v>
      </c>
      <c r="I142" s="55"/>
      <c r="J142" s="48" t="s">
        <v>674</v>
      </c>
      <c r="K142" s="61">
        <v>690</v>
      </c>
      <c r="L142" s="55"/>
      <c r="M142" s="194" t="s">
        <v>709</v>
      </c>
      <c r="N142" s="61">
        <v>744</v>
      </c>
      <c r="O142" s="55"/>
      <c r="P142" s="48" t="s">
        <v>749</v>
      </c>
      <c r="Q142" s="61">
        <v>856</v>
      </c>
      <c r="R142" s="55"/>
      <c r="S142" s="48" t="s">
        <v>797</v>
      </c>
      <c r="T142" s="61">
        <v>904</v>
      </c>
      <c r="U142" s="55"/>
      <c r="V142" s="62">
        <v>606</v>
      </c>
      <c r="W142" s="53">
        <v>138</v>
      </c>
      <c r="X142" s="55"/>
      <c r="Y142" s="61">
        <v>660</v>
      </c>
      <c r="Z142" s="53">
        <v>163</v>
      </c>
      <c r="AA142" s="55"/>
      <c r="AB142" s="61">
        <v>709</v>
      </c>
      <c r="AC142" s="53" t="s">
        <v>682</v>
      </c>
      <c r="AD142" s="55"/>
      <c r="AE142" s="62">
        <v>757</v>
      </c>
      <c r="AF142" s="53" t="s">
        <v>706</v>
      </c>
      <c r="AG142" s="55"/>
      <c r="AH142" s="61">
        <v>808</v>
      </c>
      <c r="AI142" s="53">
        <v>189</v>
      </c>
      <c r="AJ142" s="55"/>
      <c r="AK142" s="61">
        <v>856</v>
      </c>
      <c r="AL142" s="53" t="s">
        <v>749</v>
      </c>
    </row>
    <row r="143" spans="1:38" s="32" customFormat="1" x14ac:dyDescent="0.2">
      <c r="A143" s="48">
        <v>202</v>
      </c>
      <c r="B143" s="61">
        <v>821</v>
      </c>
      <c r="C143" s="55"/>
      <c r="D143" s="48" t="s">
        <v>867</v>
      </c>
      <c r="E143" s="61" t="s">
        <v>628</v>
      </c>
      <c r="F143" s="55"/>
      <c r="G143" s="194" t="s">
        <v>636</v>
      </c>
      <c r="H143" s="61">
        <v>397</v>
      </c>
      <c r="I143" s="55"/>
      <c r="J143" s="48" t="s">
        <v>675</v>
      </c>
      <c r="K143" s="61">
        <v>702</v>
      </c>
      <c r="L143" s="55"/>
      <c r="M143" s="195"/>
      <c r="N143" s="62">
        <v>760</v>
      </c>
      <c r="O143" s="55"/>
      <c r="P143" s="48" t="s">
        <v>750</v>
      </c>
      <c r="Q143" s="61">
        <v>857</v>
      </c>
      <c r="R143" s="55"/>
      <c r="S143" s="48" t="s">
        <v>798</v>
      </c>
      <c r="T143" s="61">
        <v>905</v>
      </c>
      <c r="U143" s="55"/>
      <c r="V143" s="62">
        <v>610</v>
      </c>
      <c r="W143" s="53" t="s">
        <v>645</v>
      </c>
      <c r="X143" s="55"/>
      <c r="Y143" s="61">
        <v>661</v>
      </c>
      <c r="Z143" s="53">
        <v>164</v>
      </c>
      <c r="AA143" s="55"/>
      <c r="AB143" s="61">
        <v>710</v>
      </c>
      <c r="AC143" s="53" t="s">
        <v>683</v>
      </c>
      <c r="AD143" s="55"/>
      <c r="AE143" s="62">
        <v>758</v>
      </c>
      <c r="AF143" s="53" t="s">
        <v>707</v>
      </c>
      <c r="AG143" s="55"/>
      <c r="AH143" s="61">
        <v>809</v>
      </c>
      <c r="AI143" s="53">
        <v>190</v>
      </c>
      <c r="AJ143" s="55"/>
      <c r="AK143" s="61">
        <v>857</v>
      </c>
      <c r="AL143" s="53" t="s">
        <v>750</v>
      </c>
    </row>
    <row r="144" spans="1:38" s="32" customFormat="1" x14ac:dyDescent="0.2">
      <c r="A144" s="48">
        <v>203</v>
      </c>
      <c r="B144" s="61">
        <v>822</v>
      </c>
      <c r="C144" s="55"/>
      <c r="D144" s="48" t="s">
        <v>868</v>
      </c>
      <c r="E144" s="61" t="s">
        <v>629</v>
      </c>
      <c r="F144" s="55"/>
      <c r="G144" s="195"/>
      <c r="H144" s="62">
        <v>401</v>
      </c>
      <c r="I144" s="55"/>
      <c r="J144" s="48" t="s">
        <v>676</v>
      </c>
      <c r="K144" s="61">
        <v>703</v>
      </c>
      <c r="L144" s="55"/>
      <c r="M144" s="194" t="s">
        <v>710</v>
      </c>
      <c r="N144" s="61">
        <v>745</v>
      </c>
      <c r="O144" s="55"/>
      <c r="P144" s="48" t="s">
        <v>751</v>
      </c>
      <c r="Q144" s="61">
        <v>858</v>
      </c>
      <c r="R144" s="55"/>
      <c r="S144" s="48" t="s">
        <v>799</v>
      </c>
      <c r="T144" s="61">
        <v>906</v>
      </c>
      <c r="U144" s="55"/>
      <c r="V144" s="61">
        <v>611</v>
      </c>
      <c r="W144" s="53" t="s">
        <v>645</v>
      </c>
      <c r="X144" s="55"/>
      <c r="Y144" s="61">
        <v>662</v>
      </c>
      <c r="Z144" s="53">
        <v>165</v>
      </c>
      <c r="AA144" s="55"/>
      <c r="AB144" s="61">
        <v>711</v>
      </c>
      <c r="AC144" s="53" t="s">
        <v>684</v>
      </c>
      <c r="AD144" s="55"/>
      <c r="AE144" s="62">
        <v>759</v>
      </c>
      <c r="AF144" s="53" t="s">
        <v>708</v>
      </c>
      <c r="AG144" s="55"/>
      <c r="AH144" s="61">
        <v>810</v>
      </c>
      <c r="AI144" s="53">
        <v>191</v>
      </c>
      <c r="AJ144" s="55"/>
      <c r="AK144" s="61">
        <v>858</v>
      </c>
      <c r="AL144" s="53" t="s">
        <v>751</v>
      </c>
    </row>
    <row r="145" spans="1:38" s="32" customFormat="1" x14ac:dyDescent="0.2">
      <c r="A145" s="48">
        <v>204</v>
      </c>
      <c r="B145" s="61">
        <v>823</v>
      </c>
      <c r="C145" s="55"/>
      <c r="D145" s="48" t="s">
        <v>594</v>
      </c>
      <c r="E145" s="61">
        <v>230</v>
      </c>
      <c r="F145" s="55"/>
      <c r="G145" s="194" t="s">
        <v>637</v>
      </c>
      <c r="H145" s="61">
        <v>398</v>
      </c>
      <c r="I145" s="55"/>
      <c r="J145" s="48" t="s">
        <v>677</v>
      </c>
      <c r="K145" s="61">
        <v>704</v>
      </c>
      <c r="L145" s="55"/>
      <c r="M145" s="195"/>
      <c r="N145" s="62">
        <v>761</v>
      </c>
      <c r="O145" s="55"/>
      <c r="P145" s="48" t="s">
        <v>752</v>
      </c>
      <c r="Q145" s="61">
        <v>859</v>
      </c>
      <c r="R145" s="55"/>
      <c r="S145" s="48" t="s">
        <v>800</v>
      </c>
      <c r="T145" s="61">
        <v>907</v>
      </c>
      <c r="U145" s="55"/>
      <c r="V145" s="62">
        <v>612</v>
      </c>
      <c r="W145" s="53" t="s">
        <v>645</v>
      </c>
      <c r="X145" s="55"/>
      <c r="Y145" s="61">
        <v>663</v>
      </c>
      <c r="Z145" s="53">
        <v>166</v>
      </c>
      <c r="AA145" s="55"/>
      <c r="AB145" s="61">
        <v>712</v>
      </c>
      <c r="AC145" s="53" t="s">
        <v>685</v>
      </c>
      <c r="AD145" s="55"/>
      <c r="AE145" s="62">
        <v>760</v>
      </c>
      <c r="AF145" s="53" t="s">
        <v>709</v>
      </c>
      <c r="AG145" s="55"/>
      <c r="AH145" s="61">
        <v>811</v>
      </c>
      <c r="AI145" s="53">
        <v>192</v>
      </c>
      <c r="AJ145" s="55"/>
      <c r="AK145" s="61">
        <v>859</v>
      </c>
      <c r="AL145" s="53" t="s">
        <v>752</v>
      </c>
    </row>
    <row r="146" spans="1:38" s="32" customFormat="1" x14ac:dyDescent="0.2">
      <c r="A146" s="48">
        <v>205</v>
      </c>
      <c r="B146" s="61">
        <v>824</v>
      </c>
      <c r="C146" s="55"/>
      <c r="D146" s="48" t="s">
        <v>595</v>
      </c>
      <c r="E146" s="61">
        <v>231</v>
      </c>
      <c r="F146" s="55"/>
      <c r="G146" s="195"/>
      <c r="H146" s="62">
        <v>402</v>
      </c>
      <c r="I146" s="55"/>
      <c r="J146" s="48" t="s">
        <v>678</v>
      </c>
      <c r="K146" s="61">
        <v>705</v>
      </c>
      <c r="L146" s="55"/>
      <c r="N146" s="63"/>
      <c r="O146" s="55"/>
      <c r="P146" s="48" t="s">
        <v>753</v>
      </c>
      <c r="Q146" s="61">
        <v>860</v>
      </c>
      <c r="R146" s="55"/>
      <c r="S146" s="48" t="s">
        <v>801</v>
      </c>
      <c r="T146" s="61">
        <v>908</v>
      </c>
      <c r="U146" s="55"/>
      <c r="V146" s="62">
        <v>613</v>
      </c>
      <c r="W146" s="53" t="s">
        <v>645</v>
      </c>
      <c r="X146" s="55"/>
      <c r="Y146" s="61">
        <v>664</v>
      </c>
      <c r="Z146" s="53">
        <v>167</v>
      </c>
      <c r="AA146" s="55"/>
      <c r="AB146" s="61">
        <v>713</v>
      </c>
      <c r="AC146" s="53" t="s">
        <v>686</v>
      </c>
      <c r="AD146" s="55"/>
      <c r="AE146" s="62">
        <v>761</v>
      </c>
      <c r="AF146" s="53" t="s">
        <v>710</v>
      </c>
      <c r="AG146" s="55"/>
      <c r="AH146" s="61">
        <v>812</v>
      </c>
      <c r="AI146" s="53">
        <v>193</v>
      </c>
      <c r="AJ146" s="55"/>
      <c r="AK146" s="61">
        <v>860</v>
      </c>
      <c r="AL146" s="53" t="s">
        <v>753</v>
      </c>
    </row>
    <row r="147" spans="1:38" s="32" customFormat="1" x14ac:dyDescent="0.2">
      <c r="A147" s="48" t="s">
        <v>802</v>
      </c>
      <c r="B147" s="61">
        <v>909</v>
      </c>
      <c r="C147" s="55"/>
      <c r="D147" s="48" t="s">
        <v>828</v>
      </c>
      <c r="E147" s="61">
        <v>929</v>
      </c>
      <c r="F147" s="55"/>
      <c r="G147" s="49" t="s">
        <v>1473</v>
      </c>
      <c r="H147" s="61" t="s">
        <v>1478</v>
      </c>
      <c r="I147" s="55"/>
      <c r="J147" s="194" t="s">
        <v>1573</v>
      </c>
      <c r="K147" s="62" t="s">
        <v>1506</v>
      </c>
      <c r="L147" s="55"/>
      <c r="M147" s="194" t="s">
        <v>1578</v>
      </c>
      <c r="N147" s="62" t="s">
        <v>1513</v>
      </c>
      <c r="O147" s="55"/>
      <c r="P147" s="48" t="s">
        <v>1375</v>
      </c>
      <c r="Q147" s="61" t="s">
        <v>1370</v>
      </c>
      <c r="R147" s="55"/>
      <c r="S147" s="48" t="s">
        <v>1416</v>
      </c>
      <c r="T147" s="61" t="s">
        <v>1398</v>
      </c>
      <c r="U147" s="55"/>
      <c r="V147" s="61">
        <v>861</v>
      </c>
      <c r="W147" s="53" t="s">
        <v>754</v>
      </c>
      <c r="X147" s="55"/>
      <c r="Y147" s="61">
        <v>909</v>
      </c>
      <c r="Z147" s="53" t="s">
        <v>802</v>
      </c>
      <c r="AA147" s="55"/>
      <c r="AB147" s="61" t="s">
        <v>602</v>
      </c>
      <c r="AC147" s="53" t="s">
        <v>1295</v>
      </c>
      <c r="AD147" s="55"/>
      <c r="AE147" s="61" t="s">
        <v>1389</v>
      </c>
      <c r="AF147" s="53" t="s">
        <v>1307</v>
      </c>
      <c r="AG147" s="55"/>
      <c r="AH147" s="62" t="s">
        <v>1534</v>
      </c>
      <c r="AI147" s="53" t="s">
        <v>1576</v>
      </c>
      <c r="AJ147" s="55"/>
      <c r="AK147" s="61" t="s">
        <v>1332</v>
      </c>
      <c r="AL147" s="53" t="s">
        <v>1333</v>
      </c>
    </row>
    <row r="148" spans="1:38" s="32" customFormat="1" x14ac:dyDescent="0.2">
      <c r="A148" s="48" t="s">
        <v>803</v>
      </c>
      <c r="B148" s="61">
        <v>910</v>
      </c>
      <c r="C148" s="55"/>
      <c r="D148" s="48" t="s">
        <v>829</v>
      </c>
      <c r="E148" s="61">
        <v>934</v>
      </c>
      <c r="F148" s="55"/>
      <c r="G148" s="51"/>
      <c r="H148" s="62" t="s">
        <v>1485</v>
      </c>
      <c r="I148" s="55"/>
      <c r="J148" s="196"/>
      <c r="K148" s="62" t="s">
        <v>1508</v>
      </c>
      <c r="L148" s="55"/>
      <c r="M148" s="196"/>
      <c r="N148" s="62" t="s">
        <v>1529</v>
      </c>
      <c r="O148" s="55"/>
      <c r="P148" s="48" t="s">
        <v>1376</v>
      </c>
      <c r="Q148" s="61" t="s">
        <v>1371</v>
      </c>
      <c r="R148" s="55"/>
      <c r="S148" s="194" t="s">
        <v>1417</v>
      </c>
      <c r="T148" s="62" t="s">
        <v>1401</v>
      </c>
      <c r="U148" s="55"/>
      <c r="V148" s="61">
        <v>862</v>
      </c>
      <c r="W148" s="53" t="s">
        <v>755</v>
      </c>
      <c r="X148" s="55"/>
      <c r="Y148" s="61">
        <v>910</v>
      </c>
      <c r="Z148" s="53" t="s">
        <v>803</v>
      </c>
      <c r="AA148" s="55"/>
      <c r="AB148" s="61" t="s">
        <v>603</v>
      </c>
      <c r="AC148" s="53" t="s">
        <v>847</v>
      </c>
      <c r="AD148" s="55"/>
      <c r="AE148" s="61" t="s">
        <v>1478</v>
      </c>
      <c r="AF148" s="53" t="s">
        <v>1473</v>
      </c>
      <c r="AG148" s="55"/>
      <c r="AH148" s="62" t="s">
        <v>1535</v>
      </c>
      <c r="AI148" s="53" t="s">
        <v>1577</v>
      </c>
      <c r="AJ148" s="55"/>
      <c r="AK148" s="61" t="s">
        <v>1330</v>
      </c>
      <c r="AL148" s="53" t="s">
        <v>1331</v>
      </c>
    </row>
    <row r="149" spans="1:38" s="32" customFormat="1" x14ac:dyDescent="0.2">
      <c r="A149" s="48" t="s">
        <v>804</v>
      </c>
      <c r="B149" s="61">
        <v>911</v>
      </c>
      <c r="C149" s="55"/>
      <c r="D149" s="48" t="s">
        <v>830</v>
      </c>
      <c r="E149" s="61">
        <v>935</v>
      </c>
      <c r="F149" s="55"/>
      <c r="G149" s="51"/>
      <c r="H149" s="62" t="s">
        <v>1492</v>
      </c>
      <c r="I149" s="55"/>
      <c r="J149" s="196"/>
      <c r="K149" s="62" t="s">
        <v>1524</v>
      </c>
      <c r="L149" s="55"/>
      <c r="M149" s="196"/>
      <c r="N149" s="62" t="s">
        <v>1542</v>
      </c>
      <c r="O149" s="55"/>
      <c r="P149" s="48" t="s">
        <v>1377</v>
      </c>
      <c r="Q149" s="61" t="s">
        <v>1372</v>
      </c>
      <c r="R149" s="55"/>
      <c r="S149" s="196"/>
      <c r="T149" s="62" t="s">
        <v>1403</v>
      </c>
      <c r="U149" s="55"/>
      <c r="V149" s="61">
        <v>863</v>
      </c>
      <c r="W149" s="53" t="s">
        <v>756</v>
      </c>
      <c r="X149" s="55"/>
      <c r="Y149" s="61">
        <v>911</v>
      </c>
      <c r="Z149" s="53" t="s">
        <v>804</v>
      </c>
      <c r="AA149" s="55"/>
      <c r="AB149" s="61" t="s">
        <v>604</v>
      </c>
      <c r="AC149" s="53" t="s">
        <v>848</v>
      </c>
      <c r="AD149" s="55"/>
      <c r="AE149" s="61" t="s">
        <v>1479</v>
      </c>
      <c r="AF149" s="53" t="s">
        <v>1566</v>
      </c>
      <c r="AG149" s="55"/>
      <c r="AH149" s="62" t="s">
        <v>1536</v>
      </c>
      <c r="AI149" s="53" t="s">
        <v>1579</v>
      </c>
      <c r="AJ149" s="55"/>
      <c r="AK149" s="61" t="s">
        <v>1328</v>
      </c>
      <c r="AL149" s="53" t="s">
        <v>1329</v>
      </c>
    </row>
    <row r="150" spans="1:38" s="32" customFormat="1" x14ac:dyDescent="0.2">
      <c r="A150" s="48" t="s">
        <v>805</v>
      </c>
      <c r="B150" s="61">
        <v>912</v>
      </c>
      <c r="C150" s="55"/>
      <c r="D150" s="48" t="s">
        <v>831</v>
      </c>
      <c r="E150" s="61">
        <v>936</v>
      </c>
      <c r="F150" s="55"/>
      <c r="G150" s="50"/>
      <c r="H150" s="62" t="s">
        <v>1499</v>
      </c>
      <c r="I150" s="55"/>
      <c r="J150" s="196"/>
      <c r="K150" s="62" t="s">
        <v>1531</v>
      </c>
      <c r="L150" s="55"/>
      <c r="M150" s="195"/>
      <c r="N150" s="61" t="s">
        <v>1544</v>
      </c>
      <c r="O150" s="55"/>
      <c r="P150" s="48" t="s">
        <v>1378</v>
      </c>
      <c r="Q150" s="61" t="s">
        <v>1373</v>
      </c>
      <c r="R150" s="55"/>
      <c r="S150" s="196"/>
      <c r="T150" s="62" t="s">
        <v>1404</v>
      </c>
      <c r="U150" s="55"/>
      <c r="V150" s="61">
        <v>864</v>
      </c>
      <c r="W150" s="53" t="s">
        <v>757</v>
      </c>
      <c r="X150" s="55"/>
      <c r="Y150" s="61">
        <v>912</v>
      </c>
      <c r="Z150" s="53" t="s">
        <v>805</v>
      </c>
      <c r="AA150" s="55"/>
      <c r="AB150" s="61" t="s">
        <v>605</v>
      </c>
      <c r="AC150" s="53" t="s">
        <v>1296</v>
      </c>
      <c r="AD150" s="55"/>
      <c r="AE150" s="61" t="s">
        <v>1480</v>
      </c>
      <c r="AF150" s="53" t="s">
        <v>1567</v>
      </c>
      <c r="AG150" s="55"/>
      <c r="AH150" s="62" t="s">
        <v>1537</v>
      </c>
      <c r="AI150" s="53" t="s">
        <v>1573</v>
      </c>
      <c r="AJ150" s="55"/>
      <c r="AK150" s="61" t="s">
        <v>1326</v>
      </c>
      <c r="AL150" s="53" t="s">
        <v>1327</v>
      </c>
    </row>
    <row r="151" spans="1:38" s="32" customFormat="1" x14ac:dyDescent="0.2">
      <c r="A151" s="48" t="s">
        <v>806</v>
      </c>
      <c r="B151" s="61">
        <v>913</v>
      </c>
      <c r="C151" s="55"/>
      <c r="D151" s="48" t="s">
        <v>832</v>
      </c>
      <c r="E151" s="61">
        <v>939</v>
      </c>
      <c r="F151" s="55"/>
      <c r="G151" s="49" t="s">
        <v>1566</v>
      </c>
      <c r="H151" s="61" t="s">
        <v>1479</v>
      </c>
      <c r="I151" s="55"/>
      <c r="J151" s="196"/>
      <c r="K151" s="62" t="s">
        <v>1537</v>
      </c>
      <c r="L151" s="55"/>
      <c r="M151" s="194" t="s">
        <v>1579</v>
      </c>
      <c r="N151" s="62" t="s">
        <v>1514</v>
      </c>
      <c r="O151" s="55"/>
      <c r="P151" s="48" t="s">
        <v>1379</v>
      </c>
      <c r="Q151" s="61" t="s">
        <v>1374</v>
      </c>
      <c r="R151" s="55"/>
      <c r="S151" s="196"/>
      <c r="T151" s="62" t="s">
        <v>1405</v>
      </c>
      <c r="U151" s="55"/>
      <c r="V151" s="61">
        <v>865</v>
      </c>
      <c r="W151" s="53" t="s">
        <v>758</v>
      </c>
      <c r="X151" s="55"/>
      <c r="Y151" s="61">
        <v>913</v>
      </c>
      <c r="Z151" s="53" t="s">
        <v>806</v>
      </c>
      <c r="AA151" s="55"/>
      <c r="AB151" s="61" t="s">
        <v>606</v>
      </c>
      <c r="AC151" s="53" t="s">
        <v>1297</v>
      </c>
      <c r="AD151" s="55"/>
      <c r="AE151" s="61" t="s">
        <v>1481</v>
      </c>
      <c r="AF151" s="53" t="s">
        <v>1568</v>
      </c>
      <c r="AG151" s="55"/>
      <c r="AH151" s="62" t="s">
        <v>1538</v>
      </c>
      <c r="AI151" s="53" t="s">
        <v>1574</v>
      </c>
      <c r="AJ151" s="55"/>
      <c r="AK151" s="61" t="s">
        <v>1324</v>
      </c>
      <c r="AL151" s="53" t="s">
        <v>1325</v>
      </c>
    </row>
    <row r="152" spans="1:38" s="32" customFormat="1" x14ac:dyDescent="0.2">
      <c r="A152" s="48" t="s">
        <v>807</v>
      </c>
      <c r="B152" s="61">
        <v>914</v>
      </c>
      <c r="C152" s="55"/>
      <c r="D152" s="48" t="s">
        <v>833</v>
      </c>
      <c r="E152" s="61">
        <v>940</v>
      </c>
      <c r="F152" s="55"/>
      <c r="G152" s="51"/>
      <c r="H152" s="62" t="s">
        <v>1486</v>
      </c>
      <c r="I152" s="55"/>
      <c r="J152" s="196"/>
      <c r="K152" s="62" t="s">
        <v>1515</v>
      </c>
      <c r="L152" s="55"/>
      <c r="M152" s="196"/>
      <c r="N152" s="62" t="s">
        <v>1530</v>
      </c>
      <c r="O152" s="55"/>
      <c r="P152" s="48" t="s">
        <v>1335</v>
      </c>
      <c r="Q152" s="61" t="s">
        <v>1384</v>
      </c>
      <c r="R152" s="55"/>
      <c r="S152" s="195"/>
      <c r="T152" s="61" t="s">
        <v>1406</v>
      </c>
      <c r="U152" s="55"/>
      <c r="V152" s="61">
        <v>866</v>
      </c>
      <c r="W152" s="53" t="s">
        <v>759</v>
      </c>
      <c r="X152" s="55"/>
      <c r="Y152" s="61">
        <v>914</v>
      </c>
      <c r="Z152" s="53" t="s">
        <v>807</v>
      </c>
      <c r="AA152" s="55"/>
      <c r="AB152" s="61" t="s">
        <v>607</v>
      </c>
      <c r="AC152" s="53" t="s">
        <v>1298</v>
      </c>
      <c r="AD152" s="55"/>
      <c r="AE152" s="61" t="s">
        <v>1482</v>
      </c>
      <c r="AF152" s="53" t="s">
        <v>1569</v>
      </c>
      <c r="AG152" s="55"/>
      <c r="AH152" s="62" t="s">
        <v>1539</v>
      </c>
      <c r="AI152" s="53" t="s">
        <v>1575</v>
      </c>
      <c r="AJ152" s="55"/>
      <c r="AK152" s="61" t="s">
        <v>1322</v>
      </c>
      <c r="AL152" s="53" t="s">
        <v>1323</v>
      </c>
    </row>
    <row r="153" spans="1:38" s="32" customFormat="1" x14ac:dyDescent="0.2">
      <c r="A153" s="48" t="s">
        <v>808</v>
      </c>
      <c r="B153" s="61">
        <v>915</v>
      </c>
      <c r="C153" s="55"/>
      <c r="D153" s="48" t="s">
        <v>834</v>
      </c>
      <c r="E153" s="61">
        <v>941</v>
      </c>
      <c r="F153" s="55"/>
      <c r="G153" s="51"/>
      <c r="H153" s="62" t="s">
        <v>1493</v>
      </c>
      <c r="I153" s="55"/>
      <c r="J153" s="195"/>
      <c r="K153" s="61" t="s">
        <v>1517</v>
      </c>
      <c r="L153" s="55"/>
      <c r="M153" s="196"/>
      <c r="N153" s="62" t="s">
        <v>1536</v>
      </c>
      <c r="O153" s="55"/>
      <c r="P153" s="48" t="s">
        <v>1336</v>
      </c>
      <c r="Q153" s="61" t="s">
        <v>1385</v>
      </c>
      <c r="R153" s="55"/>
      <c r="S153" s="48" t="s">
        <v>1418</v>
      </c>
      <c r="T153" s="61" t="s">
        <v>1402</v>
      </c>
      <c r="U153" s="55"/>
      <c r="V153" s="61">
        <v>867</v>
      </c>
      <c r="W153" s="53" t="s">
        <v>760</v>
      </c>
      <c r="X153" s="55"/>
      <c r="Y153" s="61">
        <v>915</v>
      </c>
      <c r="Z153" s="53" t="s">
        <v>808</v>
      </c>
      <c r="AA153" s="55"/>
      <c r="AB153" s="61" t="s">
        <v>608</v>
      </c>
      <c r="AC153" s="53" t="s">
        <v>1299</v>
      </c>
      <c r="AD153" s="55"/>
      <c r="AE153" s="61" t="s">
        <v>1483</v>
      </c>
      <c r="AF153" s="53" t="s">
        <v>1570</v>
      </c>
      <c r="AG153" s="55"/>
      <c r="AH153" s="62" t="s">
        <v>1540</v>
      </c>
      <c r="AI153" s="53" t="s">
        <v>1576</v>
      </c>
      <c r="AJ153" s="55"/>
      <c r="AK153" s="61" t="s">
        <v>1320</v>
      </c>
      <c r="AL153" s="53" t="s">
        <v>1321</v>
      </c>
    </row>
    <row r="154" spans="1:38" s="32" customFormat="1" x14ac:dyDescent="0.2">
      <c r="A154" s="48" t="s">
        <v>809</v>
      </c>
      <c r="B154" s="61">
        <v>916</v>
      </c>
      <c r="C154" s="55"/>
      <c r="D154" s="48" t="s">
        <v>835</v>
      </c>
      <c r="E154" s="61">
        <v>942</v>
      </c>
      <c r="F154" s="55"/>
      <c r="G154" s="50"/>
      <c r="H154" s="62" t="s">
        <v>1500</v>
      </c>
      <c r="I154" s="55"/>
      <c r="J154" s="194" t="s">
        <v>1574</v>
      </c>
      <c r="K154" s="62" t="s">
        <v>1507</v>
      </c>
      <c r="L154" s="55"/>
      <c r="M154" s="196"/>
      <c r="N154" s="62" t="s">
        <v>1543</v>
      </c>
      <c r="O154" s="55"/>
      <c r="P154" s="48" t="s">
        <v>1337</v>
      </c>
      <c r="Q154" s="61" t="s">
        <v>1386</v>
      </c>
      <c r="R154" s="55"/>
      <c r="S154" s="48" t="s">
        <v>1419</v>
      </c>
      <c r="T154" s="61" t="s">
        <v>1409</v>
      </c>
      <c r="U154" s="55"/>
      <c r="V154" s="61">
        <v>868</v>
      </c>
      <c r="W154" s="53" t="s">
        <v>761</v>
      </c>
      <c r="X154" s="55"/>
      <c r="Y154" s="61">
        <v>916</v>
      </c>
      <c r="Z154" s="53" t="s">
        <v>809</v>
      </c>
      <c r="AA154" s="55"/>
      <c r="AB154" s="62" t="s">
        <v>609</v>
      </c>
      <c r="AC154" s="53" t="s">
        <v>1296</v>
      </c>
      <c r="AD154" s="55"/>
      <c r="AE154" s="61" t="s">
        <v>1484</v>
      </c>
      <c r="AF154" s="53" t="s">
        <v>1571</v>
      </c>
      <c r="AG154" s="55"/>
      <c r="AH154" s="62" t="s">
        <v>1541</v>
      </c>
      <c r="AI154" s="53" t="s">
        <v>1577</v>
      </c>
      <c r="AJ154" s="55"/>
      <c r="AK154" s="61" t="s">
        <v>1318</v>
      </c>
      <c r="AL154" s="53" t="s">
        <v>1319</v>
      </c>
    </row>
    <row r="155" spans="1:38" s="32" customFormat="1" x14ac:dyDescent="0.2">
      <c r="A155" s="48" t="s">
        <v>810</v>
      </c>
      <c r="B155" s="61">
        <v>917</v>
      </c>
      <c r="C155" s="55"/>
      <c r="D155" s="48" t="s">
        <v>836</v>
      </c>
      <c r="E155" s="61">
        <v>943</v>
      </c>
      <c r="F155" s="55"/>
      <c r="G155" s="194" t="s">
        <v>1567</v>
      </c>
      <c r="H155" s="61" t="s">
        <v>1480</v>
      </c>
      <c r="I155" s="55"/>
      <c r="J155" s="196"/>
      <c r="K155" s="62" t="s">
        <v>1509</v>
      </c>
      <c r="L155" s="55"/>
      <c r="M155" s="195"/>
      <c r="N155" s="61" t="s">
        <v>1545</v>
      </c>
      <c r="O155" s="55"/>
      <c r="P155" s="48" t="s">
        <v>1338</v>
      </c>
      <c r="Q155" s="61" t="s">
        <v>1387</v>
      </c>
      <c r="R155" s="55"/>
      <c r="S155" s="194" t="s">
        <v>1420</v>
      </c>
      <c r="T155" s="62" t="s">
        <v>1407</v>
      </c>
      <c r="U155" s="55"/>
      <c r="V155" s="61">
        <v>869</v>
      </c>
      <c r="W155" s="53" t="s">
        <v>762</v>
      </c>
      <c r="X155" s="55"/>
      <c r="Y155" s="61">
        <v>917</v>
      </c>
      <c r="Z155" s="53" t="s">
        <v>810</v>
      </c>
      <c r="AA155" s="55"/>
      <c r="AB155" s="61" t="s">
        <v>610</v>
      </c>
      <c r="AC155" s="53" t="s">
        <v>849</v>
      </c>
      <c r="AD155" s="55"/>
      <c r="AE155" s="62" t="s">
        <v>1485</v>
      </c>
      <c r="AF155" s="53" t="s">
        <v>1473</v>
      </c>
      <c r="AG155" s="55"/>
      <c r="AH155" s="62" t="s">
        <v>1542</v>
      </c>
      <c r="AI155" s="53" t="s">
        <v>1578</v>
      </c>
      <c r="AJ155" s="55"/>
      <c r="AK155" s="61" t="s">
        <v>1316</v>
      </c>
      <c r="AL155" s="53" t="s">
        <v>1317</v>
      </c>
    </row>
    <row r="156" spans="1:38" s="32" customFormat="1" x14ac:dyDescent="0.2">
      <c r="A156" s="48" t="s">
        <v>811</v>
      </c>
      <c r="B156" s="61">
        <v>918</v>
      </c>
      <c r="C156" s="55"/>
      <c r="D156" s="48" t="s">
        <v>837</v>
      </c>
      <c r="E156" s="61">
        <v>944</v>
      </c>
      <c r="F156" s="55"/>
      <c r="G156" s="196"/>
      <c r="H156" s="62" t="s">
        <v>1487</v>
      </c>
      <c r="I156" s="55"/>
      <c r="J156" s="196"/>
      <c r="K156" s="62" t="s">
        <v>1525</v>
      </c>
      <c r="L156" s="55"/>
      <c r="M156" s="194" t="s">
        <v>1580</v>
      </c>
      <c r="N156" s="62" t="s">
        <v>1547</v>
      </c>
      <c r="O156" s="55"/>
      <c r="P156" s="48" t="s">
        <v>1333</v>
      </c>
      <c r="Q156" s="61" t="s">
        <v>1332</v>
      </c>
      <c r="R156" s="55"/>
      <c r="S156" s="195"/>
      <c r="T156" s="61" t="s">
        <v>1410</v>
      </c>
      <c r="U156" s="55"/>
      <c r="V156" s="61">
        <v>870</v>
      </c>
      <c r="W156" s="53" t="s">
        <v>763</v>
      </c>
      <c r="X156" s="55"/>
      <c r="Y156" s="61">
        <v>918</v>
      </c>
      <c r="Z156" s="53" t="s">
        <v>811</v>
      </c>
      <c r="AA156" s="55"/>
      <c r="AB156" s="61" t="s">
        <v>611</v>
      </c>
      <c r="AC156" s="53" t="s">
        <v>852</v>
      </c>
      <c r="AD156" s="55"/>
      <c r="AE156" s="62" t="s">
        <v>1486</v>
      </c>
      <c r="AF156" s="53" t="s">
        <v>1566</v>
      </c>
      <c r="AG156" s="55"/>
      <c r="AH156" s="62" t="s">
        <v>1543</v>
      </c>
      <c r="AI156" s="53" t="s">
        <v>1579</v>
      </c>
      <c r="AJ156" s="55"/>
      <c r="AK156" s="61" t="s">
        <v>1314</v>
      </c>
      <c r="AL156" s="53" t="s">
        <v>1315</v>
      </c>
    </row>
    <row r="157" spans="1:38" s="32" customFormat="1" x14ac:dyDescent="0.2">
      <c r="A157" s="48" t="s">
        <v>812</v>
      </c>
      <c r="B157" s="61">
        <v>919</v>
      </c>
      <c r="C157" s="55"/>
      <c r="D157" s="48" t="s">
        <v>838</v>
      </c>
      <c r="E157" s="61">
        <v>945</v>
      </c>
      <c r="F157" s="55"/>
      <c r="G157" s="196"/>
      <c r="H157" s="62" t="s">
        <v>1494</v>
      </c>
      <c r="I157" s="55"/>
      <c r="J157" s="196"/>
      <c r="K157" s="62" t="s">
        <v>1532</v>
      </c>
      <c r="L157" s="55"/>
      <c r="M157" s="195"/>
      <c r="N157" s="61" t="s">
        <v>1557</v>
      </c>
      <c r="O157" s="55"/>
      <c r="P157" s="48" t="s">
        <v>1331</v>
      </c>
      <c r="Q157" s="61" t="s">
        <v>1330</v>
      </c>
      <c r="R157" s="55"/>
      <c r="S157" s="194" t="s">
        <v>1421</v>
      </c>
      <c r="T157" s="62" t="s">
        <v>1408</v>
      </c>
      <c r="U157" s="55"/>
      <c r="V157" s="61">
        <v>871</v>
      </c>
      <c r="W157" s="53" t="s">
        <v>764</v>
      </c>
      <c r="X157" s="55"/>
      <c r="Y157" s="61">
        <v>919</v>
      </c>
      <c r="Z157" s="53" t="s">
        <v>812</v>
      </c>
      <c r="AA157" s="55"/>
      <c r="AB157" s="61" t="s">
        <v>612</v>
      </c>
      <c r="AC157" s="53" t="s">
        <v>853</v>
      </c>
      <c r="AD157" s="55"/>
      <c r="AE157" s="62" t="s">
        <v>1487</v>
      </c>
      <c r="AF157" s="53" t="s">
        <v>1567</v>
      </c>
      <c r="AG157" s="55"/>
      <c r="AH157" s="62" t="s">
        <v>1515</v>
      </c>
      <c r="AI157" s="53" t="s">
        <v>1573</v>
      </c>
      <c r="AJ157" s="55"/>
      <c r="AK157" s="61" t="s">
        <v>1312</v>
      </c>
      <c r="AL157" s="53" t="s">
        <v>1313</v>
      </c>
    </row>
    <row r="158" spans="1:38" s="32" customFormat="1" x14ac:dyDescent="0.2">
      <c r="A158" s="48" t="s">
        <v>813</v>
      </c>
      <c r="B158" s="61">
        <v>920</v>
      </c>
      <c r="C158" s="55"/>
      <c r="D158" s="48" t="s">
        <v>839</v>
      </c>
      <c r="E158" s="61">
        <v>946</v>
      </c>
      <c r="F158" s="55"/>
      <c r="G158" s="195"/>
      <c r="H158" s="62" t="s">
        <v>1501</v>
      </c>
      <c r="I158" s="55"/>
      <c r="J158" s="196"/>
      <c r="K158" s="62" t="s">
        <v>1538</v>
      </c>
      <c r="L158" s="55"/>
      <c r="M158" s="194" t="s">
        <v>1581</v>
      </c>
      <c r="N158" s="62" t="s">
        <v>1548</v>
      </c>
      <c r="O158" s="55"/>
      <c r="P158" s="48" t="s">
        <v>1329</v>
      </c>
      <c r="Q158" s="61" t="s">
        <v>1328</v>
      </c>
      <c r="R158" s="55"/>
      <c r="S158" s="195"/>
      <c r="T158" s="61" t="s">
        <v>1411</v>
      </c>
      <c r="U158" s="55"/>
      <c r="V158" s="61">
        <v>872</v>
      </c>
      <c r="W158" s="53" t="s">
        <v>765</v>
      </c>
      <c r="X158" s="55"/>
      <c r="Y158" s="61">
        <v>920</v>
      </c>
      <c r="Z158" s="53" t="s">
        <v>813</v>
      </c>
      <c r="AA158" s="55"/>
      <c r="AB158" s="61" t="s">
        <v>613</v>
      </c>
      <c r="AC158" s="53" t="s">
        <v>854</v>
      </c>
      <c r="AD158" s="55"/>
      <c r="AE158" s="62" t="s">
        <v>1488</v>
      </c>
      <c r="AF158" s="53" t="s">
        <v>1568</v>
      </c>
      <c r="AG158" s="55"/>
      <c r="AH158" s="62" t="s">
        <v>1516</v>
      </c>
      <c r="AI158" s="53" t="s">
        <v>1574</v>
      </c>
      <c r="AJ158" s="55"/>
      <c r="AK158" s="61" t="s">
        <v>1310</v>
      </c>
      <c r="AL158" s="53" t="s">
        <v>1311</v>
      </c>
    </row>
    <row r="159" spans="1:38" s="32" customFormat="1" x14ac:dyDescent="0.2">
      <c r="A159" s="48" t="s">
        <v>814</v>
      </c>
      <c r="B159" s="61">
        <v>921</v>
      </c>
      <c r="C159" s="55"/>
      <c r="D159" s="48" t="s">
        <v>840</v>
      </c>
      <c r="E159" s="61">
        <v>947</v>
      </c>
      <c r="F159" s="55"/>
      <c r="G159" s="194" t="s">
        <v>1568</v>
      </c>
      <c r="H159" s="61" t="s">
        <v>1481</v>
      </c>
      <c r="I159" s="55"/>
      <c r="J159" s="196"/>
      <c r="K159" s="62" t="s">
        <v>1516</v>
      </c>
      <c r="L159" s="55"/>
      <c r="M159" s="195"/>
      <c r="N159" s="61" t="s">
        <v>1558</v>
      </c>
      <c r="O159" s="55"/>
      <c r="P159" s="48" t="s">
        <v>1327</v>
      </c>
      <c r="Q159" s="61" t="s">
        <v>1326</v>
      </c>
      <c r="R159" s="55"/>
      <c r="S159" s="48" t="s">
        <v>1422</v>
      </c>
      <c r="T159" s="61" t="s">
        <v>1412</v>
      </c>
      <c r="U159" s="55"/>
      <c r="V159" s="61">
        <v>873</v>
      </c>
      <c r="W159" s="53" t="s">
        <v>766</v>
      </c>
      <c r="X159" s="55"/>
      <c r="Y159" s="61">
        <v>921</v>
      </c>
      <c r="Z159" s="53" t="s">
        <v>814</v>
      </c>
      <c r="AA159" s="55"/>
      <c r="AB159" s="61" t="s">
        <v>614</v>
      </c>
      <c r="AC159" s="53" t="s">
        <v>1300</v>
      </c>
      <c r="AD159" s="55"/>
      <c r="AE159" s="62" t="s">
        <v>1489</v>
      </c>
      <c r="AF159" s="53" t="s">
        <v>1569</v>
      </c>
      <c r="AG159" s="55"/>
      <c r="AH159" s="61" t="s">
        <v>1517</v>
      </c>
      <c r="AI159" s="53" t="s">
        <v>1573</v>
      </c>
      <c r="AJ159" s="55"/>
      <c r="AK159" s="61" t="s">
        <v>1384</v>
      </c>
      <c r="AL159" s="53" t="s">
        <v>1335</v>
      </c>
    </row>
    <row r="160" spans="1:38" s="32" customFormat="1" x14ac:dyDescent="0.2">
      <c r="A160" s="48" t="s">
        <v>815</v>
      </c>
      <c r="B160" s="61">
        <v>922</v>
      </c>
      <c r="C160" s="55"/>
      <c r="D160" s="48" t="s">
        <v>548</v>
      </c>
      <c r="E160" s="61">
        <v>630</v>
      </c>
      <c r="F160" s="55"/>
      <c r="G160" s="196"/>
      <c r="H160" s="62" t="s">
        <v>1488</v>
      </c>
      <c r="I160" s="55"/>
      <c r="J160" s="195"/>
      <c r="K160" s="61" t="s">
        <v>1518</v>
      </c>
      <c r="L160" s="55"/>
      <c r="M160" s="194" t="s">
        <v>1582</v>
      </c>
      <c r="N160" s="62" t="s">
        <v>1549</v>
      </c>
      <c r="O160" s="55"/>
      <c r="P160" s="48" t="s">
        <v>1325</v>
      </c>
      <c r="Q160" s="61" t="s">
        <v>1324</v>
      </c>
      <c r="R160" s="55"/>
      <c r="S160" s="48" t="s">
        <v>1423</v>
      </c>
      <c r="T160" s="61" t="s">
        <v>1413</v>
      </c>
      <c r="U160" s="55"/>
      <c r="V160" s="61">
        <v>874</v>
      </c>
      <c r="W160" s="53" t="s">
        <v>767</v>
      </c>
      <c r="X160" s="55"/>
      <c r="Y160" s="61">
        <v>922</v>
      </c>
      <c r="Z160" s="53" t="s">
        <v>815</v>
      </c>
      <c r="AA160" s="55"/>
      <c r="AB160" s="61" t="s">
        <v>615</v>
      </c>
      <c r="AC160" s="53" t="s">
        <v>1301</v>
      </c>
      <c r="AD160" s="55"/>
      <c r="AE160" s="62" t="s">
        <v>1490</v>
      </c>
      <c r="AF160" s="53" t="s">
        <v>1570</v>
      </c>
      <c r="AG160" s="55"/>
      <c r="AH160" s="61" t="s">
        <v>1518</v>
      </c>
      <c r="AI160" s="53" t="s">
        <v>1574</v>
      </c>
      <c r="AJ160" s="55"/>
      <c r="AK160" s="61" t="s">
        <v>1385</v>
      </c>
      <c r="AL160" s="53" t="s">
        <v>1336</v>
      </c>
    </row>
    <row r="161" spans="1:38" s="32" customFormat="1" x14ac:dyDescent="0.2">
      <c r="A161" s="48" t="s">
        <v>816</v>
      </c>
      <c r="B161" s="61">
        <v>923</v>
      </c>
      <c r="C161" s="55"/>
      <c r="D161" s="48" t="s">
        <v>549</v>
      </c>
      <c r="E161" s="61">
        <v>730</v>
      </c>
      <c r="F161" s="55"/>
      <c r="G161" s="196"/>
      <c r="H161" s="62" t="s">
        <v>1495</v>
      </c>
      <c r="I161" s="55"/>
      <c r="J161" s="194" t="s">
        <v>1575</v>
      </c>
      <c r="K161" s="62" t="s">
        <v>1510</v>
      </c>
      <c r="L161" s="55"/>
      <c r="M161" s="195"/>
      <c r="N161" s="61" t="s">
        <v>1559</v>
      </c>
      <c r="O161" s="55"/>
      <c r="P161" s="48" t="s">
        <v>1323</v>
      </c>
      <c r="Q161" s="61" t="s">
        <v>1322</v>
      </c>
      <c r="R161" s="55"/>
      <c r="S161" s="194" t="s">
        <v>589</v>
      </c>
      <c r="T161" s="62">
        <v>771</v>
      </c>
      <c r="U161" s="55"/>
      <c r="V161" s="61">
        <v>875</v>
      </c>
      <c r="W161" s="53" t="s">
        <v>768</v>
      </c>
      <c r="X161" s="55"/>
      <c r="Y161" s="61">
        <v>923</v>
      </c>
      <c r="Z161" s="53" t="s">
        <v>816</v>
      </c>
      <c r="AA161" s="55"/>
      <c r="AB161" s="61" t="s">
        <v>616</v>
      </c>
      <c r="AC161" s="53" t="s">
        <v>1302</v>
      </c>
      <c r="AD161" s="55"/>
      <c r="AE161" s="62" t="s">
        <v>1491</v>
      </c>
      <c r="AF161" s="53" t="s">
        <v>1571</v>
      </c>
      <c r="AG161" s="55"/>
      <c r="AH161" s="61" t="s">
        <v>1519</v>
      </c>
      <c r="AI161" s="53" t="s">
        <v>1575</v>
      </c>
      <c r="AJ161" s="55"/>
      <c r="AK161" s="61" t="s">
        <v>1386</v>
      </c>
      <c r="AL161" s="53" t="s">
        <v>1337</v>
      </c>
    </row>
    <row r="162" spans="1:38" s="32" customFormat="1" x14ac:dyDescent="0.2">
      <c r="A162" s="48" t="s">
        <v>817</v>
      </c>
      <c r="B162" s="61">
        <v>924</v>
      </c>
      <c r="C162" s="55"/>
      <c r="D162" s="48" t="s">
        <v>550</v>
      </c>
      <c r="E162" s="61">
        <v>731</v>
      </c>
      <c r="F162" s="55"/>
      <c r="G162" s="195"/>
      <c r="H162" s="62" t="s">
        <v>1502</v>
      </c>
      <c r="I162" s="55"/>
      <c r="J162" s="196"/>
      <c r="K162" s="62" t="s">
        <v>1526</v>
      </c>
      <c r="L162" s="55"/>
      <c r="M162" s="194" t="s">
        <v>1583</v>
      </c>
      <c r="N162" s="62" t="s">
        <v>1550</v>
      </c>
      <c r="O162" s="55"/>
      <c r="P162" s="48" t="s">
        <v>1321</v>
      </c>
      <c r="Q162" s="61" t="s">
        <v>1320</v>
      </c>
      <c r="R162" s="55"/>
      <c r="S162" s="195"/>
      <c r="T162" s="61" t="s">
        <v>1391</v>
      </c>
      <c r="U162" s="55"/>
      <c r="V162" s="61">
        <v>876</v>
      </c>
      <c r="W162" s="53" t="s">
        <v>769</v>
      </c>
      <c r="X162" s="55"/>
      <c r="Y162" s="61">
        <v>924</v>
      </c>
      <c r="Z162" s="53" t="s">
        <v>817</v>
      </c>
      <c r="AA162" s="55"/>
      <c r="AB162" s="61" t="s">
        <v>617</v>
      </c>
      <c r="AC162" s="53" t="s">
        <v>1303</v>
      </c>
      <c r="AD162" s="55"/>
      <c r="AE162" s="62" t="s">
        <v>1492</v>
      </c>
      <c r="AF162" s="53" t="s">
        <v>1473</v>
      </c>
      <c r="AG162" s="55"/>
      <c r="AH162" s="61" t="s">
        <v>1520</v>
      </c>
      <c r="AI162" s="53" t="s">
        <v>1576</v>
      </c>
      <c r="AJ162" s="55"/>
      <c r="AK162" s="61" t="s">
        <v>1387</v>
      </c>
      <c r="AL162" s="53" t="s">
        <v>1338</v>
      </c>
    </row>
    <row r="163" spans="1:38" s="32" customFormat="1" x14ac:dyDescent="0.2">
      <c r="A163" s="48" t="s">
        <v>818</v>
      </c>
      <c r="B163" s="61">
        <v>925</v>
      </c>
      <c r="C163" s="55"/>
      <c r="D163" s="48" t="s">
        <v>551</v>
      </c>
      <c r="E163" s="61">
        <v>735</v>
      </c>
      <c r="F163" s="55"/>
      <c r="G163" s="194" t="s">
        <v>1569</v>
      </c>
      <c r="H163" s="61" t="s">
        <v>1482</v>
      </c>
      <c r="I163" s="55"/>
      <c r="J163" s="196"/>
      <c r="K163" s="62" t="s">
        <v>1533</v>
      </c>
      <c r="L163" s="55"/>
      <c r="M163" s="195"/>
      <c r="N163" s="61" t="s">
        <v>1560</v>
      </c>
      <c r="O163" s="55"/>
      <c r="P163" s="48" t="s">
        <v>1319</v>
      </c>
      <c r="Q163" s="61" t="s">
        <v>1318</v>
      </c>
      <c r="R163" s="55"/>
      <c r="S163" s="48" t="s">
        <v>1340</v>
      </c>
      <c r="T163" s="61" t="s">
        <v>1392</v>
      </c>
      <c r="U163" s="55"/>
      <c r="V163" s="61">
        <v>877</v>
      </c>
      <c r="W163" s="53" t="s">
        <v>770</v>
      </c>
      <c r="X163" s="55"/>
      <c r="Y163" s="61">
        <v>925</v>
      </c>
      <c r="Z163" s="53" t="s">
        <v>818</v>
      </c>
      <c r="AA163" s="55"/>
      <c r="AB163" s="61" t="s">
        <v>618</v>
      </c>
      <c r="AC163" s="53" t="s">
        <v>855</v>
      </c>
      <c r="AD163" s="55"/>
      <c r="AE163" s="62" t="s">
        <v>1493</v>
      </c>
      <c r="AF163" s="53" t="s">
        <v>1566</v>
      </c>
      <c r="AG163" s="55"/>
      <c r="AH163" s="61" t="s">
        <v>1521</v>
      </c>
      <c r="AI163" s="53" t="s">
        <v>1577</v>
      </c>
      <c r="AJ163" s="55"/>
      <c r="AK163" s="64"/>
      <c r="AL163" s="36"/>
    </row>
    <row r="164" spans="1:38" s="32" customFormat="1" x14ac:dyDescent="0.2">
      <c r="A164" s="48" t="s">
        <v>819</v>
      </c>
      <c r="B164" s="61">
        <v>926</v>
      </c>
      <c r="C164" s="55"/>
      <c r="D164" s="48" t="s">
        <v>553</v>
      </c>
      <c r="E164" s="61">
        <v>750</v>
      </c>
      <c r="F164" s="55"/>
      <c r="G164" s="196"/>
      <c r="H164" s="62" t="s">
        <v>1489</v>
      </c>
      <c r="I164" s="55"/>
      <c r="J164" s="196"/>
      <c r="K164" s="62" t="s">
        <v>1539</v>
      </c>
      <c r="L164" s="55"/>
      <c r="M164" s="194" t="s">
        <v>1584</v>
      </c>
      <c r="N164" s="62" t="s">
        <v>1551</v>
      </c>
      <c r="O164" s="55"/>
      <c r="P164" s="48" t="s">
        <v>1317</v>
      </c>
      <c r="Q164" s="61" t="s">
        <v>1316</v>
      </c>
      <c r="R164" s="55"/>
      <c r="T164" s="63"/>
      <c r="U164" s="55"/>
      <c r="V164" s="61">
        <v>878</v>
      </c>
      <c r="W164" s="53" t="s">
        <v>771</v>
      </c>
      <c r="X164" s="55"/>
      <c r="Y164" s="61">
        <v>926</v>
      </c>
      <c r="Z164" s="53" t="s">
        <v>819</v>
      </c>
      <c r="AA164" s="55"/>
      <c r="AB164" s="61" t="s">
        <v>619</v>
      </c>
      <c r="AC164" s="53" t="s">
        <v>858</v>
      </c>
      <c r="AD164" s="55"/>
      <c r="AE164" s="62" t="s">
        <v>1494</v>
      </c>
      <c r="AF164" s="53" t="s">
        <v>1567</v>
      </c>
      <c r="AG164" s="55"/>
      <c r="AH164" s="61" t="s">
        <v>1544</v>
      </c>
      <c r="AI164" s="53" t="s">
        <v>1578</v>
      </c>
      <c r="AJ164" s="55"/>
      <c r="AK164" s="64"/>
      <c r="AL164" s="36"/>
    </row>
    <row r="165" spans="1:38" s="32" customFormat="1" x14ac:dyDescent="0.2">
      <c r="A165" s="48" t="s">
        <v>820</v>
      </c>
      <c r="B165" s="61">
        <v>927</v>
      </c>
      <c r="C165" s="55"/>
      <c r="D165" s="48" t="s">
        <v>554</v>
      </c>
      <c r="E165" s="61">
        <v>751</v>
      </c>
      <c r="F165" s="55"/>
      <c r="G165" s="196"/>
      <c r="H165" s="62" t="s">
        <v>1496</v>
      </c>
      <c r="I165" s="55"/>
      <c r="J165" s="195"/>
      <c r="K165" s="61" t="s">
        <v>1519</v>
      </c>
      <c r="L165" s="55"/>
      <c r="M165" s="195"/>
      <c r="N165" s="61" t="s">
        <v>1561</v>
      </c>
      <c r="O165" s="55"/>
      <c r="P165" s="48" t="s">
        <v>1315</v>
      </c>
      <c r="Q165" s="61" t="s">
        <v>1314</v>
      </c>
      <c r="R165" s="55"/>
      <c r="T165" s="63"/>
      <c r="U165" s="55"/>
      <c r="V165" s="61">
        <v>879</v>
      </c>
      <c r="W165" s="53" t="s">
        <v>772</v>
      </c>
      <c r="X165" s="55"/>
      <c r="Y165" s="61">
        <v>927</v>
      </c>
      <c r="Z165" s="53" t="s">
        <v>820</v>
      </c>
      <c r="AA165" s="55"/>
      <c r="AB165" s="61" t="s">
        <v>620</v>
      </c>
      <c r="AC165" s="53" t="s">
        <v>859</v>
      </c>
      <c r="AD165" s="55"/>
      <c r="AE165" s="62" t="s">
        <v>1495</v>
      </c>
      <c r="AF165" s="53" t="s">
        <v>1568</v>
      </c>
      <c r="AG165" s="55"/>
      <c r="AH165" s="61" t="s">
        <v>1545</v>
      </c>
      <c r="AI165" s="53" t="s">
        <v>1579</v>
      </c>
      <c r="AJ165" s="55"/>
      <c r="AK165" s="64"/>
      <c r="AL165" s="36"/>
    </row>
    <row r="166" spans="1:38" s="32" customFormat="1" x14ac:dyDescent="0.2">
      <c r="A166" s="48" t="s">
        <v>821</v>
      </c>
      <c r="B166" s="61">
        <v>928</v>
      </c>
      <c r="C166" s="55"/>
      <c r="D166" s="48" t="s">
        <v>558</v>
      </c>
      <c r="E166" s="61">
        <v>778</v>
      </c>
      <c r="F166" s="55"/>
      <c r="G166" s="195"/>
      <c r="H166" s="62" t="s">
        <v>1503</v>
      </c>
      <c r="I166" s="55"/>
      <c r="J166" s="194" t="s">
        <v>1576</v>
      </c>
      <c r="K166" s="62" t="s">
        <v>1511</v>
      </c>
      <c r="L166" s="55"/>
      <c r="M166" s="194" t="s">
        <v>1585</v>
      </c>
      <c r="N166" s="62" t="s">
        <v>1552</v>
      </c>
      <c r="O166" s="55"/>
      <c r="P166" s="48" t="s">
        <v>1313</v>
      </c>
      <c r="Q166" s="61" t="s">
        <v>1312</v>
      </c>
      <c r="R166" s="55"/>
      <c r="T166" s="63"/>
      <c r="U166" s="55"/>
      <c r="V166" s="61">
        <v>880</v>
      </c>
      <c r="W166" s="53" t="s">
        <v>773</v>
      </c>
      <c r="X166" s="55"/>
      <c r="Y166" s="61">
        <v>928</v>
      </c>
      <c r="Z166" s="53" t="s">
        <v>821</v>
      </c>
      <c r="AA166" s="55"/>
      <c r="AB166" s="61" t="s">
        <v>621</v>
      </c>
      <c r="AC166" s="53" t="s">
        <v>1304</v>
      </c>
      <c r="AD166" s="55"/>
      <c r="AE166" s="62" t="s">
        <v>1496</v>
      </c>
      <c r="AF166" s="53" t="s">
        <v>1569</v>
      </c>
      <c r="AG166" s="55"/>
      <c r="AH166" s="61" t="s">
        <v>1546</v>
      </c>
      <c r="AI166" s="53" t="s">
        <v>1572</v>
      </c>
      <c r="AJ166" s="55"/>
      <c r="AK166" s="64"/>
      <c r="AL166" s="36"/>
    </row>
    <row r="167" spans="1:38" s="32" customFormat="1" x14ac:dyDescent="0.2">
      <c r="A167" s="48" t="s">
        <v>822</v>
      </c>
      <c r="B167" s="61">
        <v>937</v>
      </c>
      <c r="C167" s="55"/>
      <c r="D167" s="48" t="s">
        <v>560</v>
      </c>
      <c r="E167" s="61">
        <v>797</v>
      </c>
      <c r="F167" s="55"/>
      <c r="G167" s="194" t="s">
        <v>1570</v>
      </c>
      <c r="H167" s="61" t="s">
        <v>1483</v>
      </c>
      <c r="I167" s="55"/>
      <c r="J167" s="196"/>
      <c r="K167" s="62" t="s">
        <v>1527</v>
      </c>
      <c r="L167" s="55"/>
      <c r="M167" s="195"/>
      <c r="N167" s="61" t="s">
        <v>1562</v>
      </c>
      <c r="O167" s="55"/>
      <c r="P167" s="48" t="s">
        <v>1311</v>
      </c>
      <c r="Q167" s="61" t="s">
        <v>1310</v>
      </c>
      <c r="R167" s="55"/>
      <c r="T167" s="63"/>
      <c r="U167" s="55"/>
      <c r="V167" s="61">
        <v>881</v>
      </c>
      <c r="W167" s="53" t="s">
        <v>774</v>
      </c>
      <c r="X167" s="55"/>
      <c r="Y167" s="61">
        <v>929</v>
      </c>
      <c r="Z167" s="53" t="s">
        <v>828</v>
      </c>
      <c r="AA167" s="55"/>
      <c r="AB167" s="61" t="s">
        <v>622</v>
      </c>
      <c r="AC167" s="53" t="s">
        <v>861</v>
      </c>
      <c r="AD167" s="55"/>
      <c r="AE167" s="62" t="s">
        <v>1497</v>
      </c>
      <c r="AF167" s="53" t="s">
        <v>1570</v>
      </c>
      <c r="AG167" s="55"/>
      <c r="AH167" s="62" t="s">
        <v>1547</v>
      </c>
      <c r="AI167" s="53" t="s">
        <v>1580</v>
      </c>
      <c r="AJ167" s="55"/>
      <c r="AK167" s="64"/>
      <c r="AL167" s="36"/>
    </row>
    <row r="168" spans="1:38" s="32" customFormat="1" x14ac:dyDescent="0.2">
      <c r="A168" s="48" t="s">
        <v>823</v>
      </c>
      <c r="B168" s="61">
        <v>938</v>
      </c>
      <c r="C168" s="55"/>
      <c r="D168" s="48" t="s">
        <v>562</v>
      </c>
      <c r="E168" s="61">
        <v>948</v>
      </c>
      <c r="F168" s="55"/>
      <c r="G168" s="196"/>
      <c r="H168" s="62" t="s">
        <v>1490</v>
      </c>
      <c r="I168" s="55"/>
      <c r="J168" s="196"/>
      <c r="K168" s="62" t="s">
        <v>1534</v>
      </c>
      <c r="L168" s="55"/>
      <c r="M168" s="194" t="s">
        <v>1586</v>
      </c>
      <c r="N168" s="62" t="s">
        <v>1553</v>
      </c>
      <c r="O168" s="55"/>
      <c r="P168" s="48" t="s">
        <v>1307</v>
      </c>
      <c r="Q168" s="61" t="s">
        <v>1389</v>
      </c>
      <c r="R168" s="55"/>
      <c r="T168" s="63"/>
      <c r="U168" s="55"/>
      <c r="V168" s="61">
        <v>882</v>
      </c>
      <c r="W168" s="53" t="s">
        <v>775</v>
      </c>
      <c r="X168" s="55"/>
      <c r="Y168" s="61">
        <v>930</v>
      </c>
      <c r="Z168" s="53" t="s">
        <v>824</v>
      </c>
      <c r="AA168" s="55"/>
      <c r="AB168" s="61" t="s">
        <v>623</v>
      </c>
      <c r="AC168" s="53" t="s">
        <v>862</v>
      </c>
      <c r="AD168" s="55"/>
      <c r="AE168" s="62" t="s">
        <v>1498</v>
      </c>
      <c r="AF168" s="53" t="s">
        <v>1571</v>
      </c>
      <c r="AG168" s="55"/>
      <c r="AH168" s="62" t="s">
        <v>1548</v>
      </c>
      <c r="AI168" s="53" t="s">
        <v>1581</v>
      </c>
      <c r="AJ168" s="55"/>
      <c r="AK168" s="64"/>
      <c r="AL168" s="36"/>
    </row>
    <row r="169" spans="1:38" s="32" customFormat="1" x14ac:dyDescent="0.2">
      <c r="A169" s="48" t="s">
        <v>824</v>
      </c>
      <c r="B169" s="61">
        <v>930</v>
      </c>
      <c r="C169" s="55"/>
      <c r="E169" s="63"/>
      <c r="F169" s="55"/>
      <c r="G169" s="196"/>
      <c r="H169" s="62" t="s">
        <v>1497</v>
      </c>
      <c r="I169" s="55"/>
      <c r="J169" s="196"/>
      <c r="K169" s="62" t="s">
        <v>1540</v>
      </c>
      <c r="L169" s="55"/>
      <c r="M169" s="195"/>
      <c r="N169" s="61" t="s">
        <v>1563</v>
      </c>
      <c r="O169" s="55"/>
      <c r="P169" s="48" t="s">
        <v>1414</v>
      </c>
      <c r="Q169" s="61" t="s">
        <v>1396</v>
      </c>
      <c r="R169" s="55"/>
      <c r="T169" s="63"/>
      <c r="U169" s="55"/>
      <c r="V169" s="61">
        <v>883</v>
      </c>
      <c r="W169" s="53" t="s">
        <v>776</v>
      </c>
      <c r="X169" s="55"/>
      <c r="Y169" s="61">
        <v>931</v>
      </c>
      <c r="Z169" s="53" t="s">
        <v>825</v>
      </c>
      <c r="AA169" s="55"/>
      <c r="AB169" s="61" t="s">
        <v>624</v>
      </c>
      <c r="AC169" s="53" t="s">
        <v>863</v>
      </c>
      <c r="AD169" s="55"/>
      <c r="AE169" s="62" t="s">
        <v>1499</v>
      </c>
      <c r="AF169" s="53" t="s">
        <v>1473</v>
      </c>
      <c r="AG169" s="55"/>
      <c r="AH169" s="62" t="s">
        <v>1549</v>
      </c>
      <c r="AI169" s="53" t="s">
        <v>1582</v>
      </c>
      <c r="AJ169" s="55"/>
      <c r="AK169" s="64"/>
      <c r="AL169" s="36"/>
    </row>
    <row r="170" spans="1:38" s="32" customFormat="1" x14ac:dyDescent="0.2">
      <c r="A170" s="48" t="s">
        <v>825</v>
      </c>
      <c r="B170" s="61">
        <v>931</v>
      </c>
      <c r="C170" s="55"/>
      <c r="E170" s="63"/>
      <c r="F170" s="55"/>
      <c r="G170" s="195"/>
      <c r="H170" s="62" t="s">
        <v>1504</v>
      </c>
      <c r="I170" s="55"/>
      <c r="J170" s="195"/>
      <c r="K170" s="61" t="s">
        <v>1520</v>
      </c>
      <c r="L170" s="55"/>
      <c r="M170" s="194" t="s">
        <v>1587</v>
      </c>
      <c r="N170" s="62" t="s">
        <v>1554</v>
      </c>
      <c r="O170" s="55"/>
      <c r="P170" s="194" t="s">
        <v>1415</v>
      </c>
      <c r="Q170" s="62" t="s">
        <v>1397</v>
      </c>
      <c r="R170" s="55"/>
      <c r="T170" s="63"/>
      <c r="U170" s="55"/>
      <c r="V170" s="61">
        <v>884</v>
      </c>
      <c r="W170" s="53" t="s">
        <v>777</v>
      </c>
      <c r="X170" s="55"/>
      <c r="Y170" s="61">
        <v>932</v>
      </c>
      <c r="Z170" s="53" t="s">
        <v>826</v>
      </c>
      <c r="AA170" s="55"/>
      <c r="AB170" s="61" t="s">
        <v>625</v>
      </c>
      <c r="AC170" s="53" t="s">
        <v>864</v>
      </c>
      <c r="AD170" s="55"/>
      <c r="AE170" s="62" t="s">
        <v>1500</v>
      </c>
      <c r="AF170" s="53" t="s">
        <v>1566</v>
      </c>
      <c r="AG170" s="55"/>
      <c r="AH170" s="62" t="s">
        <v>1550</v>
      </c>
      <c r="AI170" s="53" t="s">
        <v>1583</v>
      </c>
      <c r="AJ170" s="55"/>
      <c r="AK170" s="64"/>
      <c r="AL170" s="36"/>
    </row>
    <row r="171" spans="1:38" s="32" customFormat="1" x14ac:dyDescent="0.2">
      <c r="A171" s="48" t="s">
        <v>826</v>
      </c>
      <c r="B171" s="61">
        <v>932</v>
      </c>
      <c r="C171" s="55"/>
      <c r="E171" s="63"/>
      <c r="F171" s="55"/>
      <c r="G171" s="194" t="s">
        <v>1571</v>
      </c>
      <c r="H171" s="61" t="s">
        <v>1484</v>
      </c>
      <c r="I171" s="55"/>
      <c r="J171" s="194" t="s">
        <v>1577</v>
      </c>
      <c r="K171" s="62" t="s">
        <v>1512</v>
      </c>
      <c r="L171" s="55"/>
      <c r="M171" s="195"/>
      <c r="N171" s="61" t="s">
        <v>1564</v>
      </c>
      <c r="O171" s="55"/>
      <c r="P171" s="196"/>
      <c r="Q171" s="62" t="s">
        <v>1399</v>
      </c>
      <c r="R171" s="55"/>
      <c r="T171" s="63"/>
      <c r="U171" s="55"/>
      <c r="V171" s="61">
        <v>885</v>
      </c>
      <c r="W171" s="53" t="s">
        <v>778</v>
      </c>
      <c r="X171" s="55"/>
      <c r="Y171" s="61">
        <v>933</v>
      </c>
      <c r="Z171" s="53" t="s">
        <v>827</v>
      </c>
      <c r="AA171" s="55"/>
      <c r="AB171" s="61" t="s">
        <v>626</v>
      </c>
      <c r="AC171" s="53" t="s">
        <v>865</v>
      </c>
      <c r="AD171" s="55"/>
      <c r="AE171" s="62" t="s">
        <v>1501</v>
      </c>
      <c r="AF171" s="53" t="s">
        <v>1567</v>
      </c>
      <c r="AG171" s="55"/>
      <c r="AH171" s="62" t="s">
        <v>1551</v>
      </c>
      <c r="AI171" s="53" t="s">
        <v>1584</v>
      </c>
      <c r="AJ171" s="55"/>
      <c r="AK171" s="64"/>
      <c r="AL171" s="36"/>
    </row>
    <row r="172" spans="1:38" s="32" customFormat="1" x14ac:dyDescent="0.2">
      <c r="A172" s="48" t="s">
        <v>827</v>
      </c>
      <c r="B172" s="61">
        <v>933</v>
      </c>
      <c r="C172" s="55"/>
      <c r="E172" s="63"/>
      <c r="F172" s="55"/>
      <c r="G172" s="196"/>
      <c r="H172" s="62" t="s">
        <v>1491</v>
      </c>
      <c r="I172" s="55"/>
      <c r="J172" s="196"/>
      <c r="K172" s="62" t="s">
        <v>1528</v>
      </c>
      <c r="L172" s="55"/>
      <c r="M172" s="194" t="s">
        <v>1588</v>
      </c>
      <c r="N172" s="62" t="s">
        <v>1555</v>
      </c>
      <c r="O172" s="55"/>
      <c r="P172" s="195"/>
      <c r="Q172" s="61" t="s">
        <v>1400</v>
      </c>
      <c r="R172" s="55"/>
      <c r="T172" s="63"/>
      <c r="U172" s="55"/>
      <c r="V172" s="61">
        <v>886</v>
      </c>
      <c r="W172" s="53" t="s">
        <v>779</v>
      </c>
      <c r="X172" s="55"/>
      <c r="Y172" s="61">
        <v>934</v>
      </c>
      <c r="Z172" s="53" t="s">
        <v>829</v>
      </c>
      <c r="AA172" s="55"/>
      <c r="AB172" s="61" t="s">
        <v>627</v>
      </c>
      <c r="AC172" s="53" t="s">
        <v>866</v>
      </c>
      <c r="AD172" s="55"/>
      <c r="AE172" s="62" t="s">
        <v>1502</v>
      </c>
      <c r="AF172" s="53" t="s">
        <v>1568</v>
      </c>
      <c r="AG172" s="55"/>
      <c r="AH172" s="62" t="s">
        <v>1552</v>
      </c>
      <c r="AI172" s="53" t="s">
        <v>1585</v>
      </c>
      <c r="AJ172" s="55"/>
      <c r="AK172" s="64"/>
      <c r="AL172" s="36"/>
    </row>
    <row r="173" spans="1:38" s="32" customFormat="1" x14ac:dyDescent="0.2">
      <c r="A173" s="58"/>
      <c r="B173" s="63"/>
      <c r="C173" s="55"/>
      <c r="E173" s="63"/>
      <c r="F173" s="55"/>
      <c r="G173" s="196"/>
      <c r="H173" s="62" t="s">
        <v>1498</v>
      </c>
      <c r="I173" s="55"/>
      <c r="J173" s="196"/>
      <c r="K173" s="62" t="s">
        <v>1535</v>
      </c>
      <c r="L173" s="55"/>
      <c r="M173" s="195"/>
      <c r="N173" s="61" t="s">
        <v>1565</v>
      </c>
      <c r="O173" s="55"/>
      <c r="Q173" s="63"/>
      <c r="R173" s="55"/>
      <c r="T173" s="63"/>
      <c r="U173" s="55"/>
      <c r="V173" s="61">
        <v>887</v>
      </c>
      <c r="W173" s="53" t="s">
        <v>780</v>
      </c>
      <c r="X173" s="55"/>
      <c r="Y173" s="61">
        <v>935</v>
      </c>
      <c r="Z173" s="53" t="s">
        <v>830</v>
      </c>
      <c r="AA173" s="55"/>
      <c r="AB173" s="61" t="s">
        <v>628</v>
      </c>
      <c r="AC173" s="53" t="s">
        <v>867</v>
      </c>
      <c r="AD173" s="55"/>
      <c r="AE173" s="62" t="s">
        <v>1503</v>
      </c>
      <c r="AF173" s="53" t="s">
        <v>1569</v>
      </c>
      <c r="AG173" s="55"/>
      <c r="AH173" s="62" t="s">
        <v>1553</v>
      </c>
      <c r="AI173" s="53" t="s">
        <v>1586</v>
      </c>
      <c r="AJ173" s="55"/>
      <c r="AK173" s="64"/>
      <c r="AL173" s="36"/>
    </row>
    <row r="174" spans="1:38" s="32" customFormat="1" x14ac:dyDescent="0.2">
      <c r="A174" s="58"/>
      <c r="B174" s="63"/>
      <c r="C174" s="55"/>
      <c r="E174" s="63"/>
      <c r="F174" s="55"/>
      <c r="G174" s="195"/>
      <c r="H174" s="62" t="s">
        <v>1505</v>
      </c>
      <c r="I174" s="55"/>
      <c r="J174" s="196"/>
      <c r="K174" s="62" t="s">
        <v>1541</v>
      </c>
      <c r="L174" s="55"/>
      <c r="M174" s="48" t="s">
        <v>1589</v>
      </c>
      <c r="N174" s="61" t="s">
        <v>1556</v>
      </c>
      <c r="O174" s="55"/>
      <c r="Q174" s="63"/>
      <c r="R174" s="55"/>
      <c r="T174" s="63"/>
      <c r="U174" s="55"/>
      <c r="V174" s="61">
        <v>888</v>
      </c>
      <c r="W174" s="53" t="s">
        <v>781</v>
      </c>
      <c r="X174" s="55"/>
      <c r="Y174" s="61">
        <v>936</v>
      </c>
      <c r="Z174" s="53" t="s">
        <v>831</v>
      </c>
      <c r="AA174" s="55"/>
      <c r="AB174" s="61" t="s">
        <v>629</v>
      </c>
      <c r="AC174" s="53" t="s">
        <v>868</v>
      </c>
      <c r="AD174" s="55"/>
      <c r="AE174" s="62" t="s">
        <v>1504</v>
      </c>
      <c r="AF174" s="53" t="s">
        <v>1570</v>
      </c>
      <c r="AG174" s="55"/>
      <c r="AH174" s="62" t="s">
        <v>1554</v>
      </c>
      <c r="AI174" s="53" t="s">
        <v>1587</v>
      </c>
      <c r="AJ174" s="55"/>
      <c r="AK174" s="64"/>
      <c r="AL174" s="36"/>
    </row>
    <row r="175" spans="1:38" s="32" customFormat="1" x14ac:dyDescent="0.2">
      <c r="A175" s="58"/>
      <c r="B175" s="63"/>
      <c r="C175" s="55"/>
      <c r="E175" s="63"/>
      <c r="F175" s="55"/>
      <c r="G175" s="48" t="s">
        <v>1572</v>
      </c>
      <c r="H175" s="61" t="s">
        <v>1546</v>
      </c>
      <c r="I175" s="55"/>
      <c r="J175" s="195"/>
      <c r="K175" s="61" t="s">
        <v>1521</v>
      </c>
      <c r="L175" s="55"/>
      <c r="N175" s="63"/>
      <c r="O175" s="55"/>
      <c r="R175" s="55"/>
      <c r="T175" s="63"/>
      <c r="U175" s="55"/>
      <c r="V175" s="61">
        <v>889</v>
      </c>
      <c r="W175" s="53" t="s">
        <v>782</v>
      </c>
      <c r="X175" s="55"/>
      <c r="Y175" s="61">
        <v>937</v>
      </c>
      <c r="Z175" s="53" t="s">
        <v>822</v>
      </c>
      <c r="AA175" s="55"/>
      <c r="AB175" s="61" t="s">
        <v>1391</v>
      </c>
      <c r="AC175" s="53" t="s">
        <v>589</v>
      </c>
      <c r="AD175" s="55"/>
      <c r="AE175" s="62" t="s">
        <v>1505</v>
      </c>
      <c r="AF175" s="53" t="s">
        <v>1571</v>
      </c>
      <c r="AG175" s="55"/>
      <c r="AH175" s="62" t="s">
        <v>1555</v>
      </c>
      <c r="AI175" s="53" t="s">
        <v>1588</v>
      </c>
      <c r="AJ175" s="55"/>
      <c r="AK175" s="64"/>
      <c r="AL175" s="36"/>
    </row>
    <row r="176" spans="1:38" s="32" customFormat="1" x14ac:dyDescent="0.2">
      <c r="A176" s="58"/>
      <c r="B176" s="63"/>
      <c r="C176" s="55"/>
      <c r="E176" s="63"/>
      <c r="F176" s="55"/>
      <c r="H176" s="63"/>
      <c r="I176" s="55"/>
      <c r="K176" s="63"/>
      <c r="L176" s="55"/>
      <c r="N176" s="63"/>
      <c r="O176" s="55"/>
      <c r="R176" s="55"/>
      <c r="T176" s="63"/>
      <c r="U176" s="55"/>
      <c r="V176" s="61">
        <v>890</v>
      </c>
      <c r="W176" s="53" t="s">
        <v>783</v>
      </c>
      <c r="X176" s="55"/>
      <c r="Y176" s="61">
        <v>938</v>
      </c>
      <c r="Z176" s="53" t="s">
        <v>823</v>
      </c>
      <c r="AA176" s="55"/>
      <c r="AB176" s="61" t="s">
        <v>1392</v>
      </c>
      <c r="AC176" s="53" t="s">
        <v>1340</v>
      </c>
      <c r="AD176" s="55"/>
      <c r="AE176" s="62" t="s">
        <v>1506</v>
      </c>
      <c r="AF176" s="53" t="s">
        <v>1573</v>
      </c>
      <c r="AG176" s="55"/>
      <c r="AH176" s="61" t="s">
        <v>1556</v>
      </c>
      <c r="AI176" s="53" t="s">
        <v>1589</v>
      </c>
      <c r="AJ176" s="55"/>
      <c r="AK176" s="64"/>
      <c r="AL176" s="36"/>
    </row>
    <row r="177" spans="1:38" s="32" customFormat="1" x14ac:dyDescent="0.2">
      <c r="A177" s="58"/>
      <c r="B177" s="63"/>
      <c r="C177" s="55"/>
      <c r="E177" s="63"/>
      <c r="F177" s="55"/>
      <c r="H177" s="63"/>
      <c r="I177" s="55"/>
      <c r="K177" s="63"/>
      <c r="L177" s="55"/>
      <c r="N177" s="63"/>
      <c r="O177" s="55"/>
      <c r="Q177" s="63"/>
      <c r="R177" s="55"/>
      <c r="T177" s="63"/>
      <c r="U177" s="55"/>
      <c r="V177" s="61">
        <v>891</v>
      </c>
      <c r="W177" s="53" t="s">
        <v>784</v>
      </c>
      <c r="X177" s="55"/>
      <c r="Y177" s="61">
        <v>939</v>
      </c>
      <c r="Z177" s="53" t="s">
        <v>832</v>
      </c>
      <c r="AA177" s="55"/>
      <c r="AB177" s="61" t="s">
        <v>1396</v>
      </c>
      <c r="AC177" s="53" t="s">
        <v>1414</v>
      </c>
      <c r="AD177" s="55"/>
      <c r="AE177" s="62" t="s">
        <v>1507</v>
      </c>
      <c r="AF177" s="53" t="s">
        <v>1574</v>
      </c>
      <c r="AG177" s="55"/>
      <c r="AH177" s="61" t="s">
        <v>1557</v>
      </c>
      <c r="AI177" s="53" t="s">
        <v>1580</v>
      </c>
      <c r="AJ177" s="55"/>
      <c r="AK177" s="64"/>
      <c r="AL177" s="36"/>
    </row>
    <row r="178" spans="1:38" s="32" customFormat="1" x14ac:dyDescent="0.2">
      <c r="A178" s="58"/>
      <c r="B178" s="63"/>
      <c r="C178" s="55"/>
      <c r="E178" s="63"/>
      <c r="F178" s="55"/>
      <c r="H178" s="63"/>
      <c r="I178" s="55"/>
      <c r="K178" s="63"/>
      <c r="L178" s="55"/>
      <c r="N178" s="63"/>
      <c r="O178" s="55"/>
      <c r="Q178" s="63"/>
      <c r="R178" s="55"/>
      <c r="T178" s="63"/>
      <c r="U178" s="55"/>
      <c r="V178" s="61">
        <v>892</v>
      </c>
      <c r="W178" s="53" t="s">
        <v>785</v>
      </c>
      <c r="X178" s="55"/>
      <c r="Y178" s="61">
        <v>940</v>
      </c>
      <c r="Z178" s="53" t="s">
        <v>833</v>
      </c>
      <c r="AA178" s="55"/>
      <c r="AB178" s="62" t="s">
        <v>1397</v>
      </c>
      <c r="AC178" s="53" t="s">
        <v>1415</v>
      </c>
      <c r="AD178" s="55"/>
      <c r="AE178" s="62" t="s">
        <v>1508</v>
      </c>
      <c r="AF178" s="53" t="s">
        <v>1573</v>
      </c>
      <c r="AG178" s="55"/>
      <c r="AH178" s="61" t="s">
        <v>1558</v>
      </c>
      <c r="AI178" s="53" t="s">
        <v>1581</v>
      </c>
      <c r="AJ178" s="55"/>
      <c r="AK178" s="64"/>
      <c r="AL178" s="36"/>
    </row>
    <row r="179" spans="1:38" s="32" customFormat="1" x14ac:dyDescent="0.2">
      <c r="A179" s="58"/>
      <c r="B179" s="63"/>
      <c r="C179" s="55"/>
      <c r="E179" s="63"/>
      <c r="F179" s="55"/>
      <c r="H179" s="63"/>
      <c r="I179" s="55"/>
      <c r="K179" s="63"/>
      <c r="L179" s="55"/>
      <c r="N179" s="63"/>
      <c r="O179" s="55"/>
      <c r="Q179" s="63"/>
      <c r="R179" s="55"/>
      <c r="T179" s="63"/>
      <c r="U179" s="55"/>
      <c r="V179" s="61">
        <v>893</v>
      </c>
      <c r="W179" s="53" t="s">
        <v>786</v>
      </c>
      <c r="X179" s="55"/>
      <c r="Y179" s="61">
        <v>941</v>
      </c>
      <c r="Z179" s="53" t="s">
        <v>834</v>
      </c>
      <c r="AA179" s="55"/>
      <c r="AB179" s="61" t="s">
        <v>1398</v>
      </c>
      <c r="AC179" s="53" t="s">
        <v>1416</v>
      </c>
      <c r="AD179" s="55"/>
      <c r="AE179" s="62" t="s">
        <v>1509</v>
      </c>
      <c r="AF179" s="53" t="s">
        <v>1574</v>
      </c>
      <c r="AG179" s="55"/>
      <c r="AH179" s="61" t="s">
        <v>1559</v>
      </c>
      <c r="AI179" s="53" t="s">
        <v>1582</v>
      </c>
      <c r="AJ179" s="55"/>
      <c r="AK179" s="64"/>
      <c r="AL179" s="36"/>
    </row>
    <row r="180" spans="1:38" s="32" customFormat="1" x14ac:dyDescent="0.2">
      <c r="A180" s="58"/>
      <c r="B180" s="63"/>
      <c r="C180" s="55"/>
      <c r="E180" s="63"/>
      <c r="F180" s="55"/>
      <c r="H180" s="63"/>
      <c r="I180" s="55"/>
      <c r="K180" s="63"/>
      <c r="L180" s="55"/>
      <c r="N180" s="63"/>
      <c r="O180" s="55"/>
      <c r="Q180" s="63"/>
      <c r="R180" s="55"/>
      <c r="T180" s="63"/>
      <c r="U180" s="55"/>
      <c r="V180" s="61">
        <v>894</v>
      </c>
      <c r="W180" s="53" t="s">
        <v>787</v>
      </c>
      <c r="X180" s="55"/>
      <c r="Y180" s="61">
        <v>942</v>
      </c>
      <c r="Z180" s="53" t="s">
        <v>835</v>
      </c>
      <c r="AA180" s="55"/>
      <c r="AB180" s="62" t="s">
        <v>1399</v>
      </c>
      <c r="AC180" s="53" t="s">
        <v>1415</v>
      </c>
      <c r="AD180" s="55"/>
      <c r="AE180" s="62" t="s">
        <v>1510</v>
      </c>
      <c r="AF180" s="53" t="s">
        <v>1575</v>
      </c>
      <c r="AG180" s="55"/>
      <c r="AH180" s="61" t="s">
        <v>1560</v>
      </c>
      <c r="AI180" s="53" t="s">
        <v>1583</v>
      </c>
      <c r="AJ180" s="55"/>
      <c r="AK180" s="64"/>
      <c r="AL180" s="36"/>
    </row>
    <row r="181" spans="1:38" s="32" customFormat="1" x14ac:dyDescent="0.2">
      <c r="A181" s="58"/>
      <c r="B181" s="63"/>
      <c r="C181" s="55"/>
      <c r="E181" s="63"/>
      <c r="F181" s="55"/>
      <c r="H181" s="63"/>
      <c r="I181" s="55"/>
      <c r="K181" s="63"/>
      <c r="L181" s="55"/>
      <c r="N181" s="63"/>
      <c r="O181" s="55"/>
      <c r="Q181" s="63"/>
      <c r="R181" s="55"/>
      <c r="T181" s="63"/>
      <c r="U181" s="55"/>
      <c r="V181" s="61">
        <v>895</v>
      </c>
      <c r="W181" s="53" t="s">
        <v>788</v>
      </c>
      <c r="X181" s="55"/>
      <c r="Y181" s="61">
        <v>943</v>
      </c>
      <c r="Z181" s="53" t="s">
        <v>836</v>
      </c>
      <c r="AA181" s="55"/>
      <c r="AB181" s="61" t="s">
        <v>1400</v>
      </c>
      <c r="AC181" s="53" t="s">
        <v>1415</v>
      </c>
      <c r="AD181" s="55"/>
      <c r="AE181" s="62" t="s">
        <v>1511</v>
      </c>
      <c r="AF181" s="53" t="s">
        <v>1576</v>
      </c>
      <c r="AG181" s="55"/>
      <c r="AH181" s="61" t="s">
        <v>1561</v>
      </c>
      <c r="AI181" s="53" t="s">
        <v>1584</v>
      </c>
      <c r="AJ181" s="55"/>
      <c r="AK181" s="64"/>
      <c r="AL181" s="36"/>
    </row>
    <row r="182" spans="1:38" s="32" customFormat="1" x14ac:dyDescent="0.2">
      <c r="A182" s="58"/>
      <c r="B182" s="63"/>
      <c r="C182" s="55"/>
      <c r="E182" s="63"/>
      <c r="F182" s="55"/>
      <c r="H182" s="63"/>
      <c r="I182" s="55"/>
      <c r="K182" s="63"/>
      <c r="L182" s="55"/>
      <c r="N182" s="63"/>
      <c r="O182" s="55"/>
      <c r="Q182" s="63"/>
      <c r="R182" s="55"/>
      <c r="S182" s="54"/>
      <c r="T182" s="59"/>
      <c r="U182" s="55"/>
      <c r="V182" s="61">
        <v>896</v>
      </c>
      <c r="W182" s="53" t="s">
        <v>789</v>
      </c>
      <c r="X182" s="55"/>
      <c r="Y182" s="61">
        <v>944</v>
      </c>
      <c r="Z182" s="53" t="s">
        <v>837</v>
      </c>
      <c r="AA182" s="55"/>
      <c r="AB182" s="62" t="s">
        <v>1401</v>
      </c>
      <c r="AC182" s="53" t="s">
        <v>1417</v>
      </c>
      <c r="AD182" s="55"/>
      <c r="AE182" s="62" t="s">
        <v>1512</v>
      </c>
      <c r="AF182" s="53" t="s">
        <v>1577</v>
      </c>
      <c r="AG182" s="55"/>
      <c r="AH182" s="61" t="s">
        <v>1562</v>
      </c>
      <c r="AI182" s="53" t="s">
        <v>1585</v>
      </c>
      <c r="AJ182" s="55"/>
      <c r="AK182" s="64"/>
      <c r="AL182" s="36"/>
    </row>
    <row r="183" spans="1:38" s="32" customFormat="1" x14ac:dyDescent="0.2">
      <c r="A183" s="58"/>
      <c r="B183" s="63"/>
      <c r="C183" s="55"/>
      <c r="E183" s="63"/>
      <c r="F183" s="55"/>
      <c r="H183" s="63"/>
      <c r="I183" s="55"/>
      <c r="K183" s="63"/>
      <c r="L183" s="55"/>
      <c r="N183" s="63"/>
      <c r="O183" s="55"/>
      <c r="Q183" s="63"/>
      <c r="R183" s="55"/>
      <c r="S183" s="54"/>
      <c r="T183" s="59"/>
      <c r="U183" s="55"/>
      <c r="V183" s="61">
        <v>897</v>
      </c>
      <c r="W183" s="53" t="s">
        <v>790</v>
      </c>
      <c r="X183" s="55"/>
      <c r="Y183" s="61">
        <v>945</v>
      </c>
      <c r="Z183" s="53" t="s">
        <v>838</v>
      </c>
      <c r="AA183" s="55"/>
      <c r="AB183" s="61" t="s">
        <v>1402</v>
      </c>
      <c r="AC183" s="53" t="s">
        <v>1418</v>
      </c>
      <c r="AD183" s="55"/>
      <c r="AE183" s="62" t="s">
        <v>1513</v>
      </c>
      <c r="AF183" s="53" t="s">
        <v>1578</v>
      </c>
      <c r="AG183" s="55"/>
      <c r="AH183" s="61" t="s">
        <v>1563</v>
      </c>
      <c r="AI183" s="53" t="s">
        <v>1586</v>
      </c>
      <c r="AJ183" s="55"/>
      <c r="AK183" s="64"/>
      <c r="AL183" s="36"/>
    </row>
    <row r="184" spans="1:38" s="32" customFormat="1" x14ac:dyDescent="0.2">
      <c r="A184" s="58"/>
      <c r="B184" s="63"/>
      <c r="C184" s="55"/>
      <c r="E184" s="63"/>
      <c r="F184" s="55"/>
      <c r="H184" s="63"/>
      <c r="I184" s="55"/>
      <c r="K184" s="63"/>
      <c r="L184" s="55"/>
      <c r="N184" s="63"/>
      <c r="O184" s="55"/>
      <c r="Q184" s="63"/>
      <c r="R184" s="55"/>
      <c r="S184" s="54"/>
      <c r="T184" s="59"/>
      <c r="U184" s="55"/>
      <c r="V184" s="61">
        <v>898</v>
      </c>
      <c r="W184" s="53" t="s">
        <v>791</v>
      </c>
      <c r="X184" s="55"/>
      <c r="Y184" s="61">
        <v>946</v>
      </c>
      <c r="Z184" s="53" t="s">
        <v>839</v>
      </c>
      <c r="AA184" s="55"/>
      <c r="AB184" s="62" t="s">
        <v>1403</v>
      </c>
      <c r="AC184" s="53" t="s">
        <v>1417</v>
      </c>
      <c r="AD184" s="55"/>
      <c r="AE184" s="62" t="s">
        <v>1514</v>
      </c>
      <c r="AF184" s="53" t="s">
        <v>1579</v>
      </c>
      <c r="AG184" s="55"/>
      <c r="AH184" s="61" t="s">
        <v>1564</v>
      </c>
      <c r="AI184" s="53" t="s">
        <v>1587</v>
      </c>
      <c r="AJ184" s="55"/>
      <c r="AK184" s="64"/>
      <c r="AL184" s="36"/>
    </row>
    <row r="185" spans="1:38" s="32" customFormat="1" x14ac:dyDescent="0.2">
      <c r="A185" s="58"/>
      <c r="B185" s="63"/>
      <c r="C185" s="55"/>
      <c r="E185" s="63"/>
      <c r="F185" s="55"/>
      <c r="H185" s="63"/>
      <c r="I185" s="55"/>
      <c r="K185" s="63"/>
      <c r="L185" s="55"/>
      <c r="N185" s="63"/>
      <c r="O185" s="55"/>
      <c r="Q185" s="63"/>
      <c r="R185" s="55"/>
      <c r="S185" s="54"/>
      <c r="T185" s="59"/>
      <c r="U185" s="55"/>
      <c r="V185" s="61">
        <v>899</v>
      </c>
      <c r="W185" s="53" t="s">
        <v>793</v>
      </c>
      <c r="X185" s="55"/>
      <c r="Y185" s="61">
        <v>947</v>
      </c>
      <c r="Z185" s="53" t="s">
        <v>840</v>
      </c>
      <c r="AA185" s="55"/>
      <c r="AB185" s="62" t="s">
        <v>1404</v>
      </c>
      <c r="AC185" s="53" t="s">
        <v>1417</v>
      </c>
      <c r="AD185" s="55"/>
      <c r="AE185" s="62" t="s">
        <v>1524</v>
      </c>
      <c r="AF185" s="53" t="s">
        <v>1573</v>
      </c>
      <c r="AG185" s="55"/>
      <c r="AH185" s="61" t="s">
        <v>1565</v>
      </c>
      <c r="AI185" s="53" t="s">
        <v>1588</v>
      </c>
      <c r="AJ185" s="55"/>
      <c r="AK185" s="64"/>
      <c r="AL185" s="36"/>
    </row>
    <row r="186" spans="1:38" s="32" customFormat="1" x14ac:dyDescent="0.2">
      <c r="A186" s="58"/>
      <c r="B186" s="63"/>
      <c r="C186" s="55"/>
      <c r="E186" s="63"/>
      <c r="F186" s="55"/>
      <c r="H186" s="63"/>
      <c r="I186" s="55"/>
      <c r="K186" s="63"/>
      <c r="L186" s="55"/>
      <c r="N186" s="63"/>
      <c r="O186" s="55"/>
      <c r="Q186" s="63"/>
      <c r="R186" s="55"/>
      <c r="S186" s="54"/>
      <c r="T186" s="59"/>
      <c r="U186" s="55"/>
      <c r="V186" s="61">
        <v>900</v>
      </c>
      <c r="W186" s="53" t="s">
        <v>794</v>
      </c>
      <c r="X186" s="55"/>
      <c r="Y186" s="61">
        <v>948</v>
      </c>
      <c r="Z186" s="53" t="s">
        <v>562</v>
      </c>
      <c r="AA186" s="55"/>
      <c r="AB186" s="62" t="s">
        <v>1405</v>
      </c>
      <c r="AC186" s="53" t="s">
        <v>1417</v>
      </c>
      <c r="AD186" s="55"/>
      <c r="AE186" s="62" t="s">
        <v>1525</v>
      </c>
      <c r="AF186" s="53" t="s">
        <v>1574</v>
      </c>
      <c r="AG186" s="55"/>
      <c r="AH186" s="61" t="s">
        <v>1370</v>
      </c>
      <c r="AI186" s="53" t="s">
        <v>1375</v>
      </c>
      <c r="AJ186" s="55"/>
      <c r="AK186" s="64"/>
      <c r="AL186" s="36"/>
    </row>
    <row r="187" spans="1:38" s="32" customFormat="1" x14ac:dyDescent="0.2">
      <c r="A187" s="58"/>
      <c r="B187" s="63"/>
      <c r="C187" s="55"/>
      <c r="E187" s="63"/>
      <c r="F187" s="55"/>
      <c r="H187" s="63"/>
      <c r="I187" s="55"/>
      <c r="K187" s="63"/>
      <c r="L187" s="55"/>
      <c r="N187" s="63"/>
      <c r="O187" s="55"/>
      <c r="P187" s="54"/>
      <c r="Q187" s="59"/>
      <c r="R187" s="55"/>
      <c r="T187" s="63"/>
      <c r="U187" s="55"/>
      <c r="V187" s="61">
        <v>901</v>
      </c>
      <c r="W187" s="53" t="s">
        <v>795</v>
      </c>
      <c r="X187" s="55"/>
      <c r="Y187" s="61" t="s">
        <v>594</v>
      </c>
      <c r="Z187" s="53" t="s">
        <v>841</v>
      </c>
      <c r="AA187" s="55"/>
      <c r="AB187" s="61" t="s">
        <v>1406</v>
      </c>
      <c r="AC187" s="53" t="s">
        <v>1417</v>
      </c>
      <c r="AD187" s="55"/>
      <c r="AE187" s="62" t="s">
        <v>1526</v>
      </c>
      <c r="AF187" s="53" t="s">
        <v>1575</v>
      </c>
      <c r="AG187" s="55"/>
      <c r="AH187" s="61" t="s">
        <v>1371</v>
      </c>
      <c r="AI187" s="53" t="s">
        <v>1376</v>
      </c>
      <c r="AJ187" s="55"/>
      <c r="AK187" s="64"/>
      <c r="AL187" s="36"/>
    </row>
    <row r="188" spans="1:38" s="32" customFormat="1" x14ac:dyDescent="0.2">
      <c r="A188" s="58"/>
      <c r="B188" s="63"/>
      <c r="C188" s="55"/>
      <c r="E188" s="63"/>
      <c r="F188" s="55"/>
      <c r="H188" s="63"/>
      <c r="I188" s="55"/>
      <c r="K188" s="63"/>
      <c r="L188" s="55"/>
      <c r="N188" s="63"/>
      <c r="O188" s="55"/>
      <c r="P188" s="54"/>
      <c r="Q188" s="59"/>
      <c r="R188" s="55"/>
      <c r="T188" s="63"/>
      <c r="U188" s="55"/>
      <c r="V188" s="61">
        <v>902</v>
      </c>
      <c r="W188" s="53" t="s">
        <v>792</v>
      </c>
      <c r="X188" s="55"/>
      <c r="Y188" s="61" t="s">
        <v>595</v>
      </c>
      <c r="Z188" s="53" t="s">
        <v>842</v>
      </c>
      <c r="AA188" s="55"/>
      <c r="AB188" s="62" t="s">
        <v>1407</v>
      </c>
      <c r="AC188" s="53" t="s">
        <v>1420</v>
      </c>
      <c r="AD188" s="55"/>
      <c r="AE188" s="62" t="s">
        <v>1527</v>
      </c>
      <c r="AF188" s="53" t="s">
        <v>1576</v>
      </c>
      <c r="AG188" s="55"/>
      <c r="AH188" s="61" t="s">
        <v>1372</v>
      </c>
      <c r="AI188" s="53" t="s">
        <v>1377</v>
      </c>
      <c r="AJ188" s="55"/>
      <c r="AK188" s="64"/>
      <c r="AL188" s="36"/>
    </row>
    <row r="189" spans="1:38" s="32" customFormat="1" x14ac:dyDescent="0.2">
      <c r="A189" s="58"/>
      <c r="B189" s="63"/>
      <c r="C189" s="55"/>
      <c r="E189" s="63"/>
      <c r="F189" s="55"/>
      <c r="H189" s="63"/>
      <c r="I189" s="55"/>
      <c r="K189" s="63"/>
      <c r="L189" s="55"/>
      <c r="N189" s="63"/>
      <c r="O189" s="55"/>
      <c r="P189" s="54"/>
      <c r="Q189" s="59"/>
      <c r="R189" s="55"/>
      <c r="T189" s="63"/>
      <c r="U189" s="55"/>
      <c r="V189" s="61">
        <v>903</v>
      </c>
      <c r="W189" s="53" t="s">
        <v>796</v>
      </c>
      <c r="X189" s="55"/>
      <c r="Y189" s="61" t="s">
        <v>596</v>
      </c>
      <c r="Z189" s="53" t="s">
        <v>1289</v>
      </c>
      <c r="AA189" s="55"/>
      <c r="AB189" s="62" t="s">
        <v>1408</v>
      </c>
      <c r="AC189" s="53" t="s">
        <v>1421</v>
      </c>
      <c r="AD189" s="55"/>
      <c r="AE189" s="62" t="s">
        <v>1528</v>
      </c>
      <c r="AF189" s="53" t="s">
        <v>1577</v>
      </c>
      <c r="AG189" s="55"/>
      <c r="AH189" s="61" t="s">
        <v>1373</v>
      </c>
      <c r="AI189" s="53" t="s">
        <v>1378</v>
      </c>
      <c r="AJ189" s="55"/>
      <c r="AK189" s="64"/>
      <c r="AL189" s="36"/>
    </row>
    <row r="190" spans="1:38" s="32" customFormat="1" x14ac:dyDescent="0.2">
      <c r="A190" s="58"/>
      <c r="B190" s="63"/>
      <c r="C190" s="55"/>
      <c r="E190" s="63"/>
      <c r="F190" s="55"/>
      <c r="H190" s="63"/>
      <c r="I190" s="55"/>
      <c r="K190" s="63"/>
      <c r="L190" s="55"/>
      <c r="N190" s="63"/>
      <c r="O190" s="55"/>
      <c r="P190" s="54"/>
      <c r="Q190" s="59"/>
      <c r="R190" s="55"/>
      <c r="T190" s="63"/>
      <c r="U190" s="55"/>
      <c r="V190" s="61">
        <v>904</v>
      </c>
      <c r="W190" s="53" t="s">
        <v>797</v>
      </c>
      <c r="X190" s="55"/>
      <c r="Y190" s="61" t="s">
        <v>597</v>
      </c>
      <c r="Z190" s="53" t="s">
        <v>1290</v>
      </c>
      <c r="AA190" s="55"/>
      <c r="AB190" s="61" t="s">
        <v>1409</v>
      </c>
      <c r="AC190" s="53" t="s">
        <v>1419</v>
      </c>
      <c r="AD190" s="55"/>
      <c r="AE190" s="62" t="s">
        <v>1529</v>
      </c>
      <c r="AF190" s="53" t="s">
        <v>1578</v>
      </c>
      <c r="AG190" s="55"/>
      <c r="AH190" s="61" t="s">
        <v>1374</v>
      </c>
      <c r="AI190" s="53" t="s">
        <v>1379</v>
      </c>
      <c r="AJ190" s="55"/>
      <c r="AK190" s="64"/>
      <c r="AL190" s="36"/>
    </row>
    <row r="191" spans="1:38" s="32" customFormat="1" x14ac:dyDescent="0.2">
      <c r="A191" s="58"/>
      <c r="B191" s="63"/>
      <c r="C191" s="55"/>
      <c r="E191" s="63"/>
      <c r="F191" s="55"/>
      <c r="H191" s="63"/>
      <c r="I191" s="55"/>
      <c r="K191" s="63"/>
      <c r="L191" s="55"/>
      <c r="M191" s="56"/>
      <c r="N191" s="59"/>
      <c r="O191" s="55"/>
      <c r="P191" s="54"/>
      <c r="Q191" s="59"/>
      <c r="R191" s="55"/>
      <c r="T191" s="63"/>
      <c r="U191" s="55"/>
      <c r="V191" s="61">
        <v>905</v>
      </c>
      <c r="W191" s="53" t="s">
        <v>798</v>
      </c>
      <c r="X191" s="55"/>
      <c r="Y191" s="61" t="s">
        <v>598</v>
      </c>
      <c r="Z191" s="53" t="s">
        <v>1291</v>
      </c>
      <c r="AA191" s="55"/>
      <c r="AB191" s="61" t="s">
        <v>1410</v>
      </c>
      <c r="AC191" s="53" t="s">
        <v>1420</v>
      </c>
      <c r="AD191" s="55"/>
      <c r="AE191" s="62" t="s">
        <v>1530</v>
      </c>
      <c r="AF191" s="53" t="s">
        <v>1579</v>
      </c>
      <c r="AG191" s="55"/>
      <c r="AJ191" s="55"/>
      <c r="AK191" s="64"/>
      <c r="AL191" s="36"/>
    </row>
    <row r="192" spans="1:38" s="32" customFormat="1" x14ac:dyDescent="0.2">
      <c r="A192" s="58"/>
      <c r="B192" s="63"/>
      <c r="C192" s="55"/>
      <c r="E192" s="63"/>
      <c r="F192" s="55"/>
      <c r="H192" s="63"/>
      <c r="I192" s="55"/>
      <c r="K192" s="63"/>
      <c r="L192" s="55"/>
      <c r="N192" s="63"/>
      <c r="O192" s="55"/>
      <c r="P192" s="54"/>
      <c r="Q192" s="59"/>
      <c r="R192" s="55"/>
      <c r="T192" s="63"/>
      <c r="U192" s="55"/>
      <c r="V192" s="61">
        <v>906</v>
      </c>
      <c r="W192" s="53" t="s">
        <v>799</v>
      </c>
      <c r="X192" s="55"/>
      <c r="Y192" s="61" t="s">
        <v>599</v>
      </c>
      <c r="Z192" s="53" t="s">
        <v>1292</v>
      </c>
      <c r="AA192" s="55"/>
      <c r="AB192" s="61" t="s">
        <v>1411</v>
      </c>
      <c r="AC192" s="53" t="s">
        <v>1421</v>
      </c>
      <c r="AD192" s="55"/>
      <c r="AE192" s="62" t="s">
        <v>1531</v>
      </c>
      <c r="AF192" s="53" t="s">
        <v>1573</v>
      </c>
      <c r="AG192" s="55"/>
      <c r="AJ192" s="55"/>
      <c r="AK192" s="64"/>
      <c r="AL192" s="36"/>
    </row>
    <row r="193" spans="1:38" s="32" customFormat="1" x14ac:dyDescent="0.2">
      <c r="A193" s="58"/>
      <c r="B193" s="63"/>
      <c r="C193" s="55"/>
      <c r="E193" s="63"/>
      <c r="F193" s="55"/>
      <c r="H193" s="63"/>
      <c r="I193" s="55"/>
      <c r="K193" s="63"/>
      <c r="L193" s="55"/>
      <c r="N193" s="63"/>
      <c r="O193" s="55"/>
      <c r="P193" s="54"/>
      <c r="Q193" s="59"/>
      <c r="R193" s="55"/>
      <c r="T193" s="63"/>
      <c r="U193" s="55"/>
      <c r="V193" s="61">
        <v>907</v>
      </c>
      <c r="W193" s="53" t="s">
        <v>800</v>
      </c>
      <c r="X193" s="55"/>
      <c r="Y193" s="61" t="s">
        <v>600</v>
      </c>
      <c r="Z193" s="53" t="s">
        <v>1293</v>
      </c>
      <c r="AA193" s="55"/>
      <c r="AB193" s="61" t="s">
        <v>1412</v>
      </c>
      <c r="AC193" s="53" t="s">
        <v>1422</v>
      </c>
      <c r="AD193" s="55"/>
      <c r="AE193" s="62" t="s">
        <v>1532</v>
      </c>
      <c r="AF193" s="53" t="s">
        <v>1574</v>
      </c>
      <c r="AG193" s="55"/>
      <c r="AJ193" s="55"/>
      <c r="AK193" s="64"/>
      <c r="AL193" s="36"/>
    </row>
    <row r="194" spans="1:38" s="32" customFormat="1" x14ac:dyDescent="0.2">
      <c r="A194" s="58"/>
      <c r="B194" s="63"/>
      <c r="C194" s="55"/>
      <c r="E194" s="63"/>
      <c r="F194" s="55"/>
      <c r="H194" s="63"/>
      <c r="I194" s="55"/>
      <c r="K194" s="63"/>
      <c r="L194" s="55"/>
      <c r="N194" s="63"/>
      <c r="O194" s="55"/>
      <c r="P194" s="54"/>
      <c r="Q194" s="59"/>
      <c r="R194" s="55"/>
      <c r="T194" s="63"/>
      <c r="U194" s="55"/>
      <c r="V194" s="61">
        <v>908</v>
      </c>
      <c r="W194" s="53" t="s">
        <v>801</v>
      </c>
      <c r="X194" s="55"/>
      <c r="Y194" s="61" t="s">
        <v>601</v>
      </c>
      <c r="Z194" s="53" t="s">
        <v>1294</v>
      </c>
      <c r="AA194" s="55"/>
      <c r="AB194" s="61" t="s">
        <v>1413</v>
      </c>
      <c r="AC194" s="53" t="s">
        <v>1423</v>
      </c>
      <c r="AD194" s="55"/>
      <c r="AE194" s="62" t="s">
        <v>1533</v>
      </c>
      <c r="AF194" s="53" t="s">
        <v>1575</v>
      </c>
      <c r="AG194" s="55"/>
      <c r="AJ194" s="55"/>
      <c r="AK194" s="64"/>
      <c r="AL194" s="36"/>
    </row>
  </sheetData>
  <sortState xmlns:xlrd2="http://schemas.microsoft.com/office/spreadsheetml/2017/richdata2" ref="A1122:B2239">
    <sortCondition ref="A1122:A2239"/>
  </sortState>
  <mergeCells count="158">
    <mergeCell ref="A34:A38"/>
    <mergeCell ref="A39:A45"/>
    <mergeCell ref="D3:D8"/>
    <mergeCell ref="D9:D11"/>
    <mergeCell ref="D12:D13"/>
    <mergeCell ref="D14:D15"/>
    <mergeCell ref="A3:A4"/>
    <mergeCell ref="A5:A6"/>
    <mergeCell ref="A7:A14"/>
    <mergeCell ref="A15:A18"/>
    <mergeCell ref="A20:A23"/>
    <mergeCell ref="A25:A33"/>
    <mergeCell ref="D16:D17"/>
    <mergeCell ref="D18:D22"/>
    <mergeCell ref="D23:D28"/>
    <mergeCell ref="D29:D38"/>
    <mergeCell ref="D39:D44"/>
    <mergeCell ref="D45:D50"/>
    <mergeCell ref="J22:J28"/>
    <mergeCell ref="J29:J33"/>
    <mergeCell ref="J34:J41"/>
    <mergeCell ref="G40:G41"/>
    <mergeCell ref="G42:G43"/>
    <mergeCell ref="G44:G45"/>
    <mergeCell ref="J3:J9"/>
    <mergeCell ref="J10:J14"/>
    <mergeCell ref="J15:J21"/>
    <mergeCell ref="G27:G28"/>
    <mergeCell ref="G29:G30"/>
    <mergeCell ref="G31:G32"/>
    <mergeCell ref="G33:G34"/>
    <mergeCell ref="G35:G36"/>
    <mergeCell ref="G37:G39"/>
    <mergeCell ref="J42:J46"/>
    <mergeCell ref="G3:G7"/>
    <mergeCell ref="G8:G12"/>
    <mergeCell ref="G13:G16"/>
    <mergeCell ref="G17:G20"/>
    <mergeCell ref="G21:G23"/>
    <mergeCell ref="G24:G26"/>
    <mergeCell ref="M3:M8"/>
    <mergeCell ref="M9:M13"/>
    <mergeCell ref="P28:P29"/>
    <mergeCell ref="P30:P31"/>
    <mergeCell ref="P32:P33"/>
    <mergeCell ref="P34:P35"/>
    <mergeCell ref="P36:P37"/>
    <mergeCell ref="P38:P41"/>
    <mergeCell ref="M38:M39"/>
    <mergeCell ref="P11:P13"/>
    <mergeCell ref="P14:P21"/>
    <mergeCell ref="P22:P23"/>
    <mergeCell ref="P24:P25"/>
    <mergeCell ref="P26:P27"/>
    <mergeCell ref="M14:M19"/>
    <mergeCell ref="M20:M25"/>
    <mergeCell ref="M26:M29"/>
    <mergeCell ref="M30:M33"/>
    <mergeCell ref="M34:M35"/>
    <mergeCell ref="M36:M37"/>
    <mergeCell ref="S24:S25"/>
    <mergeCell ref="S26:S27"/>
    <mergeCell ref="S28:S31"/>
    <mergeCell ref="S32:S42"/>
    <mergeCell ref="P42:P43"/>
    <mergeCell ref="P44:P45"/>
    <mergeCell ref="S3:S4"/>
    <mergeCell ref="S6:S9"/>
    <mergeCell ref="S12:S13"/>
    <mergeCell ref="S14:S16"/>
    <mergeCell ref="G139:G140"/>
    <mergeCell ref="G141:G142"/>
    <mergeCell ref="G143:G144"/>
    <mergeCell ref="G145:G146"/>
    <mergeCell ref="P51:P59"/>
    <mergeCell ref="P60:P66"/>
    <mergeCell ref="P93:P96"/>
    <mergeCell ref="S51:S53"/>
    <mergeCell ref="S54:S56"/>
    <mergeCell ref="S57:S59"/>
    <mergeCell ref="S60:S63"/>
    <mergeCell ref="S64:S65"/>
    <mergeCell ref="P67:P68"/>
    <mergeCell ref="P69:P78"/>
    <mergeCell ref="P79:P82"/>
    <mergeCell ref="P83:P86"/>
    <mergeCell ref="P87:P88"/>
    <mergeCell ref="P89:P92"/>
    <mergeCell ref="S78:S79"/>
    <mergeCell ref="S80:S81"/>
    <mergeCell ref="S82:S83"/>
    <mergeCell ref="S66:S67"/>
    <mergeCell ref="S68:S69"/>
    <mergeCell ref="S70:S71"/>
    <mergeCell ref="S72:S73"/>
    <mergeCell ref="S74:S75"/>
    <mergeCell ref="S76:S77"/>
    <mergeCell ref="M162:M163"/>
    <mergeCell ref="J147:J153"/>
    <mergeCell ref="M164:M165"/>
    <mergeCell ref="J154:J160"/>
    <mergeCell ref="J161:J165"/>
    <mergeCell ref="M138:M139"/>
    <mergeCell ref="M140:M141"/>
    <mergeCell ref="M142:M143"/>
    <mergeCell ref="M144:M145"/>
    <mergeCell ref="P99:P100"/>
    <mergeCell ref="P101:P102"/>
    <mergeCell ref="M117:M118"/>
    <mergeCell ref="P103:P104"/>
    <mergeCell ref="P105:P107"/>
    <mergeCell ref="S161:S162"/>
    <mergeCell ref="S148:S152"/>
    <mergeCell ref="S155:S156"/>
    <mergeCell ref="S157:S158"/>
    <mergeCell ref="M119:M121"/>
    <mergeCell ref="M123:M125"/>
    <mergeCell ref="M128:M130"/>
    <mergeCell ref="P170:P172"/>
    <mergeCell ref="G155:G158"/>
    <mergeCell ref="J171:J175"/>
    <mergeCell ref="G159:G162"/>
    <mergeCell ref="M147:M150"/>
    <mergeCell ref="G163:G166"/>
    <mergeCell ref="M151:M155"/>
    <mergeCell ref="G167:G170"/>
    <mergeCell ref="M156:M157"/>
    <mergeCell ref="G171:G174"/>
    <mergeCell ref="M158:M159"/>
    <mergeCell ref="M160:M161"/>
    <mergeCell ref="M166:M167"/>
    <mergeCell ref="M168:M169"/>
    <mergeCell ref="M170:M171"/>
    <mergeCell ref="M172:M173"/>
    <mergeCell ref="J166:J170"/>
    <mergeCell ref="M131:M132"/>
    <mergeCell ref="M133:M135"/>
    <mergeCell ref="M136:M137"/>
    <mergeCell ref="A51:A62"/>
    <mergeCell ref="A63:A83"/>
    <mergeCell ref="G51:G74"/>
    <mergeCell ref="J51:J88"/>
    <mergeCell ref="A84:A96"/>
    <mergeCell ref="J99:J100"/>
    <mergeCell ref="J102:J103"/>
    <mergeCell ref="J108:J111"/>
    <mergeCell ref="J132:J134"/>
    <mergeCell ref="A109:A111"/>
    <mergeCell ref="A113:A115"/>
    <mergeCell ref="A116:A118"/>
    <mergeCell ref="A119:A121"/>
    <mergeCell ref="A122:A124"/>
    <mergeCell ref="A125:A126"/>
    <mergeCell ref="A127:A128"/>
    <mergeCell ref="A129:A130"/>
    <mergeCell ref="A131:A132"/>
    <mergeCell ref="G136:G138"/>
    <mergeCell ref="A136:A137"/>
  </mergeCells>
  <phoneticPr fontId="14" type="noConversion"/>
  <conditionalFormatting sqref="B10:C10">
    <cfRule type="duplicateValues" dxfId="20" priority="66"/>
  </conditionalFormatting>
  <conditionalFormatting sqref="E40 E42:E45">
    <cfRule type="duplicateValues" dxfId="19" priority="24135"/>
  </conditionalFormatting>
  <conditionalFormatting sqref="F10">
    <cfRule type="duplicateValues" dxfId="18" priority="12"/>
  </conditionalFormatting>
  <conditionalFormatting sqref="H25">
    <cfRule type="duplicateValues" dxfId="17" priority="24137"/>
  </conditionalFormatting>
  <conditionalFormatting sqref="I10">
    <cfRule type="duplicateValues" dxfId="16" priority="11"/>
  </conditionalFormatting>
  <conditionalFormatting sqref="L10">
    <cfRule type="duplicateValues" dxfId="15" priority="10"/>
  </conditionalFormatting>
  <conditionalFormatting sqref="O10">
    <cfRule type="duplicateValues" dxfId="14" priority="9"/>
  </conditionalFormatting>
  <conditionalFormatting sqref="R10">
    <cfRule type="duplicateValues" dxfId="13" priority="8"/>
  </conditionalFormatting>
  <conditionalFormatting sqref="U10">
    <cfRule type="duplicateValues" dxfId="12" priority="7"/>
  </conditionalFormatting>
  <conditionalFormatting sqref="V12">
    <cfRule type="duplicateValues" dxfId="11" priority="55"/>
  </conditionalFormatting>
  <conditionalFormatting sqref="X10">
    <cfRule type="duplicateValues" dxfId="10" priority="6"/>
  </conditionalFormatting>
  <conditionalFormatting sqref="AA10">
    <cfRule type="duplicateValues" dxfId="9" priority="5"/>
  </conditionalFormatting>
  <conditionalFormatting sqref="AB5 AB7:AB10">
    <cfRule type="duplicateValues" dxfId="8" priority="56"/>
  </conditionalFormatting>
  <conditionalFormatting sqref="AB38">
    <cfRule type="duplicateValues" dxfId="7" priority="57"/>
  </conditionalFormatting>
  <conditionalFormatting sqref="AD10">
    <cfRule type="duplicateValues" dxfId="6" priority="4"/>
  </conditionalFormatting>
  <conditionalFormatting sqref="AG10">
    <cfRule type="duplicateValues" dxfId="5" priority="3"/>
  </conditionalFormatting>
  <conditionalFormatting sqref="AJ10">
    <cfRule type="duplicateValues" dxfId="4" priority="2"/>
  </conditionalFormatting>
  <pageMargins left="0.75" right="0.75" top="0.75" bottom="0.5" header="0.5" footer="0.5"/>
  <pageSetup orientation="portrait" horizontalDpi="4294967292" verticalDpi="4294967292"/>
  <extLst>
    <ext xmlns:mx="http://schemas.microsoft.com/office/mac/excel/2008/main" uri="{64002731-A6B0-56B0-2670-7721B7C09600}">
      <mx:PLV Mode="1"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B1136"/>
  <sheetViews>
    <sheetView topLeftCell="M1" workbookViewId="0">
      <pane ySplit="1" topLeftCell="A442" activePane="bottomLeft" state="frozen"/>
      <selection pane="bottomLeft" activeCell="AK445" sqref="AK445"/>
    </sheetView>
  </sheetViews>
  <sheetFormatPr baseColWidth="10" defaultRowHeight="16" x14ac:dyDescent="0.2"/>
  <cols>
    <col min="1" max="1" width="7" style="98" customWidth="1"/>
    <col min="2" max="2" width="7" style="64" customWidth="1"/>
    <col min="3" max="3" width="12" style="74" bestFit="1" customWidth="1"/>
    <col min="4" max="4" width="12" style="74" customWidth="1"/>
    <col min="5" max="5" width="7.1640625" style="63" customWidth="1"/>
    <col min="6" max="6" width="109.83203125" style="36" bestFit="1" customWidth="1"/>
    <col min="7" max="7" width="17" style="87" customWidth="1"/>
    <col min="8" max="8" width="12" style="84" bestFit="1" customWidth="1"/>
    <col min="9" max="11" width="11" style="77" bestFit="1" customWidth="1"/>
    <col min="12" max="12" width="11.83203125" style="82" bestFit="1" customWidth="1"/>
    <col min="13" max="13" width="9.33203125" style="64" bestFit="1" customWidth="1"/>
    <col min="14" max="14" width="17.33203125" style="32" bestFit="1" customWidth="1"/>
    <col min="15" max="15" width="17.1640625" style="32" bestFit="1" customWidth="1"/>
    <col min="16" max="16" width="36.5" style="36" bestFit="1" customWidth="1"/>
    <col min="17" max="17" width="6" style="80" bestFit="1" customWidth="1"/>
    <col min="18" max="18" width="35.6640625" style="80" bestFit="1" customWidth="1"/>
    <col min="19" max="19" width="30.33203125" style="36" bestFit="1" customWidth="1"/>
    <col min="20" max="20" width="14" style="80" bestFit="1" customWidth="1"/>
    <col min="21" max="21" width="17.1640625" style="80" bestFit="1" customWidth="1"/>
    <col min="22" max="22" width="33.1640625" style="80" bestFit="1" customWidth="1"/>
    <col min="23" max="23" width="33.83203125" style="36" bestFit="1" customWidth="1"/>
    <col min="24" max="24" width="17.33203125" style="32" bestFit="1" customWidth="1"/>
    <col min="25" max="25" width="7.1640625" style="110" bestFit="1" customWidth="1"/>
    <col min="26" max="26" width="15.83203125" style="36" bestFit="1" customWidth="1"/>
    <col min="27" max="28" width="10.83203125" style="134"/>
  </cols>
  <sheetData>
    <row r="1" spans="1:28" s="3" customFormat="1" x14ac:dyDescent="0.2">
      <c r="A1" s="107" t="s">
        <v>4</v>
      </c>
      <c r="B1" s="107" t="s">
        <v>2483</v>
      </c>
      <c r="C1" s="107" t="s">
        <v>2542</v>
      </c>
      <c r="D1" s="107" t="s">
        <v>2549</v>
      </c>
      <c r="E1" s="107" t="s">
        <v>1596</v>
      </c>
      <c r="F1" s="58" t="s">
        <v>1951</v>
      </c>
      <c r="G1" s="108" t="s">
        <v>2513</v>
      </c>
      <c r="H1" s="82" t="s">
        <v>2542</v>
      </c>
      <c r="I1" s="77" t="s">
        <v>2541</v>
      </c>
      <c r="J1" s="77" t="s">
        <v>2538</v>
      </c>
      <c r="K1" s="77" t="s">
        <v>2539</v>
      </c>
      <c r="L1" s="82" t="s">
        <v>2540</v>
      </c>
      <c r="M1" s="82" t="s">
        <v>2537</v>
      </c>
      <c r="N1" s="32" t="s">
        <v>1594</v>
      </c>
      <c r="O1" s="32" t="s">
        <v>1618</v>
      </c>
      <c r="P1" s="109" t="s">
        <v>1619</v>
      </c>
      <c r="Q1" s="80" t="s">
        <v>1994</v>
      </c>
      <c r="R1" s="80" t="s">
        <v>1951</v>
      </c>
      <c r="S1" s="36" t="s">
        <v>1950</v>
      </c>
      <c r="T1" s="80" t="s">
        <v>2015</v>
      </c>
      <c r="U1" s="80" t="s">
        <v>2118</v>
      </c>
      <c r="V1" s="80" t="s">
        <v>2146</v>
      </c>
      <c r="W1" s="32"/>
      <c r="X1" s="32" t="s">
        <v>1616</v>
      </c>
      <c r="Y1" s="110" t="s">
        <v>1617</v>
      </c>
      <c r="Z1" s="32" t="s">
        <v>996</v>
      </c>
      <c r="AA1" s="133"/>
      <c r="AB1" s="133"/>
    </row>
    <row r="2" spans="1:28" s="3" customFormat="1" x14ac:dyDescent="0.2">
      <c r="A2" s="99">
        <v>1</v>
      </c>
      <c r="B2" s="100">
        <v>1</v>
      </c>
      <c r="C2" s="101">
        <v>1</v>
      </c>
      <c r="D2" s="142" t="s">
        <v>2546</v>
      </c>
      <c r="E2" s="100">
        <v>1</v>
      </c>
      <c r="F2" s="102" t="str">
        <f t="shared" ref="F2:F65" si="0">CONCATENATE(O2," - ",P2," - ",Q2," ",S2,", ",R2,W2,", ",T2,"   ",U2)</f>
        <v xml:space="preserve">1847 - First Issue - 5c  Reddish Brown,  Benjamin Franklin, Imperf   </v>
      </c>
      <c r="G2" s="103" t="s">
        <v>2519</v>
      </c>
      <c r="H2" s="104">
        <v>400</v>
      </c>
      <c r="I2" s="105">
        <v>400</v>
      </c>
      <c r="J2" s="105">
        <v>2400</v>
      </c>
      <c r="K2" s="105">
        <v>6750</v>
      </c>
      <c r="L2" s="104">
        <v>400</v>
      </c>
      <c r="M2" s="100">
        <v>1</v>
      </c>
      <c r="N2" s="112" t="s">
        <v>590</v>
      </c>
      <c r="O2" s="32">
        <v>1847</v>
      </c>
      <c r="P2" s="111" t="s">
        <v>9</v>
      </c>
      <c r="Q2" s="80" t="s">
        <v>1952</v>
      </c>
      <c r="R2" s="80" t="s">
        <v>1793</v>
      </c>
      <c r="S2" s="36" t="s">
        <v>2013</v>
      </c>
      <c r="T2" s="80" t="s">
        <v>2138</v>
      </c>
      <c r="U2" s="80"/>
      <c r="V2" s="80"/>
      <c r="W2" s="80" t="str">
        <f t="shared" ref="W2:W65" si="1">IF(V2&gt;0,CONCATENATE(", ",V2),"")</f>
        <v/>
      </c>
      <c r="X2" s="32" t="s">
        <v>590</v>
      </c>
      <c r="Y2" s="110">
        <v>1</v>
      </c>
      <c r="Z2" s="35" t="s">
        <v>843</v>
      </c>
      <c r="AA2" s="133">
        <v>1</v>
      </c>
      <c r="AB2" s="133">
        <f t="shared" ref="AB2:AB65" si="2">IF(H2&gt;0,1,0)</f>
        <v>1</v>
      </c>
    </row>
    <row r="3" spans="1:28" s="3" customFormat="1" x14ac:dyDescent="0.2">
      <c r="A3" s="99">
        <v>2</v>
      </c>
      <c r="B3" s="100">
        <v>2</v>
      </c>
      <c r="C3" s="101">
        <v>2</v>
      </c>
      <c r="D3" s="142" t="s">
        <v>2546</v>
      </c>
      <c r="E3" s="100">
        <v>2</v>
      </c>
      <c r="F3" s="102" t="str">
        <f t="shared" si="0"/>
        <v xml:space="preserve">1847 - First Issue - 10c  Black,  George Washington, Imperf   </v>
      </c>
      <c r="G3" s="106" t="s">
        <v>2511</v>
      </c>
      <c r="H3" s="104">
        <v>850</v>
      </c>
      <c r="I3" s="105">
        <v>850</v>
      </c>
      <c r="J3" s="105">
        <v>15000</v>
      </c>
      <c r="K3" s="105">
        <v>35000</v>
      </c>
      <c r="L3" s="104">
        <v>850</v>
      </c>
      <c r="M3" s="100">
        <v>3</v>
      </c>
      <c r="N3" s="112" t="s">
        <v>590</v>
      </c>
      <c r="O3" s="32">
        <v>1847</v>
      </c>
      <c r="P3" s="111" t="s">
        <v>9</v>
      </c>
      <c r="Q3" s="80" t="s">
        <v>1953</v>
      </c>
      <c r="R3" s="80" t="s">
        <v>1794</v>
      </c>
      <c r="S3" s="36" t="s">
        <v>2014</v>
      </c>
      <c r="T3" s="80" t="s">
        <v>2138</v>
      </c>
      <c r="U3" s="80"/>
      <c r="V3" s="80"/>
      <c r="W3" s="80" t="str">
        <f t="shared" si="1"/>
        <v/>
      </c>
      <c r="X3" s="32" t="s">
        <v>590</v>
      </c>
      <c r="Y3" s="110">
        <v>2</v>
      </c>
      <c r="Z3" s="35" t="s">
        <v>844</v>
      </c>
      <c r="AA3" s="133">
        <v>1</v>
      </c>
      <c r="AB3" s="133">
        <f t="shared" si="2"/>
        <v>1</v>
      </c>
    </row>
    <row r="4" spans="1:28" s="3" customFormat="1" x14ac:dyDescent="0.2">
      <c r="A4" s="99">
        <v>3</v>
      </c>
      <c r="B4" s="100">
        <v>3</v>
      </c>
      <c r="C4" s="101"/>
      <c r="D4" s="142" t="s">
        <v>2546</v>
      </c>
      <c r="E4" s="100">
        <v>1</v>
      </c>
      <c r="F4" s="102" t="str">
        <f t="shared" si="0"/>
        <v xml:space="preserve">1875 Reprint - First Issue - 5c  Reddish Brown,  Franklin, Imperf   </v>
      </c>
      <c r="G4" s="103" t="s">
        <v>2520</v>
      </c>
      <c r="H4" s="104"/>
      <c r="I4" s="105">
        <v>0</v>
      </c>
      <c r="J4" s="105">
        <v>850</v>
      </c>
      <c r="K4" s="105">
        <v>0</v>
      </c>
      <c r="L4" s="104">
        <v>850</v>
      </c>
      <c r="M4" s="100">
        <v>2</v>
      </c>
      <c r="N4" s="112" t="s">
        <v>590</v>
      </c>
      <c r="O4" s="32" t="s">
        <v>2062</v>
      </c>
      <c r="P4" s="111" t="s">
        <v>9</v>
      </c>
      <c r="Q4" s="80" t="s">
        <v>1952</v>
      </c>
      <c r="R4" s="80" t="s">
        <v>1634</v>
      </c>
      <c r="S4" s="36" t="s">
        <v>2013</v>
      </c>
      <c r="T4" s="80" t="s">
        <v>2138</v>
      </c>
      <c r="U4" s="80"/>
      <c r="V4" s="80"/>
      <c r="W4" s="80" t="str">
        <f t="shared" si="1"/>
        <v/>
      </c>
      <c r="X4" s="35"/>
      <c r="Y4" s="110">
        <v>1</v>
      </c>
      <c r="Z4" s="35"/>
      <c r="AA4" s="133">
        <v>1</v>
      </c>
      <c r="AB4" s="133">
        <f t="shared" si="2"/>
        <v>0</v>
      </c>
    </row>
    <row r="5" spans="1:28" s="3" customFormat="1" x14ac:dyDescent="0.2">
      <c r="A5" s="99">
        <v>4</v>
      </c>
      <c r="B5" s="100">
        <v>4</v>
      </c>
      <c r="C5" s="101"/>
      <c r="D5" s="142" t="s">
        <v>2546</v>
      </c>
      <c r="E5" s="100">
        <v>2</v>
      </c>
      <c r="F5" s="102" t="str">
        <f t="shared" si="0"/>
        <v xml:space="preserve">1875 Reprint - First Issue - 10c  Black,  Washington, Imperf   </v>
      </c>
      <c r="G5" s="106" t="s">
        <v>2512</v>
      </c>
      <c r="H5" s="104"/>
      <c r="I5" s="105">
        <v>0</v>
      </c>
      <c r="J5" s="105">
        <v>1050</v>
      </c>
      <c r="K5" s="105">
        <v>0</v>
      </c>
      <c r="L5" s="104">
        <v>1050</v>
      </c>
      <c r="M5" s="100">
        <v>4</v>
      </c>
      <c r="N5" s="112" t="s">
        <v>590</v>
      </c>
      <c r="O5" s="32" t="s">
        <v>2062</v>
      </c>
      <c r="P5" s="111" t="s">
        <v>9</v>
      </c>
      <c r="Q5" s="80" t="s">
        <v>1953</v>
      </c>
      <c r="R5" s="80" t="s">
        <v>1635</v>
      </c>
      <c r="S5" s="36" t="s">
        <v>2014</v>
      </c>
      <c r="T5" s="80" t="s">
        <v>2138</v>
      </c>
      <c r="U5" s="80"/>
      <c r="V5" s="80"/>
      <c r="W5" s="80" t="str">
        <f t="shared" si="1"/>
        <v/>
      </c>
      <c r="X5" s="32" t="s">
        <v>1593</v>
      </c>
      <c r="Y5" s="110">
        <v>2</v>
      </c>
      <c r="Z5" s="35"/>
      <c r="AA5" s="133">
        <v>1</v>
      </c>
      <c r="AB5" s="133">
        <f t="shared" si="2"/>
        <v>0</v>
      </c>
    </row>
    <row r="6" spans="1:28" s="3" customFormat="1" x14ac:dyDescent="0.2">
      <c r="A6" s="99">
        <v>5</v>
      </c>
      <c r="B6" s="100">
        <v>5</v>
      </c>
      <c r="C6" s="101"/>
      <c r="D6" s="142" t="s">
        <v>2546</v>
      </c>
      <c r="E6" s="100">
        <v>3</v>
      </c>
      <c r="F6" s="102" t="str">
        <f t="shared" si="0"/>
        <v xml:space="preserve">1851-56 - Imperforate Issue - 1c  Blue,  Franklin, Type I, Imperf   </v>
      </c>
      <c r="G6" s="103" t="s">
        <v>2523</v>
      </c>
      <c r="H6" s="104"/>
      <c r="I6" s="105">
        <v>145000</v>
      </c>
      <c r="J6" s="105">
        <v>0</v>
      </c>
      <c r="K6" s="105">
        <v>225000</v>
      </c>
      <c r="L6" s="104">
        <v>145000</v>
      </c>
      <c r="M6" s="100">
        <v>5</v>
      </c>
      <c r="N6" s="112" t="s">
        <v>590</v>
      </c>
      <c r="O6" s="32" t="s">
        <v>2170</v>
      </c>
      <c r="P6" s="111" t="s">
        <v>14</v>
      </c>
      <c r="Q6" s="80" t="s">
        <v>1954</v>
      </c>
      <c r="R6" s="80" t="s">
        <v>1634</v>
      </c>
      <c r="S6" s="36" t="s">
        <v>2018</v>
      </c>
      <c r="T6" s="80" t="s">
        <v>2138</v>
      </c>
      <c r="U6" s="80"/>
      <c r="V6" s="80" t="s">
        <v>2016</v>
      </c>
      <c r="W6" s="80" t="str">
        <f t="shared" si="1"/>
        <v>, Type I</v>
      </c>
      <c r="X6" s="32" t="s">
        <v>590</v>
      </c>
      <c r="Y6" s="110">
        <v>3</v>
      </c>
      <c r="Z6" s="35" t="s">
        <v>845</v>
      </c>
      <c r="AA6" s="133">
        <v>1</v>
      </c>
      <c r="AB6" s="133">
        <f t="shared" si="2"/>
        <v>0</v>
      </c>
    </row>
    <row r="7" spans="1:28" s="3" customFormat="1" x14ac:dyDescent="0.2">
      <c r="A7" s="99" t="s">
        <v>16</v>
      </c>
      <c r="B7" s="100">
        <v>6</v>
      </c>
      <c r="C7" s="101"/>
      <c r="D7" s="142" t="s">
        <v>2546</v>
      </c>
      <c r="E7" s="100">
        <v>3</v>
      </c>
      <c r="F7" s="102" t="str">
        <f t="shared" si="0"/>
        <v xml:space="preserve">1851-56 - Imperforate Issue - 1c  Blue,  Franklin, Type Ia, Imperf   </v>
      </c>
      <c r="G7" s="106" t="s">
        <v>2514</v>
      </c>
      <c r="H7" s="104"/>
      <c r="I7" s="105">
        <v>9000</v>
      </c>
      <c r="J7" s="105">
        <v>12000</v>
      </c>
      <c r="K7" s="105">
        <v>32500</v>
      </c>
      <c r="L7" s="104">
        <v>9000</v>
      </c>
      <c r="M7" s="100">
        <v>6</v>
      </c>
      <c r="N7" s="112" t="s">
        <v>590</v>
      </c>
      <c r="O7" s="32" t="s">
        <v>2170</v>
      </c>
      <c r="P7" s="111" t="s">
        <v>14</v>
      </c>
      <c r="Q7" s="80" t="s">
        <v>1954</v>
      </c>
      <c r="R7" s="80" t="s">
        <v>1634</v>
      </c>
      <c r="S7" s="36" t="s">
        <v>2018</v>
      </c>
      <c r="T7" s="80" t="s">
        <v>2138</v>
      </c>
      <c r="U7" s="80"/>
      <c r="V7" s="80" t="s">
        <v>2017</v>
      </c>
      <c r="W7" s="80" t="str">
        <f t="shared" si="1"/>
        <v>, Type Ia</v>
      </c>
      <c r="X7" s="32" t="s">
        <v>1593</v>
      </c>
      <c r="Y7" s="110">
        <v>3</v>
      </c>
      <c r="Z7" s="35"/>
      <c r="AA7" s="133">
        <v>1</v>
      </c>
      <c r="AB7" s="133">
        <f t="shared" si="2"/>
        <v>0</v>
      </c>
    </row>
    <row r="8" spans="1:28" s="3" customFormat="1" x14ac:dyDescent="0.2">
      <c r="A8" s="99">
        <v>6</v>
      </c>
      <c r="B8" s="100">
        <v>7</v>
      </c>
      <c r="C8" s="101"/>
      <c r="D8" s="142" t="s">
        <v>2546</v>
      </c>
      <c r="E8" s="100">
        <v>3</v>
      </c>
      <c r="F8" s="102" t="str">
        <f t="shared" si="0"/>
        <v xml:space="preserve">1851-56 - Imperforate Issue - 1c  Blue,  Franklin, Type Ib, Imperf   </v>
      </c>
      <c r="G8" s="106" t="s">
        <v>2514</v>
      </c>
      <c r="H8" s="104"/>
      <c r="I8" s="105">
        <v>11000</v>
      </c>
      <c r="J8" s="105">
        <v>20000</v>
      </c>
      <c r="K8" s="105">
        <v>45000</v>
      </c>
      <c r="L8" s="104">
        <v>11000</v>
      </c>
      <c r="M8" s="100">
        <v>7</v>
      </c>
      <c r="N8" s="112" t="s">
        <v>590</v>
      </c>
      <c r="O8" s="32" t="s">
        <v>2170</v>
      </c>
      <c r="P8" s="111" t="s">
        <v>14</v>
      </c>
      <c r="Q8" s="80" t="s">
        <v>1954</v>
      </c>
      <c r="R8" s="80" t="s">
        <v>1634</v>
      </c>
      <c r="S8" s="36" t="s">
        <v>2018</v>
      </c>
      <c r="T8" s="80" t="s">
        <v>2138</v>
      </c>
      <c r="U8" s="80"/>
      <c r="V8" s="80" t="s">
        <v>2078</v>
      </c>
      <c r="W8" s="80" t="str">
        <f t="shared" si="1"/>
        <v>, Type Ib</v>
      </c>
      <c r="X8" s="32" t="s">
        <v>1593</v>
      </c>
      <c r="Y8" s="110">
        <v>3</v>
      </c>
      <c r="Z8" s="35"/>
      <c r="AA8" s="133">
        <v>1</v>
      </c>
      <c r="AB8" s="133">
        <f t="shared" si="2"/>
        <v>0</v>
      </c>
    </row>
    <row r="9" spans="1:28" s="3" customFormat="1" x14ac:dyDescent="0.2">
      <c r="A9" s="99" t="s">
        <v>17</v>
      </c>
      <c r="B9" s="100">
        <v>8</v>
      </c>
      <c r="C9" s="101"/>
      <c r="D9" s="143" t="s">
        <v>3794</v>
      </c>
      <c r="E9" s="100">
        <v>3</v>
      </c>
      <c r="F9" s="102" t="str">
        <f t="shared" si="0"/>
        <v xml:space="preserve">1851-56 - Imperforate Issue - 1c  Blue,  Franklin, Type Ic, Imperf   </v>
      </c>
      <c r="G9" s="106" t="s">
        <v>2514</v>
      </c>
      <c r="H9" s="104"/>
      <c r="I9" s="105">
        <v>3250</v>
      </c>
      <c r="J9" s="105">
        <v>3000</v>
      </c>
      <c r="K9" s="105">
        <v>7000</v>
      </c>
      <c r="L9" s="104">
        <v>3250</v>
      </c>
      <c r="M9" s="100">
        <v>8</v>
      </c>
      <c r="N9" s="112" t="s">
        <v>590</v>
      </c>
      <c r="O9" s="32" t="s">
        <v>2170</v>
      </c>
      <c r="P9" s="111" t="s">
        <v>14</v>
      </c>
      <c r="Q9" s="80" t="s">
        <v>1954</v>
      </c>
      <c r="R9" s="80" t="s">
        <v>1634</v>
      </c>
      <c r="S9" s="36" t="s">
        <v>2018</v>
      </c>
      <c r="T9" s="80" t="s">
        <v>2138</v>
      </c>
      <c r="U9" s="80"/>
      <c r="V9" s="80" t="s">
        <v>2079</v>
      </c>
      <c r="W9" s="80" t="str">
        <f t="shared" si="1"/>
        <v>, Type Ic</v>
      </c>
      <c r="X9" s="32" t="s">
        <v>1593</v>
      </c>
      <c r="Y9" s="110">
        <v>3</v>
      </c>
      <c r="Z9" s="35"/>
      <c r="AA9" s="133">
        <v>1</v>
      </c>
      <c r="AB9" s="133">
        <f t="shared" si="2"/>
        <v>0</v>
      </c>
    </row>
    <row r="10" spans="1:28" s="3" customFormat="1" x14ac:dyDescent="0.2">
      <c r="A10" s="99">
        <v>7</v>
      </c>
      <c r="B10" s="100">
        <v>9</v>
      </c>
      <c r="C10" s="101"/>
      <c r="D10" s="142" t="s">
        <v>2546</v>
      </c>
      <c r="E10" s="100">
        <v>3</v>
      </c>
      <c r="F10" s="102" t="str">
        <f t="shared" si="0"/>
        <v xml:space="preserve">1851-56 - Imperforate Issue - 1c  Blue,  Franklin, Type II, Imperf   </v>
      </c>
      <c r="G10" s="106" t="s">
        <v>2514</v>
      </c>
      <c r="H10" s="104"/>
      <c r="I10" s="105">
        <v>135</v>
      </c>
      <c r="J10" s="105">
        <v>375</v>
      </c>
      <c r="K10" s="105">
        <v>1050</v>
      </c>
      <c r="L10" s="104">
        <v>135</v>
      </c>
      <c r="M10" s="100">
        <v>9</v>
      </c>
      <c r="N10" s="112" t="s">
        <v>590</v>
      </c>
      <c r="O10" s="32" t="s">
        <v>2170</v>
      </c>
      <c r="P10" s="111" t="s">
        <v>14</v>
      </c>
      <c r="Q10" s="80" t="s">
        <v>1954</v>
      </c>
      <c r="R10" s="80" t="s">
        <v>1634</v>
      </c>
      <c r="S10" s="36" t="s">
        <v>2018</v>
      </c>
      <c r="T10" s="80" t="s">
        <v>2138</v>
      </c>
      <c r="U10" s="80"/>
      <c r="V10" s="80" t="s">
        <v>2080</v>
      </c>
      <c r="W10" s="80" t="str">
        <f t="shared" si="1"/>
        <v>, Type II</v>
      </c>
      <c r="X10" s="32" t="s">
        <v>1593</v>
      </c>
      <c r="Y10" s="110">
        <v>3</v>
      </c>
      <c r="Z10" s="35"/>
      <c r="AA10" s="133">
        <v>1</v>
      </c>
      <c r="AB10" s="133">
        <f t="shared" si="2"/>
        <v>0</v>
      </c>
    </row>
    <row r="11" spans="1:28" s="3" customFormat="1" x14ac:dyDescent="0.2">
      <c r="A11" s="99">
        <v>8</v>
      </c>
      <c r="B11" s="100">
        <v>10</v>
      </c>
      <c r="C11" s="101"/>
      <c r="D11" s="142" t="s">
        <v>2546</v>
      </c>
      <c r="E11" s="100">
        <v>3</v>
      </c>
      <c r="F11" s="102" t="str">
        <f t="shared" si="0"/>
        <v xml:space="preserve">1851-56 - Imperforate Issue - 1c  Blue,  Franklin, Type III, Imperf   </v>
      </c>
      <c r="G11" s="106" t="s">
        <v>2514</v>
      </c>
      <c r="H11" s="104"/>
      <c r="I11" s="105">
        <v>2250</v>
      </c>
      <c r="J11" s="105">
        <v>7500</v>
      </c>
      <c r="K11" s="105">
        <v>25000</v>
      </c>
      <c r="L11" s="104">
        <v>2250</v>
      </c>
      <c r="M11" s="100">
        <v>10</v>
      </c>
      <c r="N11" s="112" t="s">
        <v>590</v>
      </c>
      <c r="O11" s="32" t="s">
        <v>2170</v>
      </c>
      <c r="P11" s="111" t="s">
        <v>14</v>
      </c>
      <c r="Q11" s="80" t="s">
        <v>1954</v>
      </c>
      <c r="R11" s="80" t="s">
        <v>1634</v>
      </c>
      <c r="S11" s="36" t="s">
        <v>2018</v>
      </c>
      <c r="T11" s="80" t="s">
        <v>2138</v>
      </c>
      <c r="U11" s="80"/>
      <c r="V11" s="80" t="s">
        <v>2081</v>
      </c>
      <c r="W11" s="80" t="str">
        <f t="shared" si="1"/>
        <v>, Type III</v>
      </c>
      <c r="X11" s="32" t="s">
        <v>1593</v>
      </c>
      <c r="Y11" s="110">
        <v>3</v>
      </c>
      <c r="Z11" s="35"/>
      <c r="AA11" s="133">
        <v>1</v>
      </c>
      <c r="AB11" s="133">
        <f t="shared" si="2"/>
        <v>0</v>
      </c>
    </row>
    <row r="12" spans="1:28" s="3" customFormat="1" x14ac:dyDescent="0.2">
      <c r="A12" s="99" t="s">
        <v>18</v>
      </c>
      <c r="B12" s="100">
        <v>11</v>
      </c>
      <c r="C12" s="101"/>
      <c r="D12" s="142" t="s">
        <v>2546</v>
      </c>
      <c r="E12" s="100">
        <v>3</v>
      </c>
      <c r="F12" s="102" t="str">
        <f t="shared" si="0"/>
        <v xml:space="preserve">1851-56 - Imperforate Issue - 1c  Blue,  Franklin, Type IIIA, Imperf   </v>
      </c>
      <c r="G12" s="106" t="s">
        <v>2514</v>
      </c>
      <c r="H12" s="104"/>
      <c r="I12" s="105">
        <v>850</v>
      </c>
      <c r="J12" s="105">
        <v>2250</v>
      </c>
      <c r="K12" s="105">
        <v>6000</v>
      </c>
      <c r="L12" s="104">
        <v>850</v>
      </c>
      <c r="M12" s="100">
        <v>11</v>
      </c>
      <c r="N12" s="112" t="s">
        <v>590</v>
      </c>
      <c r="O12" s="32" t="s">
        <v>2170</v>
      </c>
      <c r="P12" s="111" t="s">
        <v>14</v>
      </c>
      <c r="Q12" s="80" t="s">
        <v>1954</v>
      </c>
      <c r="R12" s="80" t="s">
        <v>1634</v>
      </c>
      <c r="S12" s="36" t="s">
        <v>2018</v>
      </c>
      <c r="T12" s="80" t="s">
        <v>2138</v>
      </c>
      <c r="U12" s="80"/>
      <c r="V12" s="80" t="s">
        <v>2082</v>
      </c>
      <c r="W12" s="80" t="str">
        <f t="shared" si="1"/>
        <v>, Type IIIA</v>
      </c>
      <c r="X12" s="32" t="s">
        <v>1593</v>
      </c>
      <c r="Y12" s="110">
        <v>3</v>
      </c>
      <c r="Z12" s="35"/>
      <c r="AA12" s="133">
        <v>1</v>
      </c>
      <c r="AB12" s="133">
        <f t="shared" si="2"/>
        <v>0</v>
      </c>
    </row>
    <row r="13" spans="1:28" s="3" customFormat="1" x14ac:dyDescent="0.2">
      <c r="A13" s="99">
        <v>9</v>
      </c>
      <c r="B13" s="100">
        <v>12</v>
      </c>
      <c r="C13" s="101">
        <v>3</v>
      </c>
      <c r="D13" s="142" t="s">
        <v>2546</v>
      </c>
      <c r="E13" s="100">
        <v>3</v>
      </c>
      <c r="F13" s="102" t="str">
        <f t="shared" si="0"/>
        <v xml:space="preserve">1851-56 - Imperforate Issue - 1c  Blue,  Franklin, Type IV, Imperf   </v>
      </c>
      <c r="G13" s="106" t="s">
        <v>2514</v>
      </c>
      <c r="H13" s="104">
        <v>95</v>
      </c>
      <c r="I13" s="105">
        <v>95</v>
      </c>
      <c r="J13" s="105">
        <v>250</v>
      </c>
      <c r="K13" s="105">
        <v>750</v>
      </c>
      <c r="L13" s="104">
        <v>95</v>
      </c>
      <c r="M13" s="100">
        <v>12</v>
      </c>
      <c r="N13" s="112" t="s">
        <v>590</v>
      </c>
      <c r="O13" s="32" t="s">
        <v>2170</v>
      </c>
      <c r="P13" s="111" t="s">
        <v>14</v>
      </c>
      <c r="Q13" s="80" t="s">
        <v>1954</v>
      </c>
      <c r="R13" s="80" t="s">
        <v>1634</v>
      </c>
      <c r="S13" s="36" t="s">
        <v>2018</v>
      </c>
      <c r="T13" s="80" t="s">
        <v>2138</v>
      </c>
      <c r="U13" s="80"/>
      <c r="V13" s="80" t="s">
        <v>2083</v>
      </c>
      <c r="W13" s="80" t="str">
        <f t="shared" si="1"/>
        <v>, Type IV</v>
      </c>
      <c r="X13" s="32" t="s">
        <v>1593</v>
      </c>
      <c r="Y13" s="110">
        <v>3</v>
      </c>
      <c r="Z13" s="35"/>
      <c r="AA13" s="133">
        <v>1</v>
      </c>
      <c r="AB13" s="133">
        <f t="shared" si="2"/>
        <v>1</v>
      </c>
    </row>
    <row r="14" spans="1:28" s="3" customFormat="1" x14ac:dyDescent="0.2">
      <c r="A14" s="99">
        <v>10</v>
      </c>
      <c r="B14" s="100">
        <v>13</v>
      </c>
      <c r="C14" s="101"/>
      <c r="D14" s="142" t="s">
        <v>2546</v>
      </c>
      <c r="E14" s="100">
        <v>4</v>
      </c>
      <c r="F14" s="102" t="str">
        <f t="shared" si="0"/>
        <v xml:space="preserve">1851-56 - Imperforate Issue - 3c  Orange Brown,  Washington, Type I, Imperf   </v>
      </c>
      <c r="G14" s="106" t="s">
        <v>2514</v>
      </c>
      <c r="H14" s="104"/>
      <c r="I14" s="105">
        <v>200</v>
      </c>
      <c r="J14" s="105">
        <v>1500</v>
      </c>
      <c r="K14" s="105">
        <v>4000</v>
      </c>
      <c r="L14" s="104">
        <v>200</v>
      </c>
      <c r="M14" s="100">
        <v>13</v>
      </c>
      <c r="N14" s="112" t="s">
        <v>590</v>
      </c>
      <c r="O14" s="32" t="s">
        <v>2170</v>
      </c>
      <c r="P14" s="111" t="s">
        <v>14</v>
      </c>
      <c r="Q14" s="80" t="s">
        <v>1955</v>
      </c>
      <c r="R14" s="80" t="s">
        <v>1635</v>
      </c>
      <c r="S14" s="36" t="s">
        <v>2019</v>
      </c>
      <c r="T14" s="80" t="s">
        <v>2138</v>
      </c>
      <c r="U14" s="80"/>
      <c r="V14" s="80" t="s">
        <v>2016</v>
      </c>
      <c r="W14" s="80" t="str">
        <f t="shared" si="1"/>
        <v>, Type I</v>
      </c>
      <c r="X14" s="32" t="s">
        <v>590</v>
      </c>
      <c r="Y14" s="110">
        <v>4</v>
      </c>
      <c r="Z14" s="35" t="s">
        <v>847</v>
      </c>
      <c r="AA14" s="133">
        <v>1</v>
      </c>
      <c r="AB14" s="133">
        <f t="shared" si="2"/>
        <v>0</v>
      </c>
    </row>
    <row r="15" spans="1:28" s="3" customFormat="1" x14ac:dyDescent="0.2">
      <c r="A15" s="99" t="s">
        <v>20</v>
      </c>
      <c r="B15" s="100">
        <v>14</v>
      </c>
      <c r="C15" s="101"/>
      <c r="D15" s="142" t="s">
        <v>2546</v>
      </c>
      <c r="E15" s="100">
        <v>4</v>
      </c>
      <c r="F15" s="102" t="str">
        <f t="shared" si="0"/>
        <v xml:space="preserve">1851-56 - Imperforate Issue - 3c  Orange Brown,  Washington, Type II, Imperf   </v>
      </c>
      <c r="G15" s="106" t="s">
        <v>2514</v>
      </c>
      <c r="H15" s="104"/>
      <c r="I15" s="105">
        <v>160</v>
      </c>
      <c r="J15" s="105">
        <v>1250</v>
      </c>
      <c r="K15" s="105">
        <v>3250</v>
      </c>
      <c r="L15" s="104">
        <v>160</v>
      </c>
      <c r="M15" s="100">
        <v>14</v>
      </c>
      <c r="N15" s="112" t="s">
        <v>590</v>
      </c>
      <c r="O15" s="32" t="s">
        <v>2170</v>
      </c>
      <c r="P15" s="111" t="s">
        <v>14</v>
      </c>
      <c r="Q15" s="80" t="s">
        <v>1955</v>
      </c>
      <c r="R15" s="80" t="s">
        <v>1635</v>
      </c>
      <c r="S15" s="36" t="s">
        <v>2019</v>
      </c>
      <c r="T15" s="80" t="s">
        <v>2138</v>
      </c>
      <c r="U15" s="80"/>
      <c r="V15" s="80" t="s">
        <v>2080</v>
      </c>
      <c r="W15" s="80" t="str">
        <f t="shared" si="1"/>
        <v>, Type II</v>
      </c>
      <c r="X15" s="32" t="s">
        <v>1593</v>
      </c>
      <c r="Y15" s="110">
        <v>4</v>
      </c>
      <c r="Z15" s="35"/>
      <c r="AA15" s="133">
        <v>1</v>
      </c>
      <c r="AB15" s="133">
        <f t="shared" si="2"/>
        <v>0</v>
      </c>
    </row>
    <row r="16" spans="1:28" s="3" customFormat="1" x14ac:dyDescent="0.2">
      <c r="A16" s="99">
        <v>11</v>
      </c>
      <c r="B16" s="100">
        <v>15</v>
      </c>
      <c r="C16" s="101">
        <v>4</v>
      </c>
      <c r="D16" s="142" t="s">
        <v>2546</v>
      </c>
      <c r="E16" s="100">
        <v>4</v>
      </c>
      <c r="F16" s="102" t="str">
        <f t="shared" si="0"/>
        <v xml:space="preserve">1851-56 - Imperforate Issue - 3c  Dull Red,  Washington, Type I, Imperf   </v>
      </c>
      <c r="G16" s="106" t="s">
        <v>2514</v>
      </c>
      <c r="H16" s="104">
        <v>15</v>
      </c>
      <c r="I16" s="105">
        <v>15</v>
      </c>
      <c r="J16" s="105">
        <v>85</v>
      </c>
      <c r="K16" s="105">
        <v>275</v>
      </c>
      <c r="L16" s="104">
        <v>15</v>
      </c>
      <c r="M16" s="100">
        <v>15</v>
      </c>
      <c r="N16" s="112" t="s">
        <v>590</v>
      </c>
      <c r="O16" s="32" t="s">
        <v>2170</v>
      </c>
      <c r="P16" s="111" t="s">
        <v>14</v>
      </c>
      <c r="Q16" s="80" t="s">
        <v>1955</v>
      </c>
      <c r="R16" s="80" t="s">
        <v>1635</v>
      </c>
      <c r="S16" s="36" t="s">
        <v>2020</v>
      </c>
      <c r="T16" s="80" t="s">
        <v>2138</v>
      </c>
      <c r="U16" s="80"/>
      <c r="V16" s="80" t="s">
        <v>2016</v>
      </c>
      <c r="W16" s="80" t="str">
        <f t="shared" si="1"/>
        <v>, Type I</v>
      </c>
      <c r="X16" s="32" t="s">
        <v>1593</v>
      </c>
      <c r="Y16" s="110">
        <v>4</v>
      </c>
      <c r="Z16" s="35"/>
      <c r="AA16" s="133">
        <v>1</v>
      </c>
      <c r="AB16" s="133">
        <f t="shared" si="2"/>
        <v>1</v>
      </c>
    </row>
    <row r="17" spans="1:28" s="3" customFormat="1" x14ac:dyDescent="0.2">
      <c r="A17" s="99" t="s">
        <v>21</v>
      </c>
      <c r="B17" s="100">
        <v>16</v>
      </c>
      <c r="C17" s="101"/>
      <c r="D17" s="142" t="s">
        <v>2546</v>
      </c>
      <c r="E17" s="100">
        <v>4</v>
      </c>
      <c r="F17" s="102" t="str">
        <f t="shared" si="0"/>
        <v xml:space="preserve">1851-56 - Imperforate Issue - 3c  Dull Red,  Washington, Type II, Imperf   </v>
      </c>
      <c r="G17" s="106" t="s">
        <v>2514</v>
      </c>
      <c r="H17" s="104"/>
      <c r="I17" s="105">
        <v>15</v>
      </c>
      <c r="J17" s="105">
        <v>85</v>
      </c>
      <c r="K17" s="105">
        <v>275</v>
      </c>
      <c r="L17" s="104">
        <v>15</v>
      </c>
      <c r="M17" s="100">
        <v>16</v>
      </c>
      <c r="N17" s="112" t="s">
        <v>590</v>
      </c>
      <c r="O17" s="32" t="s">
        <v>2170</v>
      </c>
      <c r="P17" s="111" t="s">
        <v>14</v>
      </c>
      <c r="Q17" s="80" t="s">
        <v>1955</v>
      </c>
      <c r="R17" s="80" t="s">
        <v>1635</v>
      </c>
      <c r="S17" s="36" t="s">
        <v>2020</v>
      </c>
      <c r="T17" s="80" t="s">
        <v>2138</v>
      </c>
      <c r="U17" s="80"/>
      <c r="V17" s="80" t="s">
        <v>2080</v>
      </c>
      <c r="W17" s="80" t="str">
        <f t="shared" si="1"/>
        <v>, Type II</v>
      </c>
      <c r="X17" s="32" t="s">
        <v>1593</v>
      </c>
      <c r="Y17" s="110">
        <v>4</v>
      </c>
      <c r="Z17" s="35"/>
      <c r="AA17" s="133">
        <v>1</v>
      </c>
      <c r="AB17" s="133">
        <f t="shared" si="2"/>
        <v>0</v>
      </c>
    </row>
    <row r="18" spans="1:28" s="3" customFormat="1" x14ac:dyDescent="0.2">
      <c r="A18" s="99">
        <v>12</v>
      </c>
      <c r="B18" s="100">
        <v>17</v>
      </c>
      <c r="C18" s="101">
        <v>5</v>
      </c>
      <c r="D18" s="142" t="s">
        <v>2546</v>
      </c>
      <c r="E18" s="100">
        <v>5</v>
      </c>
      <c r="F18" s="102" t="str">
        <f t="shared" si="0"/>
        <v xml:space="preserve">1851-56 - Imperforate Issue - 5c  Brown,  Thomas Jefferson, Type , Imperf   </v>
      </c>
      <c r="G18" s="106" t="s">
        <v>2514</v>
      </c>
      <c r="H18" s="104">
        <v>700</v>
      </c>
      <c r="I18" s="105">
        <v>700</v>
      </c>
      <c r="J18" s="105">
        <v>11000</v>
      </c>
      <c r="K18" s="105">
        <v>30000</v>
      </c>
      <c r="L18" s="104">
        <v>700</v>
      </c>
      <c r="M18" s="100">
        <v>17</v>
      </c>
      <c r="N18" s="112" t="s">
        <v>590</v>
      </c>
      <c r="O18" s="32" t="s">
        <v>2170</v>
      </c>
      <c r="P18" s="111" t="s">
        <v>14</v>
      </c>
      <c r="Q18" s="80" t="s">
        <v>1952</v>
      </c>
      <c r="R18" s="80" t="s">
        <v>1796</v>
      </c>
      <c r="S18" s="36" t="s">
        <v>2021</v>
      </c>
      <c r="T18" s="80" t="s">
        <v>2138</v>
      </c>
      <c r="U18" s="80"/>
      <c r="V18" s="80" t="s">
        <v>2084</v>
      </c>
      <c r="W18" s="80" t="str">
        <f t="shared" si="1"/>
        <v xml:space="preserve">, Type </v>
      </c>
      <c r="X18" s="32" t="s">
        <v>590</v>
      </c>
      <c r="Y18" s="110">
        <v>5</v>
      </c>
      <c r="Z18" s="35" t="s">
        <v>848</v>
      </c>
      <c r="AA18" s="133">
        <v>1</v>
      </c>
      <c r="AB18" s="133">
        <f t="shared" si="2"/>
        <v>1</v>
      </c>
    </row>
    <row r="19" spans="1:28" s="3" customFormat="1" x14ac:dyDescent="0.2">
      <c r="A19" s="99">
        <v>13</v>
      </c>
      <c r="B19" s="100">
        <v>18</v>
      </c>
      <c r="C19" s="101"/>
      <c r="D19" s="142" t="s">
        <v>2546</v>
      </c>
      <c r="E19" s="100">
        <v>6</v>
      </c>
      <c r="F19" s="102" t="str">
        <f t="shared" si="0"/>
        <v xml:space="preserve">1851-56 - Imperforate Issue - 10c  Green,  Washington, Type I, Imperf   </v>
      </c>
      <c r="G19" s="106" t="s">
        <v>2514</v>
      </c>
      <c r="H19" s="104"/>
      <c r="I19" s="105">
        <v>900</v>
      </c>
      <c r="J19" s="105">
        <v>8500</v>
      </c>
      <c r="K19" s="105">
        <v>19000</v>
      </c>
      <c r="L19" s="104">
        <v>900</v>
      </c>
      <c r="M19" s="100">
        <v>18</v>
      </c>
      <c r="N19" s="112" t="s">
        <v>590</v>
      </c>
      <c r="O19" s="32" t="s">
        <v>2170</v>
      </c>
      <c r="P19" s="111" t="s">
        <v>14</v>
      </c>
      <c r="Q19" s="80" t="s">
        <v>1953</v>
      </c>
      <c r="R19" s="80" t="s">
        <v>1635</v>
      </c>
      <c r="S19" s="36" t="s">
        <v>2022</v>
      </c>
      <c r="T19" s="80" t="s">
        <v>2138</v>
      </c>
      <c r="U19" s="80"/>
      <c r="V19" s="80" t="s">
        <v>2016</v>
      </c>
      <c r="W19" s="80" t="str">
        <f t="shared" si="1"/>
        <v>, Type I</v>
      </c>
      <c r="X19" s="32" t="s">
        <v>590</v>
      </c>
      <c r="Y19" s="110">
        <v>6</v>
      </c>
      <c r="Z19" s="35" t="s">
        <v>850</v>
      </c>
      <c r="AA19" s="133">
        <v>1</v>
      </c>
      <c r="AB19" s="133">
        <f t="shared" si="2"/>
        <v>0</v>
      </c>
    </row>
    <row r="20" spans="1:28" s="3" customFormat="1" x14ac:dyDescent="0.2">
      <c r="A20" s="99">
        <v>14</v>
      </c>
      <c r="B20" s="100">
        <v>19</v>
      </c>
      <c r="C20" s="101"/>
      <c r="D20" s="142" t="s">
        <v>2546</v>
      </c>
      <c r="E20" s="100">
        <v>6</v>
      </c>
      <c r="F20" s="102" t="str">
        <f t="shared" si="0"/>
        <v xml:space="preserve">1851-56 - Imperforate Issue - 10c  Green,  Washington, Type II, Imperf   </v>
      </c>
      <c r="G20" s="106" t="s">
        <v>2514</v>
      </c>
      <c r="H20" s="104"/>
      <c r="I20" s="105">
        <v>160</v>
      </c>
      <c r="J20" s="105">
        <v>1800</v>
      </c>
      <c r="K20" s="105">
        <v>5000</v>
      </c>
      <c r="L20" s="104">
        <v>160</v>
      </c>
      <c r="M20" s="100">
        <v>19</v>
      </c>
      <c r="N20" s="112" t="s">
        <v>590</v>
      </c>
      <c r="O20" s="32" t="s">
        <v>2170</v>
      </c>
      <c r="P20" s="111" t="s">
        <v>14</v>
      </c>
      <c r="Q20" s="80" t="s">
        <v>1953</v>
      </c>
      <c r="R20" s="80" t="s">
        <v>1635</v>
      </c>
      <c r="S20" s="36" t="s">
        <v>2022</v>
      </c>
      <c r="T20" s="80" t="s">
        <v>2138</v>
      </c>
      <c r="U20" s="80"/>
      <c r="V20" s="80" t="s">
        <v>2080</v>
      </c>
      <c r="W20" s="80" t="str">
        <f t="shared" si="1"/>
        <v>, Type II</v>
      </c>
      <c r="X20" s="32" t="s">
        <v>1593</v>
      </c>
      <c r="Y20" s="110">
        <v>6</v>
      </c>
      <c r="Z20" s="35"/>
      <c r="AA20" s="133">
        <v>1</v>
      </c>
      <c r="AB20" s="133">
        <f t="shared" si="2"/>
        <v>0</v>
      </c>
    </row>
    <row r="21" spans="1:28" s="3" customFormat="1" x14ac:dyDescent="0.2">
      <c r="A21" s="99">
        <v>15</v>
      </c>
      <c r="B21" s="100">
        <v>20</v>
      </c>
      <c r="C21" s="101">
        <v>6</v>
      </c>
      <c r="D21" s="142" t="s">
        <v>2546</v>
      </c>
      <c r="E21" s="100">
        <v>6</v>
      </c>
      <c r="F21" s="102" t="str">
        <f t="shared" si="0"/>
        <v xml:space="preserve">1851-56 - Imperforate Issue - 10c  Green,  Washington, Type III, Imperf   </v>
      </c>
      <c r="G21" s="106" t="s">
        <v>2514</v>
      </c>
      <c r="H21" s="104">
        <v>160</v>
      </c>
      <c r="I21" s="105">
        <v>160</v>
      </c>
      <c r="J21" s="105">
        <v>1800</v>
      </c>
      <c r="K21" s="105">
        <v>5000</v>
      </c>
      <c r="L21" s="104">
        <v>160</v>
      </c>
      <c r="M21" s="100">
        <v>20</v>
      </c>
      <c r="N21" s="112" t="s">
        <v>590</v>
      </c>
      <c r="O21" s="32" t="s">
        <v>2170</v>
      </c>
      <c r="P21" s="111" t="s">
        <v>14</v>
      </c>
      <c r="Q21" s="80" t="s">
        <v>1953</v>
      </c>
      <c r="R21" s="80" t="s">
        <v>1635</v>
      </c>
      <c r="S21" s="36" t="s">
        <v>2022</v>
      </c>
      <c r="T21" s="80" t="s">
        <v>2138</v>
      </c>
      <c r="U21" s="80"/>
      <c r="V21" s="80" t="s">
        <v>2081</v>
      </c>
      <c r="W21" s="80" t="str">
        <f t="shared" si="1"/>
        <v>, Type III</v>
      </c>
      <c r="X21" s="32" t="s">
        <v>1593</v>
      </c>
      <c r="Y21" s="110">
        <v>6</v>
      </c>
      <c r="Z21" s="35"/>
      <c r="AA21" s="133">
        <v>1</v>
      </c>
      <c r="AB21" s="133">
        <f t="shared" si="2"/>
        <v>1</v>
      </c>
    </row>
    <row r="22" spans="1:28" s="3" customFormat="1" x14ac:dyDescent="0.2">
      <c r="A22" s="99">
        <v>16</v>
      </c>
      <c r="B22" s="100">
        <v>21</v>
      </c>
      <c r="C22" s="101"/>
      <c r="D22" s="142" t="s">
        <v>2546</v>
      </c>
      <c r="E22" s="100">
        <v>6</v>
      </c>
      <c r="F22" s="102" t="str">
        <f t="shared" si="0"/>
        <v xml:space="preserve">1851-56 - Imperforate Issue - 10c  Green,  Washington, Type IV, Imperf   </v>
      </c>
      <c r="G22" s="106" t="s">
        <v>2514</v>
      </c>
      <c r="H22" s="104"/>
      <c r="I22" s="105">
        <v>1650</v>
      </c>
      <c r="J22" s="105">
        <v>15000</v>
      </c>
      <c r="K22" s="105">
        <v>35000</v>
      </c>
      <c r="L22" s="104">
        <v>1650</v>
      </c>
      <c r="M22" s="100">
        <v>21</v>
      </c>
      <c r="N22" s="112" t="s">
        <v>590</v>
      </c>
      <c r="O22" s="32" t="s">
        <v>2170</v>
      </c>
      <c r="P22" s="111" t="s">
        <v>14</v>
      </c>
      <c r="Q22" s="80" t="s">
        <v>1953</v>
      </c>
      <c r="R22" s="80" t="s">
        <v>1635</v>
      </c>
      <c r="S22" s="36" t="s">
        <v>2022</v>
      </c>
      <c r="T22" s="80" t="s">
        <v>2138</v>
      </c>
      <c r="U22" s="80"/>
      <c r="V22" s="80" t="s">
        <v>2083</v>
      </c>
      <c r="W22" s="80" t="str">
        <f t="shared" si="1"/>
        <v>, Type IV</v>
      </c>
      <c r="X22" s="32" t="s">
        <v>1593</v>
      </c>
      <c r="Y22" s="110">
        <v>6</v>
      </c>
      <c r="Z22" s="35"/>
      <c r="AA22" s="133">
        <v>1</v>
      </c>
      <c r="AB22" s="133">
        <f t="shared" si="2"/>
        <v>0</v>
      </c>
    </row>
    <row r="23" spans="1:28" s="3" customFormat="1" x14ac:dyDescent="0.2">
      <c r="A23" s="99">
        <v>17</v>
      </c>
      <c r="B23" s="100">
        <v>22</v>
      </c>
      <c r="C23" s="101">
        <v>7</v>
      </c>
      <c r="D23" s="142" t="s">
        <v>2546</v>
      </c>
      <c r="E23" s="100">
        <v>7</v>
      </c>
      <c r="F23" s="102" t="str">
        <f t="shared" si="0"/>
        <v xml:space="preserve">1851-56 - Imperforate Issue - 12c  Black,  Washington, Type I, Imperf   </v>
      </c>
      <c r="G23" s="106" t="s">
        <v>2514</v>
      </c>
      <c r="H23" s="104">
        <v>250</v>
      </c>
      <c r="I23" s="105">
        <v>250</v>
      </c>
      <c r="J23" s="105">
        <v>2200</v>
      </c>
      <c r="K23" s="105">
        <v>6250</v>
      </c>
      <c r="L23" s="104">
        <v>250</v>
      </c>
      <c r="M23" s="100">
        <v>22</v>
      </c>
      <c r="N23" s="112" t="s">
        <v>590</v>
      </c>
      <c r="O23" s="32" t="s">
        <v>2170</v>
      </c>
      <c r="P23" s="111" t="s">
        <v>14</v>
      </c>
      <c r="Q23" s="80" t="s">
        <v>1956</v>
      </c>
      <c r="R23" s="80" t="s">
        <v>1635</v>
      </c>
      <c r="S23" s="36" t="s">
        <v>2014</v>
      </c>
      <c r="T23" s="80" t="s">
        <v>2138</v>
      </c>
      <c r="U23" s="80"/>
      <c r="V23" s="80" t="s">
        <v>2016</v>
      </c>
      <c r="W23" s="80" t="str">
        <f t="shared" si="1"/>
        <v>, Type I</v>
      </c>
      <c r="X23" s="32" t="s">
        <v>590</v>
      </c>
      <c r="Y23" s="110">
        <v>7</v>
      </c>
      <c r="Z23" s="35" t="s">
        <v>849</v>
      </c>
      <c r="AA23" s="133">
        <v>1</v>
      </c>
      <c r="AB23" s="133">
        <f t="shared" si="2"/>
        <v>1</v>
      </c>
    </row>
    <row r="24" spans="1:28" s="3" customFormat="1" x14ac:dyDescent="0.2">
      <c r="A24" s="99">
        <v>18</v>
      </c>
      <c r="B24" s="100">
        <v>23</v>
      </c>
      <c r="C24" s="101"/>
      <c r="D24" s="142" t="s">
        <v>2546</v>
      </c>
      <c r="E24" s="100">
        <v>8</v>
      </c>
      <c r="F24" s="102" t="str">
        <f t="shared" si="0"/>
        <v xml:space="preserve">1857-61 - First Perforated Issue - 1c  Blue,  Franklin, Type I, Perf 15.5   </v>
      </c>
      <c r="G24" s="103" t="s">
        <v>2524</v>
      </c>
      <c r="H24" s="104"/>
      <c r="I24" s="105">
        <v>550</v>
      </c>
      <c r="J24" s="105">
        <v>800</v>
      </c>
      <c r="K24" s="105">
        <v>2100</v>
      </c>
      <c r="L24" s="104">
        <v>550</v>
      </c>
      <c r="M24" s="100">
        <v>23</v>
      </c>
      <c r="N24" s="112" t="s">
        <v>590</v>
      </c>
      <c r="O24" s="32" t="s">
        <v>2171</v>
      </c>
      <c r="P24" s="111" t="s">
        <v>2010</v>
      </c>
      <c r="Q24" s="80" t="s">
        <v>1954</v>
      </c>
      <c r="R24" s="80" t="s">
        <v>1634</v>
      </c>
      <c r="S24" s="36" t="s">
        <v>2018</v>
      </c>
      <c r="T24" s="80" t="s">
        <v>2119</v>
      </c>
      <c r="U24" s="80"/>
      <c r="V24" s="80" t="s">
        <v>2016</v>
      </c>
      <c r="W24" s="80" t="str">
        <f t="shared" si="1"/>
        <v>, Type I</v>
      </c>
      <c r="X24" s="32" t="s">
        <v>590</v>
      </c>
      <c r="Y24" s="110">
        <v>8</v>
      </c>
      <c r="Z24" s="35" t="s">
        <v>846</v>
      </c>
      <c r="AA24" s="133">
        <v>1</v>
      </c>
      <c r="AB24" s="133">
        <f t="shared" si="2"/>
        <v>0</v>
      </c>
    </row>
    <row r="25" spans="1:28" s="3" customFormat="1" x14ac:dyDescent="0.2">
      <c r="A25" s="99">
        <v>19</v>
      </c>
      <c r="B25" s="100">
        <v>24</v>
      </c>
      <c r="C25" s="101"/>
      <c r="D25" s="142" t="s">
        <v>2546</v>
      </c>
      <c r="E25" s="100">
        <v>8</v>
      </c>
      <c r="F25" s="102" t="str">
        <f t="shared" si="0"/>
        <v xml:space="preserve">1857-61 - First Perforated Issue - 1c  Blue,  Franklin, Type Ia, Perf 15.5   </v>
      </c>
      <c r="G25" s="106" t="s">
        <v>2515</v>
      </c>
      <c r="H25" s="104"/>
      <c r="I25" s="105">
        <v>13000</v>
      </c>
      <c r="J25" s="105">
        <v>30000</v>
      </c>
      <c r="K25" s="105">
        <v>55000</v>
      </c>
      <c r="L25" s="104">
        <v>13000</v>
      </c>
      <c r="M25" s="100">
        <v>24</v>
      </c>
      <c r="N25" s="112" t="s">
        <v>590</v>
      </c>
      <c r="O25" s="32" t="s">
        <v>2171</v>
      </c>
      <c r="P25" s="111" t="s">
        <v>2010</v>
      </c>
      <c r="Q25" s="80" t="s">
        <v>1954</v>
      </c>
      <c r="R25" s="80" t="s">
        <v>1634</v>
      </c>
      <c r="S25" s="36" t="s">
        <v>2018</v>
      </c>
      <c r="T25" s="80" t="s">
        <v>2119</v>
      </c>
      <c r="U25" s="80"/>
      <c r="V25" s="80" t="s">
        <v>2017</v>
      </c>
      <c r="W25" s="80" t="str">
        <f t="shared" si="1"/>
        <v>, Type Ia</v>
      </c>
      <c r="X25" s="32" t="s">
        <v>1593</v>
      </c>
      <c r="Y25" s="110">
        <v>8</v>
      </c>
      <c r="Z25" s="35"/>
      <c r="AA25" s="133">
        <v>1</v>
      </c>
      <c r="AB25" s="133">
        <f t="shared" si="2"/>
        <v>0</v>
      </c>
    </row>
    <row r="26" spans="1:28" s="3" customFormat="1" x14ac:dyDescent="0.2">
      <c r="A26" s="99" t="s">
        <v>27</v>
      </c>
      <c r="B26" s="100">
        <v>25</v>
      </c>
      <c r="C26" s="101"/>
      <c r="D26" s="142" t="s">
        <v>2546</v>
      </c>
      <c r="E26" s="100">
        <v>8</v>
      </c>
      <c r="F26" s="102" t="str">
        <f t="shared" si="0"/>
        <v xml:space="preserve">1857-61 - First Perforated Issue - 1c  Blue,  Franklin, Type Ic, Perf 15.5   </v>
      </c>
      <c r="G26" s="106" t="s">
        <v>2515</v>
      </c>
      <c r="H26" s="104"/>
      <c r="I26" s="105">
        <v>2500</v>
      </c>
      <c r="J26" s="105">
        <v>1750</v>
      </c>
      <c r="K26" s="105">
        <v>4250</v>
      </c>
      <c r="L26" s="104">
        <v>2500</v>
      </c>
      <c r="M26" s="100">
        <v>25</v>
      </c>
      <c r="N26" s="112" t="s">
        <v>590</v>
      </c>
      <c r="O26" s="32" t="s">
        <v>2171</v>
      </c>
      <c r="P26" s="111" t="s">
        <v>2010</v>
      </c>
      <c r="Q26" s="80" t="s">
        <v>1954</v>
      </c>
      <c r="R26" s="80" t="s">
        <v>1634</v>
      </c>
      <c r="S26" s="36" t="s">
        <v>2018</v>
      </c>
      <c r="T26" s="80" t="s">
        <v>2119</v>
      </c>
      <c r="U26" s="80"/>
      <c r="V26" s="80" t="s">
        <v>2079</v>
      </c>
      <c r="W26" s="80" t="str">
        <f t="shared" si="1"/>
        <v>, Type Ic</v>
      </c>
      <c r="X26" s="32" t="s">
        <v>1593</v>
      </c>
      <c r="Y26" s="110">
        <v>8</v>
      </c>
      <c r="Z26" s="35"/>
      <c r="AA26" s="133">
        <v>1</v>
      </c>
      <c r="AB26" s="133">
        <f t="shared" si="2"/>
        <v>0</v>
      </c>
    </row>
    <row r="27" spans="1:28" s="3" customFormat="1" x14ac:dyDescent="0.2">
      <c r="A27" s="99">
        <v>20</v>
      </c>
      <c r="B27" s="100">
        <v>26</v>
      </c>
      <c r="C27" s="101"/>
      <c r="D27" s="142" t="s">
        <v>2546</v>
      </c>
      <c r="E27" s="100">
        <v>8</v>
      </c>
      <c r="F27" s="102" t="str">
        <f t="shared" si="0"/>
        <v xml:space="preserve">1857-61 - First Perforated Issue - 1c  Blue,  Franklin, Type II, Perf 15.5   </v>
      </c>
      <c r="G27" s="106" t="s">
        <v>2515</v>
      </c>
      <c r="H27" s="104"/>
      <c r="I27" s="105">
        <v>275</v>
      </c>
      <c r="J27" s="105">
        <v>375</v>
      </c>
      <c r="K27" s="105">
        <v>900</v>
      </c>
      <c r="L27" s="104">
        <v>275</v>
      </c>
      <c r="M27" s="100">
        <v>26</v>
      </c>
      <c r="N27" s="112" t="s">
        <v>590</v>
      </c>
      <c r="O27" s="32" t="s">
        <v>2171</v>
      </c>
      <c r="P27" s="111" t="s">
        <v>2010</v>
      </c>
      <c r="Q27" s="80" t="s">
        <v>1954</v>
      </c>
      <c r="R27" s="80" t="s">
        <v>1634</v>
      </c>
      <c r="S27" s="36" t="s">
        <v>2018</v>
      </c>
      <c r="T27" s="80" t="s">
        <v>2119</v>
      </c>
      <c r="U27" s="80"/>
      <c r="V27" s="80" t="s">
        <v>2080</v>
      </c>
      <c r="W27" s="80" t="str">
        <f t="shared" si="1"/>
        <v>, Type II</v>
      </c>
      <c r="X27" s="32" t="s">
        <v>1593</v>
      </c>
      <c r="Y27" s="110">
        <v>8</v>
      </c>
      <c r="Z27" s="35"/>
      <c r="AA27" s="133">
        <v>1</v>
      </c>
      <c r="AB27" s="133">
        <f t="shared" si="2"/>
        <v>0</v>
      </c>
    </row>
    <row r="28" spans="1:28" s="3" customFormat="1" x14ac:dyDescent="0.2">
      <c r="A28" s="99">
        <v>21</v>
      </c>
      <c r="B28" s="100">
        <v>27</v>
      </c>
      <c r="C28" s="101"/>
      <c r="D28" s="142" t="s">
        <v>2546</v>
      </c>
      <c r="E28" s="100">
        <v>8</v>
      </c>
      <c r="F28" s="102" t="str">
        <f t="shared" si="0"/>
        <v xml:space="preserve">1857-61 - First Perforated Issue - 1c  Blue,  Franklin, Type III, Perf 15.5   </v>
      </c>
      <c r="G28" s="106" t="s">
        <v>2515</v>
      </c>
      <c r="H28" s="104"/>
      <c r="I28" s="105">
        <v>1800</v>
      </c>
      <c r="J28" s="105">
        <v>6500</v>
      </c>
      <c r="K28" s="105">
        <v>17500</v>
      </c>
      <c r="L28" s="104">
        <v>1800</v>
      </c>
      <c r="M28" s="100">
        <v>27</v>
      </c>
      <c r="N28" s="112" t="s">
        <v>590</v>
      </c>
      <c r="O28" s="32" t="s">
        <v>2171</v>
      </c>
      <c r="P28" s="111" t="s">
        <v>2010</v>
      </c>
      <c r="Q28" s="80" t="s">
        <v>1954</v>
      </c>
      <c r="R28" s="80" t="s">
        <v>1634</v>
      </c>
      <c r="S28" s="36" t="s">
        <v>2018</v>
      </c>
      <c r="T28" s="80" t="s">
        <v>2119</v>
      </c>
      <c r="U28" s="80"/>
      <c r="V28" s="80" t="s">
        <v>2081</v>
      </c>
      <c r="W28" s="80" t="str">
        <f t="shared" si="1"/>
        <v>, Type III</v>
      </c>
      <c r="X28" s="32" t="s">
        <v>1593</v>
      </c>
      <c r="Y28" s="110">
        <v>8</v>
      </c>
      <c r="Z28" s="35"/>
      <c r="AA28" s="133">
        <v>1</v>
      </c>
      <c r="AB28" s="133">
        <f t="shared" si="2"/>
        <v>0</v>
      </c>
    </row>
    <row r="29" spans="1:28" s="3" customFormat="1" x14ac:dyDescent="0.2">
      <c r="A29" s="99">
        <v>22</v>
      </c>
      <c r="B29" s="100">
        <v>28</v>
      </c>
      <c r="C29" s="101"/>
      <c r="D29" s="142" t="s">
        <v>2546</v>
      </c>
      <c r="E29" s="100">
        <v>8</v>
      </c>
      <c r="F29" s="102" t="str">
        <f t="shared" si="0"/>
        <v xml:space="preserve">1857-61 - First Perforated Issue - 1c  Blue,  Franklin, Type IIIA, Perf 15.5   </v>
      </c>
      <c r="G29" s="106" t="s">
        <v>2515</v>
      </c>
      <c r="H29" s="104"/>
      <c r="I29" s="105">
        <v>500</v>
      </c>
      <c r="J29" s="105">
        <v>850</v>
      </c>
      <c r="K29" s="105">
        <v>2400</v>
      </c>
      <c r="L29" s="104">
        <v>500</v>
      </c>
      <c r="M29" s="100">
        <v>28</v>
      </c>
      <c r="N29" s="112" t="s">
        <v>590</v>
      </c>
      <c r="O29" s="32" t="s">
        <v>2171</v>
      </c>
      <c r="P29" s="111" t="s">
        <v>2010</v>
      </c>
      <c r="Q29" s="80" t="s">
        <v>1954</v>
      </c>
      <c r="R29" s="80" t="s">
        <v>1634</v>
      </c>
      <c r="S29" s="36" t="s">
        <v>2018</v>
      </c>
      <c r="T29" s="80" t="s">
        <v>2119</v>
      </c>
      <c r="U29" s="80"/>
      <c r="V29" s="80" t="s">
        <v>2082</v>
      </c>
      <c r="W29" s="80" t="str">
        <f t="shared" si="1"/>
        <v>, Type IIIA</v>
      </c>
      <c r="X29" s="32" t="s">
        <v>1593</v>
      </c>
      <c r="Y29" s="110">
        <v>8</v>
      </c>
      <c r="Z29" s="35"/>
      <c r="AA29" s="133">
        <v>1</v>
      </c>
      <c r="AB29" s="133">
        <f t="shared" si="2"/>
        <v>0</v>
      </c>
    </row>
    <row r="30" spans="1:28" s="3" customFormat="1" x14ac:dyDescent="0.2">
      <c r="A30" s="99">
        <v>23</v>
      </c>
      <c r="B30" s="100">
        <v>29</v>
      </c>
      <c r="C30" s="101"/>
      <c r="D30" s="142" t="s">
        <v>2546</v>
      </c>
      <c r="E30" s="100">
        <v>8</v>
      </c>
      <c r="F30" s="102" t="str">
        <f t="shared" si="0"/>
        <v xml:space="preserve">1857-61 - First Perforated Issue - 1c  Blue,  Franklin, Type IV, Perf 15.5   </v>
      </c>
      <c r="G30" s="106" t="s">
        <v>2515</v>
      </c>
      <c r="H30" s="104"/>
      <c r="I30" s="105">
        <v>1150</v>
      </c>
      <c r="J30" s="105">
        <v>6250</v>
      </c>
      <c r="K30" s="105">
        <v>16500</v>
      </c>
      <c r="L30" s="104">
        <v>1150</v>
      </c>
      <c r="M30" s="100">
        <v>29</v>
      </c>
      <c r="N30" s="112" t="s">
        <v>590</v>
      </c>
      <c r="O30" s="32" t="s">
        <v>2171</v>
      </c>
      <c r="P30" s="111" t="s">
        <v>2010</v>
      </c>
      <c r="Q30" s="80" t="s">
        <v>1954</v>
      </c>
      <c r="R30" s="80" t="s">
        <v>1634</v>
      </c>
      <c r="S30" s="36" t="s">
        <v>2018</v>
      </c>
      <c r="T30" s="80" t="s">
        <v>2119</v>
      </c>
      <c r="U30" s="80"/>
      <c r="V30" s="80" t="s">
        <v>2083</v>
      </c>
      <c r="W30" s="80" t="str">
        <f t="shared" si="1"/>
        <v>, Type IV</v>
      </c>
      <c r="X30" s="32" t="s">
        <v>1593</v>
      </c>
      <c r="Y30" s="110">
        <v>8</v>
      </c>
      <c r="Z30" s="35"/>
      <c r="AA30" s="133">
        <v>1</v>
      </c>
      <c r="AB30" s="133">
        <f t="shared" si="2"/>
        <v>0</v>
      </c>
    </row>
    <row r="31" spans="1:28" s="3" customFormat="1" x14ac:dyDescent="0.2">
      <c r="A31" s="99">
        <v>24</v>
      </c>
      <c r="B31" s="100">
        <v>30</v>
      </c>
      <c r="C31" s="101">
        <v>8</v>
      </c>
      <c r="D31" s="142" t="s">
        <v>2546</v>
      </c>
      <c r="E31" s="100">
        <v>8</v>
      </c>
      <c r="F31" s="102" t="str">
        <f t="shared" si="0"/>
        <v xml:space="preserve">1857-61 - First Perforated Issue - 1c  Blue,  Franklin, Type V, Perf 15.5   </v>
      </c>
      <c r="G31" s="106" t="s">
        <v>2515</v>
      </c>
      <c r="H31" s="104">
        <v>40</v>
      </c>
      <c r="I31" s="105">
        <v>40</v>
      </c>
      <c r="J31" s="105">
        <v>55</v>
      </c>
      <c r="K31" s="105">
        <v>140</v>
      </c>
      <c r="L31" s="104">
        <v>40</v>
      </c>
      <c r="M31" s="100">
        <v>30</v>
      </c>
      <c r="N31" s="112" t="s">
        <v>590</v>
      </c>
      <c r="O31" s="32" t="s">
        <v>2171</v>
      </c>
      <c r="P31" s="111" t="s">
        <v>2010</v>
      </c>
      <c r="Q31" s="80" t="s">
        <v>1954</v>
      </c>
      <c r="R31" s="80" t="s">
        <v>1634</v>
      </c>
      <c r="S31" s="36" t="s">
        <v>2018</v>
      </c>
      <c r="T31" s="80" t="s">
        <v>2119</v>
      </c>
      <c r="U31" s="80"/>
      <c r="V31" s="80" t="s">
        <v>2085</v>
      </c>
      <c r="W31" s="80" t="str">
        <f t="shared" si="1"/>
        <v>, Type V</v>
      </c>
      <c r="X31" s="32" t="s">
        <v>1593</v>
      </c>
      <c r="Y31" s="110">
        <v>8</v>
      </c>
      <c r="Z31" s="35"/>
      <c r="AA31" s="133">
        <v>1</v>
      </c>
      <c r="AB31" s="133">
        <f t="shared" si="2"/>
        <v>1</v>
      </c>
    </row>
    <row r="32" spans="1:28" s="3" customFormat="1" x14ac:dyDescent="0.2">
      <c r="A32" s="99">
        <v>25</v>
      </c>
      <c r="B32" s="100">
        <v>31</v>
      </c>
      <c r="C32" s="101"/>
      <c r="D32" s="142" t="s">
        <v>2546</v>
      </c>
      <c r="E32" s="100">
        <v>9</v>
      </c>
      <c r="F32" s="102" t="str">
        <f t="shared" si="0"/>
        <v xml:space="preserve">1857-61 - First Perforated Issue - 3c  Rose,  Washington, Type I, Perf 15.5   </v>
      </c>
      <c r="G32" s="106" t="s">
        <v>2515</v>
      </c>
      <c r="H32" s="104"/>
      <c r="I32" s="105">
        <v>225</v>
      </c>
      <c r="J32" s="105">
        <v>1250</v>
      </c>
      <c r="K32" s="105">
        <v>4000</v>
      </c>
      <c r="L32" s="104">
        <v>225</v>
      </c>
      <c r="M32" s="100">
        <v>32</v>
      </c>
      <c r="N32" s="112" t="s">
        <v>590</v>
      </c>
      <c r="O32" s="32" t="s">
        <v>2171</v>
      </c>
      <c r="P32" s="111" t="s">
        <v>2010</v>
      </c>
      <c r="Q32" s="80" t="s">
        <v>1955</v>
      </c>
      <c r="R32" s="80" t="s">
        <v>1635</v>
      </c>
      <c r="S32" s="36" t="s">
        <v>2023</v>
      </c>
      <c r="T32" s="80" t="s">
        <v>2119</v>
      </c>
      <c r="U32" s="80"/>
      <c r="V32" s="80" t="s">
        <v>2016</v>
      </c>
      <c r="W32" s="80" t="str">
        <f t="shared" si="1"/>
        <v>, Type I</v>
      </c>
      <c r="X32" s="32" t="s">
        <v>590</v>
      </c>
      <c r="Y32" s="110">
        <v>9</v>
      </c>
      <c r="Z32" s="35" t="s">
        <v>857</v>
      </c>
      <c r="AA32" s="133">
        <v>1</v>
      </c>
      <c r="AB32" s="133">
        <f t="shared" si="2"/>
        <v>0</v>
      </c>
    </row>
    <row r="33" spans="1:28" s="3" customFormat="1" x14ac:dyDescent="0.2">
      <c r="A33" s="99" t="s">
        <v>30</v>
      </c>
      <c r="B33" s="100">
        <v>32</v>
      </c>
      <c r="C33" s="101"/>
      <c r="D33" s="142" t="s">
        <v>2546</v>
      </c>
      <c r="E33" s="100">
        <v>9</v>
      </c>
      <c r="F33" s="102" t="str">
        <f t="shared" si="0"/>
        <v xml:space="preserve">1857-61 - First Perforated Issue - 3c  Rose,  Washington, Type II, Perf 15.5   </v>
      </c>
      <c r="G33" s="106" t="s">
        <v>2515</v>
      </c>
      <c r="H33" s="104"/>
      <c r="I33" s="105">
        <v>900</v>
      </c>
      <c r="J33" s="105">
        <v>4000</v>
      </c>
      <c r="K33" s="105">
        <v>9000</v>
      </c>
      <c r="L33" s="104">
        <v>900</v>
      </c>
      <c r="M33" s="100">
        <v>33</v>
      </c>
      <c r="N33" s="112" t="s">
        <v>590</v>
      </c>
      <c r="O33" s="32" t="s">
        <v>2171</v>
      </c>
      <c r="P33" s="111" t="s">
        <v>2010</v>
      </c>
      <c r="Q33" s="80" t="s">
        <v>1955</v>
      </c>
      <c r="R33" s="80" t="s">
        <v>1635</v>
      </c>
      <c r="S33" s="36" t="s">
        <v>2023</v>
      </c>
      <c r="T33" s="80" t="s">
        <v>2119</v>
      </c>
      <c r="U33" s="80"/>
      <c r="V33" s="80" t="s">
        <v>2080</v>
      </c>
      <c r="W33" s="80" t="str">
        <f t="shared" si="1"/>
        <v>, Type II</v>
      </c>
      <c r="X33" s="32" t="s">
        <v>1593</v>
      </c>
      <c r="Y33" s="110">
        <v>9</v>
      </c>
      <c r="Z33" s="35"/>
      <c r="AA33" s="133">
        <v>1</v>
      </c>
      <c r="AB33" s="133">
        <f t="shared" si="2"/>
        <v>0</v>
      </c>
    </row>
    <row r="34" spans="1:28" s="3" customFormat="1" x14ac:dyDescent="0.2">
      <c r="A34" s="99">
        <v>26</v>
      </c>
      <c r="B34" s="100">
        <v>33</v>
      </c>
      <c r="C34" s="101">
        <v>9</v>
      </c>
      <c r="D34" s="142" t="s">
        <v>2546</v>
      </c>
      <c r="E34" s="100">
        <v>9</v>
      </c>
      <c r="F34" s="102" t="str">
        <f t="shared" si="0"/>
        <v xml:space="preserve">1857-61 - First Perforated Issue - 3c  Dull Red,  Washington, Type III, Perf 15.5   </v>
      </c>
      <c r="G34" s="106" t="s">
        <v>2515</v>
      </c>
      <c r="H34" s="104">
        <v>9</v>
      </c>
      <c r="I34" s="105">
        <v>9</v>
      </c>
      <c r="J34" s="105">
        <v>22.5</v>
      </c>
      <c r="K34" s="105">
        <v>65</v>
      </c>
      <c r="L34" s="104">
        <v>9</v>
      </c>
      <c r="M34" s="100">
        <v>34</v>
      </c>
      <c r="N34" s="112" t="s">
        <v>590</v>
      </c>
      <c r="O34" s="32" t="s">
        <v>2171</v>
      </c>
      <c r="P34" s="111" t="s">
        <v>2010</v>
      </c>
      <c r="Q34" s="80" t="s">
        <v>1955</v>
      </c>
      <c r="R34" s="80" t="s">
        <v>1635</v>
      </c>
      <c r="S34" s="36" t="s">
        <v>2020</v>
      </c>
      <c r="T34" s="80" t="s">
        <v>2119</v>
      </c>
      <c r="U34" s="80"/>
      <c r="V34" s="80" t="s">
        <v>2081</v>
      </c>
      <c r="W34" s="80" t="str">
        <f t="shared" si="1"/>
        <v>, Type III</v>
      </c>
      <c r="X34" s="32" t="s">
        <v>1593</v>
      </c>
      <c r="Y34" s="110">
        <v>9</v>
      </c>
      <c r="Z34" s="35"/>
      <c r="AA34" s="133">
        <v>1</v>
      </c>
      <c r="AB34" s="133">
        <f t="shared" si="2"/>
        <v>1</v>
      </c>
    </row>
    <row r="35" spans="1:28" s="3" customFormat="1" x14ac:dyDescent="0.2">
      <c r="A35" s="99" t="s">
        <v>31</v>
      </c>
      <c r="B35" s="100">
        <v>34</v>
      </c>
      <c r="C35" s="101"/>
      <c r="D35" s="142" t="s">
        <v>2546</v>
      </c>
      <c r="E35" s="100">
        <v>9</v>
      </c>
      <c r="F35" s="102" t="str">
        <f t="shared" si="0"/>
        <v xml:space="preserve">1857-61 - First Perforated Issue - 3c  Dull Red,  Washington, Type IV, Perf 15.5   </v>
      </c>
      <c r="G35" s="106" t="s">
        <v>2515</v>
      </c>
      <c r="H35" s="104"/>
      <c r="I35" s="105">
        <v>150</v>
      </c>
      <c r="J35" s="105">
        <v>225</v>
      </c>
      <c r="K35" s="105">
        <v>600</v>
      </c>
      <c r="L35" s="104">
        <v>150</v>
      </c>
      <c r="M35" s="100">
        <v>35</v>
      </c>
      <c r="N35" s="112" t="s">
        <v>590</v>
      </c>
      <c r="O35" s="32" t="s">
        <v>2171</v>
      </c>
      <c r="P35" s="111" t="s">
        <v>2010</v>
      </c>
      <c r="Q35" s="80" t="s">
        <v>1955</v>
      </c>
      <c r="R35" s="80" t="s">
        <v>1635</v>
      </c>
      <c r="S35" s="36" t="s">
        <v>2020</v>
      </c>
      <c r="T35" s="80" t="s">
        <v>2119</v>
      </c>
      <c r="U35" s="80"/>
      <c r="V35" s="80" t="s">
        <v>2083</v>
      </c>
      <c r="W35" s="80" t="str">
        <f t="shared" si="1"/>
        <v>, Type IV</v>
      </c>
      <c r="X35" s="32" t="s">
        <v>1593</v>
      </c>
      <c r="Y35" s="110">
        <v>9</v>
      </c>
      <c r="Z35" s="35"/>
      <c r="AA35" s="133">
        <v>1</v>
      </c>
      <c r="AB35" s="133">
        <f t="shared" si="2"/>
        <v>0</v>
      </c>
    </row>
    <row r="36" spans="1:28" s="3" customFormat="1" x14ac:dyDescent="0.2">
      <c r="A36" s="99">
        <v>27</v>
      </c>
      <c r="B36" s="100">
        <v>35</v>
      </c>
      <c r="C36" s="101"/>
      <c r="D36" s="142" t="s">
        <v>2546</v>
      </c>
      <c r="E36" s="100">
        <v>10</v>
      </c>
      <c r="F36" s="102" t="str">
        <f t="shared" si="0"/>
        <v xml:space="preserve">1857-61 - First Perforated Issue - 5c  Brick Red,  Jefferson, Type I, Perf 15.5   </v>
      </c>
      <c r="G36" s="106" t="s">
        <v>2515</v>
      </c>
      <c r="H36" s="104"/>
      <c r="I36" s="105">
        <v>1600</v>
      </c>
      <c r="J36" s="105">
        <v>20000</v>
      </c>
      <c r="K36" s="105">
        <v>80000</v>
      </c>
      <c r="L36" s="104">
        <v>1600</v>
      </c>
      <c r="M36" s="100">
        <v>37</v>
      </c>
      <c r="N36" s="112" t="s">
        <v>590</v>
      </c>
      <c r="O36" s="32" t="s">
        <v>2171</v>
      </c>
      <c r="P36" s="111" t="s">
        <v>2010</v>
      </c>
      <c r="Q36" s="80" t="s">
        <v>1952</v>
      </c>
      <c r="R36" s="80" t="s">
        <v>1636</v>
      </c>
      <c r="S36" s="36" t="s">
        <v>2024</v>
      </c>
      <c r="T36" s="80" t="s">
        <v>2119</v>
      </c>
      <c r="U36" s="80"/>
      <c r="V36" s="80" t="s">
        <v>2016</v>
      </c>
      <c r="W36" s="80" t="str">
        <f t="shared" si="1"/>
        <v>, Type I</v>
      </c>
      <c r="X36" s="32" t="s">
        <v>590</v>
      </c>
      <c r="Y36" s="110">
        <v>10</v>
      </c>
      <c r="Z36" s="35" t="s">
        <v>856</v>
      </c>
      <c r="AA36" s="133">
        <v>1</v>
      </c>
      <c r="AB36" s="133">
        <f t="shared" si="2"/>
        <v>0</v>
      </c>
    </row>
    <row r="37" spans="1:28" s="3" customFormat="1" x14ac:dyDescent="0.2">
      <c r="A37" s="99">
        <v>28</v>
      </c>
      <c r="B37" s="100">
        <v>36</v>
      </c>
      <c r="C37" s="101"/>
      <c r="D37" s="142" t="s">
        <v>2546</v>
      </c>
      <c r="E37" s="100">
        <v>10</v>
      </c>
      <c r="F37" s="102" t="str">
        <f t="shared" si="0"/>
        <v xml:space="preserve">1857-61 - First Perforated Issue - 5c  Red Brown,  Jefferson, Type I, Perf 15.5   </v>
      </c>
      <c r="G37" s="106" t="s">
        <v>2515</v>
      </c>
      <c r="H37" s="104"/>
      <c r="I37" s="105">
        <v>1050</v>
      </c>
      <c r="J37" s="105">
        <v>15000</v>
      </c>
      <c r="K37" s="105">
        <v>60000</v>
      </c>
      <c r="L37" s="104">
        <v>1050</v>
      </c>
      <c r="M37" s="100">
        <v>38</v>
      </c>
      <c r="N37" s="112" t="s">
        <v>590</v>
      </c>
      <c r="O37" s="32" t="s">
        <v>2171</v>
      </c>
      <c r="P37" s="111" t="s">
        <v>2010</v>
      </c>
      <c r="Q37" s="80" t="s">
        <v>1952</v>
      </c>
      <c r="R37" s="80" t="s">
        <v>1636</v>
      </c>
      <c r="S37" s="36" t="s">
        <v>2025</v>
      </c>
      <c r="T37" s="80" t="s">
        <v>2119</v>
      </c>
      <c r="U37" s="80"/>
      <c r="V37" s="80" t="s">
        <v>2016</v>
      </c>
      <c r="W37" s="80" t="str">
        <f t="shared" si="1"/>
        <v>, Type I</v>
      </c>
      <c r="X37" s="32" t="s">
        <v>1593</v>
      </c>
      <c r="Y37" s="110">
        <v>10</v>
      </c>
      <c r="Z37" s="35"/>
      <c r="AA37" s="133">
        <v>1</v>
      </c>
      <c r="AB37" s="133">
        <f t="shared" si="2"/>
        <v>0</v>
      </c>
    </row>
    <row r="38" spans="1:28" s="3" customFormat="1" x14ac:dyDescent="0.2">
      <c r="A38" s="99" t="s">
        <v>35</v>
      </c>
      <c r="B38" s="100">
        <v>37</v>
      </c>
      <c r="C38" s="101"/>
      <c r="D38" s="142" t="s">
        <v>2546</v>
      </c>
      <c r="E38" s="100">
        <v>10</v>
      </c>
      <c r="F38" s="102" t="str">
        <f t="shared" si="0"/>
        <v xml:space="preserve">1857-61 - First Perforated Issue - 5c  Indian Red,  Jefferson, Type I, Perf 15.5   </v>
      </c>
      <c r="G38" s="106" t="s">
        <v>2515</v>
      </c>
      <c r="H38" s="104"/>
      <c r="I38" s="105">
        <v>3500</v>
      </c>
      <c r="J38" s="105">
        <v>40000</v>
      </c>
      <c r="K38" s="105">
        <v>175000</v>
      </c>
      <c r="L38" s="104">
        <v>3500</v>
      </c>
      <c r="M38" s="100">
        <v>39</v>
      </c>
      <c r="N38" s="112" t="s">
        <v>590</v>
      </c>
      <c r="O38" s="32" t="s">
        <v>2171</v>
      </c>
      <c r="P38" s="111" t="s">
        <v>2010</v>
      </c>
      <c r="Q38" s="80" t="s">
        <v>1952</v>
      </c>
      <c r="R38" s="80" t="s">
        <v>1636</v>
      </c>
      <c r="S38" s="36" t="s">
        <v>2026</v>
      </c>
      <c r="T38" s="80" t="s">
        <v>2119</v>
      </c>
      <c r="U38" s="80"/>
      <c r="V38" s="80" t="s">
        <v>2016</v>
      </c>
      <c r="W38" s="80" t="str">
        <f t="shared" si="1"/>
        <v>, Type I</v>
      </c>
      <c r="X38" s="32" t="s">
        <v>1593</v>
      </c>
      <c r="Y38" s="110">
        <v>10</v>
      </c>
      <c r="Z38" s="35"/>
      <c r="AA38" s="133">
        <v>1</v>
      </c>
      <c r="AB38" s="133">
        <f t="shared" si="2"/>
        <v>0</v>
      </c>
    </row>
    <row r="39" spans="1:28" s="3" customFormat="1" x14ac:dyDescent="0.2">
      <c r="A39" s="99">
        <v>29</v>
      </c>
      <c r="B39" s="100">
        <v>38</v>
      </c>
      <c r="C39" s="101"/>
      <c r="D39" s="142" t="s">
        <v>2546</v>
      </c>
      <c r="E39" s="100">
        <v>10</v>
      </c>
      <c r="F39" s="102" t="str">
        <f t="shared" si="0"/>
        <v xml:space="preserve">1857-61 - First Perforated Issue - 5c  Brown,  Jefferson, Type I, Perf 15.5   </v>
      </c>
      <c r="G39" s="106" t="s">
        <v>2515</v>
      </c>
      <c r="H39" s="104"/>
      <c r="I39" s="105">
        <v>400</v>
      </c>
      <c r="J39" s="105">
        <v>1750</v>
      </c>
      <c r="K39" s="105">
        <v>5500</v>
      </c>
      <c r="L39" s="104">
        <v>400</v>
      </c>
      <c r="M39" s="100">
        <v>40</v>
      </c>
      <c r="N39" s="112" t="s">
        <v>590</v>
      </c>
      <c r="O39" s="32" t="s">
        <v>2171</v>
      </c>
      <c r="P39" s="111" t="s">
        <v>2010</v>
      </c>
      <c r="Q39" s="80" t="s">
        <v>1952</v>
      </c>
      <c r="R39" s="80" t="s">
        <v>1636</v>
      </c>
      <c r="S39" s="36" t="s">
        <v>2021</v>
      </c>
      <c r="T39" s="80" t="s">
        <v>2119</v>
      </c>
      <c r="U39" s="80"/>
      <c r="V39" s="80" t="s">
        <v>2016</v>
      </c>
      <c r="W39" s="80" t="str">
        <f t="shared" si="1"/>
        <v>, Type I</v>
      </c>
      <c r="X39" s="32" t="s">
        <v>1593</v>
      </c>
      <c r="Y39" s="110">
        <v>10</v>
      </c>
      <c r="Z39" s="35"/>
      <c r="AA39" s="133">
        <v>1</v>
      </c>
      <c r="AB39" s="133">
        <f t="shared" si="2"/>
        <v>0</v>
      </c>
    </row>
    <row r="40" spans="1:28" s="3" customFormat="1" x14ac:dyDescent="0.2">
      <c r="A40" s="99">
        <v>30</v>
      </c>
      <c r="B40" s="100">
        <v>39</v>
      </c>
      <c r="C40" s="101"/>
      <c r="D40" s="142" t="s">
        <v>2546</v>
      </c>
      <c r="E40" s="100">
        <v>10</v>
      </c>
      <c r="F40" s="102" t="str">
        <f t="shared" si="0"/>
        <v xml:space="preserve">1857-61 - First Perforated Issue - 5c  Orange Brown,  Jefferson, Type II, Perf 15.5   </v>
      </c>
      <c r="G40" s="106" t="s">
        <v>2515</v>
      </c>
      <c r="H40" s="104"/>
      <c r="I40" s="105">
        <v>1400</v>
      </c>
      <c r="J40" s="105">
        <v>500</v>
      </c>
      <c r="K40" s="105">
        <v>1250</v>
      </c>
      <c r="L40" s="104">
        <v>1400</v>
      </c>
      <c r="M40" s="100">
        <v>41</v>
      </c>
      <c r="N40" s="112" t="s">
        <v>590</v>
      </c>
      <c r="O40" s="32" t="s">
        <v>2171</v>
      </c>
      <c r="P40" s="111" t="s">
        <v>2010</v>
      </c>
      <c r="Q40" s="80" t="s">
        <v>1952</v>
      </c>
      <c r="R40" s="80" t="s">
        <v>1636</v>
      </c>
      <c r="S40" s="36" t="s">
        <v>2019</v>
      </c>
      <c r="T40" s="80" t="s">
        <v>2119</v>
      </c>
      <c r="U40" s="80"/>
      <c r="V40" s="80" t="s">
        <v>2080</v>
      </c>
      <c r="W40" s="80" t="str">
        <f t="shared" si="1"/>
        <v>, Type II</v>
      </c>
      <c r="X40" s="32" t="s">
        <v>1593</v>
      </c>
      <c r="Y40" s="110">
        <v>10</v>
      </c>
      <c r="Z40" s="35"/>
      <c r="AA40" s="133">
        <v>1</v>
      </c>
      <c r="AB40" s="133">
        <f t="shared" si="2"/>
        <v>0</v>
      </c>
    </row>
    <row r="41" spans="1:28" s="3" customFormat="1" x14ac:dyDescent="0.2">
      <c r="A41" s="99" t="s">
        <v>32</v>
      </c>
      <c r="B41" s="100">
        <v>40</v>
      </c>
      <c r="C41" s="101">
        <v>10</v>
      </c>
      <c r="D41" s="142" t="s">
        <v>2546</v>
      </c>
      <c r="E41" s="100">
        <v>10</v>
      </c>
      <c r="F41" s="102" t="str">
        <f t="shared" si="0"/>
        <v xml:space="preserve">1857-61 - First Perforated Issue - 5c  Brown,  Jefferson, Type II, Perf 15.5   </v>
      </c>
      <c r="G41" s="106" t="s">
        <v>2515</v>
      </c>
      <c r="H41" s="104">
        <v>300</v>
      </c>
      <c r="I41" s="105">
        <v>300</v>
      </c>
      <c r="J41" s="105">
        <v>825</v>
      </c>
      <c r="K41" s="105">
        <v>2200</v>
      </c>
      <c r="L41" s="104">
        <v>300</v>
      </c>
      <c r="M41" s="100">
        <v>42</v>
      </c>
      <c r="N41" s="112" t="s">
        <v>590</v>
      </c>
      <c r="O41" s="32" t="s">
        <v>2171</v>
      </c>
      <c r="P41" s="111" t="s">
        <v>2010</v>
      </c>
      <c r="Q41" s="80" t="s">
        <v>1952</v>
      </c>
      <c r="R41" s="80" t="s">
        <v>1636</v>
      </c>
      <c r="S41" s="36" t="s">
        <v>2021</v>
      </c>
      <c r="T41" s="80" t="s">
        <v>2119</v>
      </c>
      <c r="U41" s="80"/>
      <c r="V41" s="80" t="s">
        <v>2080</v>
      </c>
      <c r="W41" s="80" t="str">
        <f t="shared" si="1"/>
        <v>, Type II</v>
      </c>
      <c r="X41" s="32" t="s">
        <v>1593</v>
      </c>
      <c r="Y41" s="110">
        <v>10</v>
      </c>
      <c r="Z41" s="35"/>
      <c r="AA41" s="133">
        <v>1</v>
      </c>
      <c r="AB41" s="133">
        <f t="shared" si="2"/>
        <v>1</v>
      </c>
    </row>
    <row r="42" spans="1:28" s="3" customFormat="1" x14ac:dyDescent="0.2">
      <c r="A42" s="99">
        <v>31</v>
      </c>
      <c r="B42" s="100">
        <v>41</v>
      </c>
      <c r="C42" s="101"/>
      <c r="D42" s="142" t="s">
        <v>2546</v>
      </c>
      <c r="E42" s="100">
        <v>11</v>
      </c>
      <c r="F42" s="102" t="str">
        <f t="shared" si="0"/>
        <v xml:space="preserve">1857-61 - First Perforated Issue - 10c  Green,  Washington, Type I, Perf 15.5   </v>
      </c>
      <c r="G42" s="106" t="s">
        <v>2515</v>
      </c>
      <c r="H42" s="104"/>
      <c r="I42" s="105">
        <v>1200</v>
      </c>
      <c r="J42" s="105">
        <v>11500</v>
      </c>
      <c r="K42" s="105">
        <v>35000</v>
      </c>
      <c r="L42" s="104">
        <v>1200</v>
      </c>
      <c r="M42" s="100">
        <v>44</v>
      </c>
      <c r="N42" s="112" t="s">
        <v>590</v>
      </c>
      <c r="O42" s="32" t="s">
        <v>2171</v>
      </c>
      <c r="P42" s="111" t="s">
        <v>2010</v>
      </c>
      <c r="Q42" s="80" t="s">
        <v>1953</v>
      </c>
      <c r="R42" s="80" t="s">
        <v>1635</v>
      </c>
      <c r="S42" s="36" t="s">
        <v>2022</v>
      </c>
      <c r="T42" s="80" t="s">
        <v>2119</v>
      </c>
      <c r="U42" s="80"/>
      <c r="V42" s="80" t="s">
        <v>2016</v>
      </c>
      <c r="W42" s="80" t="str">
        <f t="shared" si="1"/>
        <v>, Type I</v>
      </c>
      <c r="X42" s="32" t="s">
        <v>590</v>
      </c>
      <c r="Y42" s="110">
        <v>11</v>
      </c>
      <c r="Z42" s="35" t="s">
        <v>851</v>
      </c>
      <c r="AA42" s="133">
        <v>1</v>
      </c>
      <c r="AB42" s="133">
        <f t="shared" si="2"/>
        <v>0</v>
      </c>
    </row>
    <row r="43" spans="1:28" s="3" customFormat="1" x14ac:dyDescent="0.2">
      <c r="A43" s="99">
        <v>32</v>
      </c>
      <c r="B43" s="100">
        <v>42</v>
      </c>
      <c r="C43" s="101"/>
      <c r="D43" s="142" t="s">
        <v>2546</v>
      </c>
      <c r="E43" s="100">
        <v>11</v>
      </c>
      <c r="F43" s="102" t="str">
        <f t="shared" si="0"/>
        <v xml:space="preserve">1857-61 - First Perforated Issue - 10c  Green,  Washington, Type II, Perf 15.5   </v>
      </c>
      <c r="G43" s="106" t="s">
        <v>2515</v>
      </c>
      <c r="H43" s="104"/>
      <c r="I43" s="105">
        <v>200</v>
      </c>
      <c r="J43" s="105">
        <v>2150</v>
      </c>
      <c r="K43" s="105">
        <v>6000</v>
      </c>
      <c r="L43" s="104">
        <v>200</v>
      </c>
      <c r="M43" s="100">
        <v>45</v>
      </c>
      <c r="N43" s="112" t="s">
        <v>590</v>
      </c>
      <c r="O43" s="32" t="s">
        <v>2171</v>
      </c>
      <c r="P43" s="111" t="s">
        <v>2010</v>
      </c>
      <c r="Q43" s="80" t="s">
        <v>1953</v>
      </c>
      <c r="R43" s="80" t="s">
        <v>1635</v>
      </c>
      <c r="S43" s="36" t="s">
        <v>2022</v>
      </c>
      <c r="T43" s="80" t="s">
        <v>2119</v>
      </c>
      <c r="U43" s="80"/>
      <c r="V43" s="80" t="s">
        <v>2080</v>
      </c>
      <c r="W43" s="80" t="str">
        <f t="shared" si="1"/>
        <v>, Type II</v>
      </c>
      <c r="X43" s="32" t="s">
        <v>1593</v>
      </c>
      <c r="Y43" s="110">
        <v>11</v>
      </c>
      <c r="Z43" s="35"/>
      <c r="AA43" s="133">
        <v>1</v>
      </c>
      <c r="AB43" s="133">
        <f t="shared" si="2"/>
        <v>0</v>
      </c>
    </row>
    <row r="44" spans="1:28" s="3" customFormat="1" x14ac:dyDescent="0.2">
      <c r="A44" s="99">
        <v>33</v>
      </c>
      <c r="B44" s="100">
        <v>43</v>
      </c>
      <c r="C44" s="101"/>
      <c r="D44" s="142" t="s">
        <v>2546</v>
      </c>
      <c r="E44" s="100">
        <v>11</v>
      </c>
      <c r="F44" s="102" t="str">
        <f t="shared" si="0"/>
        <v xml:space="preserve">1857-61 - First Perforated Issue - 10c  Green,  Washington, Type III, Perf 15.5   </v>
      </c>
      <c r="G44" s="106" t="s">
        <v>2515</v>
      </c>
      <c r="H44" s="104"/>
      <c r="I44" s="105">
        <v>200</v>
      </c>
      <c r="J44" s="105">
        <v>2150</v>
      </c>
      <c r="K44" s="105">
        <v>6000</v>
      </c>
      <c r="L44" s="104">
        <v>200</v>
      </c>
      <c r="M44" s="100">
        <v>46</v>
      </c>
      <c r="N44" s="112" t="s">
        <v>590</v>
      </c>
      <c r="O44" s="32" t="s">
        <v>2171</v>
      </c>
      <c r="P44" s="111" t="s">
        <v>2010</v>
      </c>
      <c r="Q44" s="80" t="s">
        <v>1953</v>
      </c>
      <c r="R44" s="80" t="s">
        <v>1635</v>
      </c>
      <c r="S44" s="36" t="s">
        <v>2022</v>
      </c>
      <c r="T44" s="80" t="s">
        <v>2119</v>
      </c>
      <c r="U44" s="80"/>
      <c r="V44" s="80" t="s">
        <v>2081</v>
      </c>
      <c r="W44" s="80" t="str">
        <f t="shared" si="1"/>
        <v>, Type III</v>
      </c>
      <c r="X44" s="32" t="s">
        <v>1593</v>
      </c>
      <c r="Y44" s="110">
        <v>11</v>
      </c>
      <c r="Z44" s="35"/>
      <c r="AA44" s="133">
        <v>1</v>
      </c>
      <c r="AB44" s="133">
        <f t="shared" si="2"/>
        <v>0</v>
      </c>
    </row>
    <row r="45" spans="1:28" s="3" customFormat="1" x14ac:dyDescent="0.2">
      <c r="A45" s="99">
        <v>34</v>
      </c>
      <c r="B45" s="100">
        <v>44</v>
      </c>
      <c r="C45" s="101"/>
      <c r="D45" s="142" t="s">
        <v>2546</v>
      </c>
      <c r="E45" s="100">
        <v>11</v>
      </c>
      <c r="F45" s="102" t="str">
        <f t="shared" si="0"/>
        <v xml:space="preserve">1857-61 - First Perforated Issue - 10c  Green,  Washington, Type IV, Perf 15.5   </v>
      </c>
      <c r="G45" s="106" t="s">
        <v>2515</v>
      </c>
      <c r="H45" s="104"/>
      <c r="I45" s="105">
        <v>2100</v>
      </c>
      <c r="J45" s="105">
        <v>20000</v>
      </c>
      <c r="K45" s="105">
        <v>50000</v>
      </c>
      <c r="L45" s="104">
        <v>2100</v>
      </c>
      <c r="M45" s="100">
        <v>47</v>
      </c>
      <c r="N45" s="112" t="s">
        <v>590</v>
      </c>
      <c r="O45" s="32" t="s">
        <v>2171</v>
      </c>
      <c r="P45" s="111" t="s">
        <v>2010</v>
      </c>
      <c r="Q45" s="80" t="s">
        <v>1953</v>
      </c>
      <c r="R45" s="80" t="s">
        <v>1635</v>
      </c>
      <c r="S45" s="36" t="s">
        <v>2022</v>
      </c>
      <c r="T45" s="80" t="s">
        <v>2119</v>
      </c>
      <c r="U45" s="80"/>
      <c r="V45" s="80" t="s">
        <v>2083</v>
      </c>
      <c r="W45" s="80" t="str">
        <f t="shared" si="1"/>
        <v>, Type IV</v>
      </c>
      <c r="X45" s="32" t="s">
        <v>1593</v>
      </c>
      <c r="Y45" s="110">
        <v>11</v>
      </c>
      <c r="Z45" s="35"/>
      <c r="AA45" s="133">
        <v>1</v>
      </c>
      <c r="AB45" s="133">
        <f t="shared" si="2"/>
        <v>0</v>
      </c>
    </row>
    <row r="46" spans="1:28" s="3" customFormat="1" x14ac:dyDescent="0.2">
      <c r="A46" s="99">
        <v>35</v>
      </c>
      <c r="B46" s="100">
        <v>45</v>
      </c>
      <c r="C46" s="101">
        <v>11</v>
      </c>
      <c r="D46" s="142" t="s">
        <v>2546</v>
      </c>
      <c r="E46" s="100">
        <v>11</v>
      </c>
      <c r="F46" s="102" t="str">
        <f t="shared" si="0"/>
        <v xml:space="preserve">1857-61 - First Perforated Issue - 10c  Green,  Washington, Type V, Perf 15.5   </v>
      </c>
      <c r="G46" s="106" t="s">
        <v>2515</v>
      </c>
      <c r="H46" s="104">
        <v>65</v>
      </c>
      <c r="I46" s="105">
        <v>65</v>
      </c>
      <c r="J46" s="105">
        <v>85</v>
      </c>
      <c r="K46" s="105">
        <v>225</v>
      </c>
      <c r="L46" s="104">
        <v>65</v>
      </c>
      <c r="M46" s="100">
        <v>48</v>
      </c>
      <c r="N46" s="112" t="s">
        <v>590</v>
      </c>
      <c r="O46" s="32" t="s">
        <v>2171</v>
      </c>
      <c r="P46" s="111" t="s">
        <v>2010</v>
      </c>
      <c r="Q46" s="80" t="s">
        <v>1953</v>
      </c>
      <c r="R46" s="80" t="s">
        <v>1635</v>
      </c>
      <c r="S46" s="36" t="s">
        <v>2022</v>
      </c>
      <c r="T46" s="80" t="s">
        <v>2119</v>
      </c>
      <c r="U46" s="80"/>
      <c r="V46" s="80" t="s">
        <v>2085</v>
      </c>
      <c r="W46" s="80" t="str">
        <f t="shared" si="1"/>
        <v>, Type V</v>
      </c>
      <c r="X46" s="32" t="s">
        <v>1593</v>
      </c>
      <c r="Y46" s="110">
        <v>11</v>
      </c>
      <c r="Z46" s="35"/>
      <c r="AA46" s="133">
        <v>1</v>
      </c>
      <c r="AB46" s="133">
        <f t="shared" si="2"/>
        <v>1</v>
      </c>
    </row>
    <row r="47" spans="1:28" s="3" customFormat="1" x14ac:dyDescent="0.2">
      <c r="A47" s="99">
        <v>36</v>
      </c>
      <c r="B47" s="100">
        <v>46</v>
      </c>
      <c r="C47" s="101"/>
      <c r="D47" s="142" t="s">
        <v>2546</v>
      </c>
      <c r="E47" s="100">
        <v>12</v>
      </c>
      <c r="F47" s="102" t="str">
        <f t="shared" si="0"/>
        <v xml:space="preserve">1857-61 - First Perforated Issue - 12c  Black,  Washington, Plate 1, Perf 15.5   </v>
      </c>
      <c r="G47" s="106" t="s">
        <v>2515</v>
      </c>
      <c r="H47" s="104"/>
      <c r="I47" s="105">
        <v>350</v>
      </c>
      <c r="J47" s="105">
        <v>575</v>
      </c>
      <c r="K47" s="105">
        <v>1900</v>
      </c>
      <c r="L47" s="104">
        <v>350</v>
      </c>
      <c r="M47" s="100">
        <v>50</v>
      </c>
      <c r="N47" s="112" t="s">
        <v>590</v>
      </c>
      <c r="O47" s="32" t="s">
        <v>2171</v>
      </c>
      <c r="P47" s="111" t="s">
        <v>2010</v>
      </c>
      <c r="Q47" s="80" t="s">
        <v>1956</v>
      </c>
      <c r="R47" s="80" t="s">
        <v>1635</v>
      </c>
      <c r="S47" s="36" t="s">
        <v>2014</v>
      </c>
      <c r="T47" s="80" t="s">
        <v>2119</v>
      </c>
      <c r="U47" s="80"/>
      <c r="V47" s="80" t="s">
        <v>2027</v>
      </c>
      <c r="W47" s="80" t="str">
        <f t="shared" si="1"/>
        <v>, Plate 1</v>
      </c>
      <c r="X47" s="32" t="s">
        <v>590</v>
      </c>
      <c r="Y47" s="110">
        <v>12</v>
      </c>
      <c r="Z47" s="35" t="s">
        <v>849</v>
      </c>
      <c r="AA47" s="133">
        <v>1</v>
      </c>
      <c r="AB47" s="133">
        <f t="shared" si="2"/>
        <v>0</v>
      </c>
    </row>
    <row r="48" spans="1:28" s="3" customFormat="1" x14ac:dyDescent="0.2">
      <c r="A48" s="99" t="s">
        <v>38</v>
      </c>
      <c r="B48" s="100">
        <v>47</v>
      </c>
      <c r="C48" s="101">
        <v>12</v>
      </c>
      <c r="D48" s="142" t="s">
        <v>2546</v>
      </c>
      <c r="E48" s="100">
        <v>12</v>
      </c>
      <c r="F48" s="102" t="str">
        <f t="shared" si="0"/>
        <v xml:space="preserve">1857-61 - First Perforated Issue - 12c  Black,  Washington, Plate 3, Perf 15.5   </v>
      </c>
      <c r="G48" s="106" t="s">
        <v>2515</v>
      </c>
      <c r="H48" s="104">
        <v>275</v>
      </c>
      <c r="I48" s="105">
        <v>275</v>
      </c>
      <c r="J48" s="105">
        <v>325</v>
      </c>
      <c r="K48" s="105">
        <v>700</v>
      </c>
      <c r="L48" s="104">
        <v>275</v>
      </c>
      <c r="M48" s="100">
        <v>51</v>
      </c>
      <c r="N48" s="112" t="s">
        <v>590</v>
      </c>
      <c r="O48" s="32" t="s">
        <v>2171</v>
      </c>
      <c r="P48" s="111" t="s">
        <v>2010</v>
      </c>
      <c r="Q48" s="80" t="s">
        <v>1956</v>
      </c>
      <c r="R48" s="80" t="s">
        <v>1635</v>
      </c>
      <c r="S48" s="36" t="s">
        <v>2014</v>
      </c>
      <c r="T48" s="80" t="s">
        <v>2119</v>
      </c>
      <c r="U48" s="80"/>
      <c r="V48" s="80" t="s">
        <v>2028</v>
      </c>
      <c r="W48" s="80" t="str">
        <f t="shared" si="1"/>
        <v>, Plate 3</v>
      </c>
      <c r="X48" s="32" t="s">
        <v>1593</v>
      </c>
      <c r="Y48" s="110">
        <v>12</v>
      </c>
      <c r="Z48" s="35"/>
      <c r="AA48" s="133">
        <v>1</v>
      </c>
      <c r="AB48" s="133">
        <f t="shared" si="2"/>
        <v>1</v>
      </c>
    </row>
    <row r="49" spans="1:28" s="3" customFormat="1" x14ac:dyDescent="0.2">
      <c r="A49" s="99">
        <v>37</v>
      </c>
      <c r="B49" s="100">
        <v>48</v>
      </c>
      <c r="C49" s="101">
        <v>13</v>
      </c>
      <c r="D49" s="142" t="s">
        <v>2546</v>
      </c>
      <c r="E49" s="100">
        <v>13</v>
      </c>
      <c r="F49" s="102" t="str">
        <f t="shared" si="0"/>
        <v xml:space="preserve">1857-61 - First Perforated Issue - 24c  Gray Lilac,  Washington, Perf 15.5   </v>
      </c>
      <c r="G49" s="106" t="s">
        <v>2515</v>
      </c>
      <c r="H49" s="104">
        <v>400</v>
      </c>
      <c r="I49" s="105">
        <v>400</v>
      </c>
      <c r="J49" s="105">
        <v>550</v>
      </c>
      <c r="K49" s="105">
        <v>1500</v>
      </c>
      <c r="L49" s="104">
        <v>400</v>
      </c>
      <c r="M49" s="100">
        <v>53</v>
      </c>
      <c r="N49" s="112" t="s">
        <v>590</v>
      </c>
      <c r="O49" s="32" t="s">
        <v>2171</v>
      </c>
      <c r="P49" s="111" t="s">
        <v>2010</v>
      </c>
      <c r="Q49" s="80" t="s">
        <v>1957</v>
      </c>
      <c r="R49" s="80" t="s">
        <v>1635</v>
      </c>
      <c r="S49" s="36" t="s">
        <v>2030</v>
      </c>
      <c r="T49" s="80" t="s">
        <v>2119</v>
      </c>
      <c r="U49" s="80"/>
      <c r="V49" s="80"/>
      <c r="W49" s="80" t="str">
        <f t="shared" si="1"/>
        <v/>
      </c>
      <c r="X49" s="32" t="s">
        <v>590</v>
      </c>
      <c r="Y49" s="110">
        <v>13</v>
      </c>
      <c r="Z49" s="35" t="s">
        <v>852</v>
      </c>
      <c r="AA49" s="133">
        <v>1</v>
      </c>
      <c r="AB49" s="133">
        <f t="shared" si="2"/>
        <v>1</v>
      </c>
    </row>
    <row r="50" spans="1:28" s="3" customFormat="1" x14ac:dyDescent="0.2">
      <c r="A50" s="99">
        <v>38</v>
      </c>
      <c r="B50" s="100">
        <v>49</v>
      </c>
      <c r="C50" s="101">
        <v>14</v>
      </c>
      <c r="D50" s="142" t="s">
        <v>2546</v>
      </c>
      <c r="E50" s="100">
        <v>14</v>
      </c>
      <c r="F50" s="102" t="str">
        <f t="shared" si="0"/>
        <v xml:space="preserve">1857-61 - First Perforated Issue - 30c  Orange,  Franklin, Perf 15.5   </v>
      </c>
      <c r="G50" s="106" t="s">
        <v>2515</v>
      </c>
      <c r="H50" s="104">
        <v>425</v>
      </c>
      <c r="I50" s="105">
        <v>425</v>
      </c>
      <c r="J50" s="105">
        <v>800</v>
      </c>
      <c r="K50" s="105">
        <v>2150</v>
      </c>
      <c r="L50" s="104">
        <v>425</v>
      </c>
      <c r="M50" s="100">
        <v>55</v>
      </c>
      <c r="N50" s="112" t="s">
        <v>590</v>
      </c>
      <c r="O50" s="32" t="s">
        <v>2171</v>
      </c>
      <c r="P50" s="111" t="s">
        <v>2010</v>
      </c>
      <c r="Q50" s="80" t="s">
        <v>1958</v>
      </c>
      <c r="R50" s="80" t="s">
        <v>1634</v>
      </c>
      <c r="S50" s="36" t="s">
        <v>2031</v>
      </c>
      <c r="T50" s="80" t="s">
        <v>2119</v>
      </c>
      <c r="U50" s="80"/>
      <c r="V50" s="80"/>
      <c r="W50" s="80" t="str">
        <f t="shared" si="1"/>
        <v/>
      </c>
      <c r="X50" s="32" t="s">
        <v>590</v>
      </c>
      <c r="Y50" s="110">
        <v>14</v>
      </c>
      <c r="Z50" s="35" t="s">
        <v>853</v>
      </c>
      <c r="AA50" s="133">
        <v>1</v>
      </c>
      <c r="AB50" s="133">
        <f t="shared" si="2"/>
        <v>1</v>
      </c>
    </row>
    <row r="51" spans="1:28" s="3" customFormat="1" x14ac:dyDescent="0.2">
      <c r="A51" s="99">
        <v>39</v>
      </c>
      <c r="B51" s="100">
        <v>50</v>
      </c>
      <c r="C51" s="101">
        <v>15</v>
      </c>
      <c r="D51" s="142" t="s">
        <v>2546</v>
      </c>
      <c r="E51" s="100">
        <v>15</v>
      </c>
      <c r="F51" s="102" t="str">
        <f t="shared" si="0"/>
        <v xml:space="preserve">1857-61 - First Perforated Issue - 90c  Blue,  Washington, Perf 15.5   </v>
      </c>
      <c r="G51" s="103" t="s">
        <v>2522</v>
      </c>
      <c r="H51" s="141">
        <v>1100</v>
      </c>
      <c r="I51" s="105">
        <v>11000</v>
      </c>
      <c r="J51" s="105">
        <v>1100</v>
      </c>
      <c r="K51" s="105">
        <v>3000</v>
      </c>
      <c r="L51" s="104">
        <v>11000</v>
      </c>
      <c r="M51" s="100">
        <v>57</v>
      </c>
      <c r="N51" s="112" t="s">
        <v>590</v>
      </c>
      <c r="O51" s="32" t="s">
        <v>2171</v>
      </c>
      <c r="P51" s="111" t="s">
        <v>2010</v>
      </c>
      <c r="Q51" s="80" t="s">
        <v>1959</v>
      </c>
      <c r="R51" s="80" t="s">
        <v>1635</v>
      </c>
      <c r="S51" s="36" t="s">
        <v>2018</v>
      </c>
      <c r="T51" s="80" t="s">
        <v>2119</v>
      </c>
      <c r="U51" s="80"/>
      <c r="V51" s="80"/>
      <c r="W51" s="80" t="str">
        <f t="shared" si="1"/>
        <v/>
      </c>
      <c r="X51" s="32" t="s">
        <v>590</v>
      </c>
      <c r="Y51" s="110">
        <v>15</v>
      </c>
      <c r="Z51" s="35" t="s">
        <v>854</v>
      </c>
      <c r="AA51" s="133">
        <v>1</v>
      </c>
      <c r="AB51" s="133">
        <f t="shared" si="2"/>
        <v>1</v>
      </c>
    </row>
    <row r="52" spans="1:28" s="3" customFormat="1" x14ac:dyDescent="0.2">
      <c r="A52" s="99">
        <v>40</v>
      </c>
      <c r="B52" s="100">
        <v>51</v>
      </c>
      <c r="C52" s="101"/>
      <c r="D52" s="146" t="s">
        <v>3793</v>
      </c>
      <c r="E52" s="100">
        <v>8</v>
      </c>
      <c r="F52" s="102" t="str">
        <f t="shared" si="0"/>
        <v xml:space="preserve">1875 Reprint - First Perforated Issue - 1c  Blue,  Franklin, Without Gum, Perf 12   </v>
      </c>
      <c r="G52" s="106" t="s">
        <v>2516</v>
      </c>
      <c r="H52" s="104"/>
      <c r="I52" s="105">
        <v>0</v>
      </c>
      <c r="J52" s="105">
        <v>575</v>
      </c>
      <c r="K52" s="105">
        <v>0</v>
      </c>
      <c r="L52" s="104">
        <v>575</v>
      </c>
      <c r="M52" s="100">
        <v>31</v>
      </c>
      <c r="N52" s="112" t="s">
        <v>590</v>
      </c>
      <c r="O52" s="32" t="s">
        <v>2062</v>
      </c>
      <c r="P52" s="111" t="s">
        <v>2010</v>
      </c>
      <c r="Q52" s="80" t="s">
        <v>1954</v>
      </c>
      <c r="R52" s="80" t="s">
        <v>1634</v>
      </c>
      <c r="S52" s="36" t="s">
        <v>2018</v>
      </c>
      <c r="T52" s="80" t="s">
        <v>2147</v>
      </c>
      <c r="U52" s="80"/>
      <c r="V52" s="80" t="s">
        <v>2096</v>
      </c>
      <c r="W52" s="80" t="str">
        <f t="shared" si="1"/>
        <v>, Without Gum</v>
      </c>
      <c r="X52" s="32" t="s">
        <v>1593</v>
      </c>
      <c r="Y52" s="110">
        <v>8</v>
      </c>
      <c r="Z52" s="35"/>
      <c r="AA52" s="133">
        <v>1</v>
      </c>
      <c r="AB52" s="133">
        <f t="shared" si="2"/>
        <v>0</v>
      </c>
    </row>
    <row r="53" spans="1:28" s="3" customFormat="1" x14ac:dyDescent="0.2">
      <c r="A53" s="99">
        <v>41</v>
      </c>
      <c r="B53" s="100">
        <v>52</v>
      </c>
      <c r="C53" s="101"/>
      <c r="D53" s="146" t="s">
        <v>3793</v>
      </c>
      <c r="E53" s="100">
        <v>9</v>
      </c>
      <c r="F53" s="102" t="str">
        <f t="shared" si="0"/>
        <v xml:space="preserve">1875 Reprint - First Perforated Issue - 3c  Red,  Washington, Without Gum, Perf 12   </v>
      </c>
      <c r="G53" s="106" t="s">
        <v>2516</v>
      </c>
      <c r="H53" s="104"/>
      <c r="I53" s="105">
        <v>0</v>
      </c>
      <c r="J53" s="105">
        <v>5250</v>
      </c>
      <c r="K53" s="105">
        <v>0</v>
      </c>
      <c r="L53" s="104">
        <v>5250</v>
      </c>
      <c r="M53" s="100">
        <v>36</v>
      </c>
      <c r="N53" s="112" t="s">
        <v>590</v>
      </c>
      <c r="O53" s="32" t="s">
        <v>2062</v>
      </c>
      <c r="P53" s="111" t="s">
        <v>2010</v>
      </c>
      <c r="Q53" s="80" t="s">
        <v>1955</v>
      </c>
      <c r="R53" s="80" t="s">
        <v>1635</v>
      </c>
      <c r="S53" s="36" t="s">
        <v>2032</v>
      </c>
      <c r="T53" s="80" t="s">
        <v>2147</v>
      </c>
      <c r="U53" s="80"/>
      <c r="V53" s="80" t="s">
        <v>2096</v>
      </c>
      <c r="W53" s="80" t="str">
        <f t="shared" si="1"/>
        <v>, Without Gum</v>
      </c>
      <c r="X53" s="32" t="s">
        <v>1593</v>
      </c>
      <c r="Y53" s="110">
        <v>9</v>
      </c>
      <c r="Z53" s="35"/>
      <c r="AA53" s="133">
        <v>1</v>
      </c>
      <c r="AB53" s="133">
        <f t="shared" si="2"/>
        <v>0</v>
      </c>
    </row>
    <row r="54" spans="1:28" s="3" customFormat="1" x14ac:dyDescent="0.2">
      <c r="A54" s="99">
        <v>42</v>
      </c>
      <c r="B54" s="100">
        <v>53</v>
      </c>
      <c r="C54" s="101"/>
      <c r="D54" s="146" t="s">
        <v>3793</v>
      </c>
      <c r="E54" s="100">
        <v>10</v>
      </c>
      <c r="F54" s="102" t="str">
        <f t="shared" si="0"/>
        <v xml:space="preserve">1875 Reprint - First Perforated Issue - 5c  Brown,  Jefferson, Without Gum, Perf 12   </v>
      </c>
      <c r="G54" s="106" t="s">
        <v>2516</v>
      </c>
      <c r="H54" s="104"/>
      <c r="I54" s="105">
        <v>0</v>
      </c>
      <c r="J54" s="105">
        <v>2750</v>
      </c>
      <c r="K54" s="105">
        <v>0</v>
      </c>
      <c r="L54" s="104">
        <v>2750</v>
      </c>
      <c r="M54" s="100">
        <v>43</v>
      </c>
      <c r="N54" s="112" t="s">
        <v>590</v>
      </c>
      <c r="O54" s="32" t="s">
        <v>2062</v>
      </c>
      <c r="P54" s="111" t="s">
        <v>2010</v>
      </c>
      <c r="Q54" s="80" t="s">
        <v>1952</v>
      </c>
      <c r="R54" s="80" t="s">
        <v>1636</v>
      </c>
      <c r="S54" s="36" t="s">
        <v>2021</v>
      </c>
      <c r="T54" s="80" t="s">
        <v>2147</v>
      </c>
      <c r="U54" s="80"/>
      <c r="V54" s="80" t="s">
        <v>2096</v>
      </c>
      <c r="W54" s="80" t="str">
        <f t="shared" si="1"/>
        <v>, Without Gum</v>
      </c>
      <c r="X54" s="32" t="s">
        <v>1593</v>
      </c>
      <c r="Y54" s="110">
        <v>10</v>
      </c>
      <c r="Z54" s="35"/>
      <c r="AA54" s="133">
        <v>1</v>
      </c>
      <c r="AB54" s="133">
        <f t="shared" si="2"/>
        <v>0</v>
      </c>
    </row>
    <row r="55" spans="1:28" s="3" customFormat="1" x14ac:dyDescent="0.2">
      <c r="A55" s="99">
        <v>43</v>
      </c>
      <c r="B55" s="100">
        <v>54</v>
      </c>
      <c r="C55" s="101"/>
      <c r="D55" s="146" t="s">
        <v>3793</v>
      </c>
      <c r="E55" s="100">
        <v>11</v>
      </c>
      <c r="F55" s="102" t="str">
        <f t="shared" si="0"/>
        <v xml:space="preserve">1875 Reprint - First Perforated Issue - 10c  Green,  Washington, Without Gum, Perf 12   </v>
      </c>
      <c r="G55" s="106" t="s">
        <v>2516</v>
      </c>
      <c r="H55" s="104"/>
      <c r="I55" s="105">
        <v>0</v>
      </c>
      <c r="J55" s="105">
        <v>4250</v>
      </c>
      <c r="K55" s="105">
        <v>0</v>
      </c>
      <c r="L55" s="104">
        <v>4250</v>
      </c>
      <c r="M55" s="100">
        <v>49</v>
      </c>
      <c r="N55" s="112" t="s">
        <v>590</v>
      </c>
      <c r="O55" s="32" t="s">
        <v>2062</v>
      </c>
      <c r="P55" s="111" t="s">
        <v>2010</v>
      </c>
      <c r="Q55" s="80" t="s">
        <v>1953</v>
      </c>
      <c r="R55" s="80" t="s">
        <v>1635</v>
      </c>
      <c r="S55" s="36" t="s">
        <v>2022</v>
      </c>
      <c r="T55" s="80" t="s">
        <v>2147</v>
      </c>
      <c r="U55" s="80"/>
      <c r="V55" s="80" t="s">
        <v>2096</v>
      </c>
      <c r="W55" s="80" t="str">
        <f t="shared" si="1"/>
        <v>, Without Gum</v>
      </c>
      <c r="X55" s="32" t="s">
        <v>1593</v>
      </c>
      <c r="Y55" s="110">
        <v>11</v>
      </c>
      <c r="Z55" s="35"/>
      <c r="AA55" s="133">
        <v>1</v>
      </c>
      <c r="AB55" s="133">
        <f t="shared" si="2"/>
        <v>0</v>
      </c>
    </row>
    <row r="56" spans="1:28" s="3" customFormat="1" x14ac:dyDescent="0.2">
      <c r="A56" s="99">
        <v>44</v>
      </c>
      <c r="B56" s="100">
        <v>55</v>
      </c>
      <c r="C56" s="101"/>
      <c r="D56" s="146" t="s">
        <v>3793</v>
      </c>
      <c r="E56" s="100">
        <v>12</v>
      </c>
      <c r="F56" s="102" t="str">
        <f t="shared" si="0"/>
        <v xml:space="preserve">1875 Reprint - First Perforated Issue - 12c  Black,  Washington, Without Gum, Perf 12   </v>
      </c>
      <c r="G56" s="106" t="s">
        <v>2516</v>
      </c>
      <c r="H56" s="104"/>
      <c r="I56" s="105">
        <v>0</v>
      </c>
      <c r="J56" s="105">
        <v>4500</v>
      </c>
      <c r="K56" s="105">
        <v>0</v>
      </c>
      <c r="L56" s="104">
        <v>4500</v>
      </c>
      <c r="M56" s="100">
        <v>52</v>
      </c>
      <c r="N56" s="112" t="s">
        <v>590</v>
      </c>
      <c r="O56" s="32" t="s">
        <v>2062</v>
      </c>
      <c r="P56" s="111" t="s">
        <v>2010</v>
      </c>
      <c r="Q56" s="80" t="s">
        <v>1956</v>
      </c>
      <c r="R56" s="80" t="s">
        <v>1635</v>
      </c>
      <c r="S56" s="36" t="s">
        <v>2014</v>
      </c>
      <c r="T56" s="80" t="s">
        <v>2147</v>
      </c>
      <c r="U56" s="80"/>
      <c r="V56" s="80" t="s">
        <v>2096</v>
      </c>
      <c r="W56" s="80" t="str">
        <f t="shared" si="1"/>
        <v>, Without Gum</v>
      </c>
      <c r="X56" s="32" t="s">
        <v>1593</v>
      </c>
      <c r="Y56" s="110">
        <v>12</v>
      </c>
      <c r="Z56" s="35"/>
      <c r="AA56" s="133">
        <v>1</v>
      </c>
      <c r="AB56" s="133">
        <f t="shared" si="2"/>
        <v>0</v>
      </c>
    </row>
    <row r="57" spans="1:28" s="3" customFormat="1" x14ac:dyDescent="0.2">
      <c r="A57" s="99">
        <v>45</v>
      </c>
      <c r="B57" s="100">
        <v>56</v>
      </c>
      <c r="C57" s="101"/>
      <c r="D57" s="146" t="s">
        <v>3793</v>
      </c>
      <c r="E57" s="100">
        <v>13</v>
      </c>
      <c r="F57" s="102" t="str">
        <f t="shared" si="0"/>
        <v xml:space="preserve">1875 Reprint - First Perforated Issue - 24c  Dark Violet,  Washington, Without Gum, Perf 12   </v>
      </c>
      <c r="G57" s="106" t="s">
        <v>2516</v>
      </c>
      <c r="H57" s="104"/>
      <c r="I57" s="105">
        <v>0</v>
      </c>
      <c r="J57" s="105">
        <v>5000</v>
      </c>
      <c r="K57" s="105">
        <v>0</v>
      </c>
      <c r="L57" s="104">
        <v>5000</v>
      </c>
      <c r="M57" s="100">
        <v>54</v>
      </c>
      <c r="N57" s="112" t="s">
        <v>590</v>
      </c>
      <c r="O57" s="32" t="s">
        <v>2062</v>
      </c>
      <c r="P57" s="111" t="s">
        <v>2010</v>
      </c>
      <c r="Q57" s="80" t="s">
        <v>1957</v>
      </c>
      <c r="R57" s="80" t="s">
        <v>1635</v>
      </c>
      <c r="S57" s="36" t="s">
        <v>2033</v>
      </c>
      <c r="T57" s="80" t="s">
        <v>2147</v>
      </c>
      <c r="U57" s="80"/>
      <c r="V57" s="80" t="s">
        <v>2096</v>
      </c>
      <c r="W57" s="80" t="str">
        <f t="shared" si="1"/>
        <v>, Without Gum</v>
      </c>
      <c r="X57" s="32" t="s">
        <v>1593</v>
      </c>
      <c r="Y57" s="110">
        <v>13</v>
      </c>
      <c r="Z57" s="35"/>
      <c r="AA57" s="133">
        <v>1</v>
      </c>
      <c r="AB57" s="133">
        <f t="shared" si="2"/>
        <v>0</v>
      </c>
    </row>
    <row r="58" spans="1:28" s="3" customFormat="1" x14ac:dyDescent="0.2">
      <c r="A58" s="99">
        <v>46</v>
      </c>
      <c r="B58" s="100">
        <v>57</v>
      </c>
      <c r="C58" s="101"/>
      <c r="D58" s="146" t="s">
        <v>3793</v>
      </c>
      <c r="E58" s="100">
        <v>14</v>
      </c>
      <c r="F58" s="102" t="str">
        <f t="shared" si="0"/>
        <v xml:space="preserve">1875 Reprint - First Perforated Issue - 30c  Orange,  Franklin, Without Gum, Perf 12   </v>
      </c>
      <c r="G58" s="106" t="s">
        <v>2516</v>
      </c>
      <c r="H58" s="104"/>
      <c r="I58" s="105">
        <v>0</v>
      </c>
      <c r="J58" s="105">
        <v>4850</v>
      </c>
      <c r="K58" s="105">
        <v>0</v>
      </c>
      <c r="L58" s="104">
        <v>4850</v>
      </c>
      <c r="M58" s="100">
        <v>56</v>
      </c>
      <c r="N58" s="112" t="s">
        <v>590</v>
      </c>
      <c r="O58" s="32" t="s">
        <v>2062</v>
      </c>
      <c r="P58" s="111" t="s">
        <v>2010</v>
      </c>
      <c r="Q58" s="80" t="s">
        <v>1958</v>
      </c>
      <c r="R58" s="80" t="s">
        <v>1634</v>
      </c>
      <c r="S58" s="36" t="s">
        <v>2031</v>
      </c>
      <c r="T58" s="80" t="s">
        <v>2147</v>
      </c>
      <c r="U58" s="80"/>
      <c r="V58" s="80" t="s">
        <v>2096</v>
      </c>
      <c r="W58" s="80" t="str">
        <f t="shared" si="1"/>
        <v>, Without Gum</v>
      </c>
      <c r="X58" s="32" t="s">
        <v>1593</v>
      </c>
      <c r="Y58" s="110">
        <v>14</v>
      </c>
      <c r="Z58" s="35"/>
      <c r="AA58" s="133">
        <v>1</v>
      </c>
      <c r="AB58" s="133">
        <f t="shared" si="2"/>
        <v>0</v>
      </c>
    </row>
    <row r="59" spans="1:28" s="3" customFormat="1" x14ac:dyDescent="0.2">
      <c r="A59" s="99">
        <v>47</v>
      </c>
      <c r="B59" s="100">
        <v>58</v>
      </c>
      <c r="C59" s="101"/>
      <c r="D59" s="146" t="s">
        <v>3793</v>
      </c>
      <c r="E59" s="100">
        <v>15</v>
      </c>
      <c r="F59" s="102" t="str">
        <f t="shared" si="0"/>
        <v xml:space="preserve">1875 Reprint - First Perforated Issue - 90c  Blue,  Washington, Without Gum, Perf 12   </v>
      </c>
      <c r="G59" s="106" t="s">
        <v>2516</v>
      </c>
      <c r="H59" s="104"/>
      <c r="I59" s="105">
        <v>0</v>
      </c>
      <c r="J59" s="105">
        <v>4000</v>
      </c>
      <c r="K59" s="105">
        <v>0</v>
      </c>
      <c r="L59" s="104">
        <v>4000</v>
      </c>
      <c r="M59" s="100">
        <v>58</v>
      </c>
      <c r="N59" s="112" t="s">
        <v>590</v>
      </c>
      <c r="O59" s="32" t="s">
        <v>2062</v>
      </c>
      <c r="P59" s="111" t="s">
        <v>2010</v>
      </c>
      <c r="Q59" s="80" t="s">
        <v>1959</v>
      </c>
      <c r="R59" s="80" t="s">
        <v>1635</v>
      </c>
      <c r="S59" s="36" t="s">
        <v>2018</v>
      </c>
      <c r="T59" s="80" t="s">
        <v>2147</v>
      </c>
      <c r="U59" s="80"/>
      <c r="V59" s="80" t="s">
        <v>2096</v>
      </c>
      <c r="W59" s="80" t="str">
        <f t="shared" si="1"/>
        <v>, Without Gum</v>
      </c>
      <c r="X59" s="32" t="s">
        <v>1593</v>
      </c>
      <c r="Y59" s="110">
        <v>15</v>
      </c>
      <c r="Z59" s="35"/>
      <c r="AA59" s="133">
        <v>1</v>
      </c>
      <c r="AB59" s="133">
        <f t="shared" si="2"/>
        <v>0</v>
      </c>
    </row>
    <row r="60" spans="1:28" s="3" customFormat="1" x14ac:dyDescent="0.2">
      <c r="A60" s="99" t="s">
        <v>57</v>
      </c>
      <c r="B60" s="100">
        <v>59</v>
      </c>
      <c r="C60" s="101"/>
      <c r="D60" s="146" t="s">
        <v>3793</v>
      </c>
      <c r="E60" s="100">
        <v>20</v>
      </c>
      <c r="F60" s="102" t="str">
        <f t="shared" si="0"/>
        <v xml:space="preserve">1875 Reprint - Civil War Era Issues - 10c  Dark Green,  Washington, Without Gum, Perf 12   </v>
      </c>
      <c r="G60" s="103" t="s">
        <v>2521</v>
      </c>
      <c r="H60" s="104"/>
      <c r="I60" s="105">
        <v>1600</v>
      </c>
      <c r="J60" s="105">
        <v>3250</v>
      </c>
      <c r="K60" s="105">
        <v>8000</v>
      </c>
      <c r="L60" s="104">
        <v>1600</v>
      </c>
      <c r="M60" s="100">
        <v>86</v>
      </c>
      <c r="N60" s="112" t="s">
        <v>590</v>
      </c>
      <c r="O60" s="32" t="s">
        <v>2062</v>
      </c>
      <c r="P60" s="111" t="s">
        <v>2109</v>
      </c>
      <c r="Q60" s="80" t="s">
        <v>1953</v>
      </c>
      <c r="R60" s="80" t="s">
        <v>1635</v>
      </c>
      <c r="S60" s="36" t="s">
        <v>2034</v>
      </c>
      <c r="T60" s="80" t="s">
        <v>2147</v>
      </c>
      <c r="U60" s="80"/>
      <c r="V60" s="80" t="s">
        <v>2096</v>
      </c>
      <c r="W60" s="80" t="str">
        <f t="shared" si="1"/>
        <v>, Without Gum</v>
      </c>
      <c r="X60" s="32" t="s">
        <v>590</v>
      </c>
      <c r="Y60" s="110">
        <v>20</v>
      </c>
      <c r="Z60" s="35" t="s">
        <v>860</v>
      </c>
      <c r="AA60" s="133">
        <v>1</v>
      </c>
      <c r="AB60" s="133">
        <f t="shared" si="2"/>
        <v>0</v>
      </c>
    </row>
    <row r="61" spans="1:28" s="3" customFormat="1" x14ac:dyDescent="0.2">
      <c r="A61" s="99">
        <v>63</v>
      </c>
      <c r="B61" s="100">
        <v>60</v>
      </c>
      <c r="C61" s="101">
        <v>16</v>
      </c>
      <c r="D61" s="142" t="s">
        <v>2546</v>
      </c>
      <c r="E61" s="100">
        <v>16</v>
      </c>
      <c r="F61" s="102" t="str">
        <f t="shared" si="0"/>
        <v xml:space="preserve">1861-62 - Civil War Era Issues - 1c  Blue,  Franklin, Perf 12   </v>
      </c>
      <c r="G61" s="106" t="s">
        <v>2517</v>
      </c>
      <c r="H61" s="104">
        <v>50</v>
      </c>
      <c r="I61" s="105">
        <v>50</v>
      </c>
      <c r="J61" s="105">
        <v>100</v>
      </c>
      <c r="K61" s="105">
        <v>300</v>
      </c>
      <c r="L61" s="104">
        <v>50</v>
      </c>
      <c r="M61" s="100">
        <v>59</v>
      </c>
      <c r="N61" s="112" t="s">
        <v>590</v>
      </c>
      <c r="O61" s="32" t="s">
        <v>2172</v>
      </c>
      <c r="P61" s="111" t="s">
        <v>2109</v>
      </c>
      <c r="Q61" s="80" t="s">
        <v>1954</v>
      </c>
      <c r="R61" s="80" t="s">
        <v>1634</v>
      </c>
      <c r="S61" s="36" t="s">
        <v>2018</v>
      </c>
      <c r="T61" s="80" t="s">
        <v>2147</v>
      </c>
      <c r="U61" s="80"/>
      <c r="V61" s="80"/>
      <c r="W61" s="80" t="str">
        <f t="shared" si="1"/>
        <v/>
      </c>
      <c r="X61" s="32" t="s">
        <v>590</v>
      </c>
      <c r="Y61" s="110">
        <v>16</v>
      </c>
      <c r="Z61" s="35" t="s">
        <v>855</v>
      </c>
      <c r="AA61" s="133">
        <v>1</v>
      </c>
      <c r="AB61" s="133">
        <f t="shared" si="2"/>
        <v>1</v>
      </c>
    </row>
    <row r="62" spans="1:28" s="3" customFormat="1" x14ac:dyDescent="0.2">
      <c r="A62" s="99">
        <v>64</v>
      </c>
      <c r="B62" s="100">
        <v>61</v>
      </c>
      <c r="C62" s="101"/>
      <c r="D62" s="146" t="s">
        <v>3795</v>
      </c>
      <c r="E62" s="100">
        <v>18</v>
      </c>
      <c r="F62" s="102" t="str">
        <f t="shared" si="0"/>
        <v xml:space="preserve">1861-62 - Civil War Era Issues - 3c  Pink,  Washington, Perf 12   </v>
      </c>
      <c r="G62" s="106" t="s">
        <v>2517</v>
      </c>
      <c r="H62" s="104"/>
      <c r="I62" s="105">
        <v>700</v>
      </c>
      <c r="J62" s="105">
        <v>5000</v>
      </c>
      <c r="K62" s="105">
        <v>14000</v>
      </c>
      <c r="L62" s="104">
        <v>700</v>
      </c>
      <c r="M62" s="100">
        <v>70</v>
      </c>
      <c r="N62" s="112" t="s">
        <v>590</v>
      </c>
      <c r="O62" s="32" t="s">
        <v>2172</v>
      </c>
      <c r="P62" s="111" t="s">
        <v>2109</v>
      </c>
      <c r="Q62" s="80" t="s">
        <v>1955</v>
      </c>
      <c r="R62" s="80" t="s">
        <v>1635</v>
      </c>
      <c r="S62" s="36" t="s">
        <v>2035</v>
      </c>
      <c r="T62" s="80" t="s">
        <v>2147</v>
      </c>
      <c r="U62" s="80"/>
      <c r="V62" s="80"/>
      <c r="W62" s="80" t="str">
        <f t="shared" si="1"/>
        <v/>
      </c>
      <c r="X62" s="32" t="s">
        <v>590</v>
      </c>
      <c r="Y62" s="110">
        <v>18</v>
      </c>
      <c r="Z62" s="35" t="s">
        <v>858</v>
      </c>
      <c r="AA62" s="133">
        <v>1</v>
      </c>
      <c r="AB62" s="133">
        <f t="shared" si="2"/>
        <v>0</v>
      </c>
    </row>
    <row r="63" spans="1:28" s="3" customFormat="1" x14ac:dyDescent="0.2">
      <c r="A63" s="99">
        <v>65</v>
      </c>
      <c r="B63" s="100">
        <v>62</v>
      </c>
      <c r="C63" s="101">
        <v>18</v>
      </c>
      <c r="D63" s="142" t="s">
        <v>2546</v>
      </c>
      <c r="E63" s="100">
        <v>18</v>
      </c>
      <c r="F63" s="102" t="str">
        <f t="shared" si="0"/>
        <v xml:space="preserve">1861-62 - Civil War Era Issues - 3c  rose,  Washington, Perf 12   </v>
      </c>
      <c r="G63" s="106" t="s">
        <v>2517</v>
      </c>
      <c r="H63" s="104">
        <v>3</v>
      </c>
      <c r="I63" s="105">
        <v>3</v>
      </c>
      <c r="J63" s="105">
        <v>40</v>
      </c>
      <c r="K63" s="105">
        <v>125</v>
      </c>
      <c r="L63" s="104">
        <v>3</v>
      </c>
      <c r="M63" s="100">
        <v>71</v>
      </c>
      <c r="N63" s="112" t="s">
        <v>590</v>
      </c>
      <c r="O63" s="32" t="s">
        <v>2172</v>
      </c>
      <c r="P63" s="111" t="s">
        <v>2109</v>
      </c>
      <c r="Q63" s="80" t="s">
        <v>1955</v>
      </c>
      <c r="R63" s="80" t="s">
        <v>1635</v>
      </c>
      <c r="S63" s="36" t="s">
        <v>2036</v>
      </c>
      <c r="T63" s="80" t="s">
        <v>2147</v>
      </c>
      <c r="U63" s="80"/>
      <c r="V63" s="80"/>
      <c r="W63" s="80" t="str">
        <f t="shared" si="1"/>
        <v/>
      </c>
      <c r="X63" s="32" t="s">
        <v>1593</v>
      </c>
      <c r="Y63" s="110">
        <v>18</v>
      </c>
      <c r="Z63" s="35"/>
      <c r="AA63" s="133">
        <v>1</v>
      </c>
      <c r="AB63" s="133">
        <f t="shared" si="2"/>
        <v>1</v>
      </c>
    </row>
    <row r="64" spans="1:28" s="3" customFormat="1" x14ac:dyDescent="0.2">
      <c r="A64" s="99">
        <v>67</v>
      </c>
      <c r="B64" s="100">
        <v>63</v>
      </c>
      <c r="C64" s="101"/>
      <c r="D64" s="146" t="s">
        <v>3795</v>
      </c>
      <c r="E64" s="100">
        <v>19</v>
      </c>
      <c r="F64" s="102" t="str">
        <f t="shared" si="0"/>
        <v xml:space="preserve">1861-62 - Civil War Era Issues - 5c  Buff,  Jefferson, Perf 12   </v>
      </c>
      <c r="G64" s="106" t="s">
        <v>2517</v>
      </c>
      <c r="H64" s="104"/>
      <c r="I64" s="105">
        <v>850</v>
      </c>
      <c r="J64" s="105">
        <v>10500</v>
      </c>
      <c r="K64" s="105">
        <v>27500</v>
      </c>
      <c r="L64" s="104">
        <v>850</v>
      </c>
      <c r="M64" s="100">
        <v>80</v>
      </c>
      <c r="N64" s="112" t="s">
        <v>590</v>
      </c>
      <c r="O64" s="32" t="s">
        <v>2172</v>
      </c>
      <c r="P64" s="111" t="s">
        <v>2109</v>
      </c>
      <c r="Q64" s="80" t="s">
        <v>1952</v>
      </c>
      <c r="R64" s="80" t="s">
        <v>1636</v>
      </c>
      <c r="S64" s="36" t="s">
        <v>2037</v>
      </c>
      <c r="T64" s="80" t="s">
        <v>2147</v>
      </c>
      <c r="U64" s="80"/>
      <c r="V64" s="80"/>
      <c r="W64" s="80" t="str">
        <f t="shared" si="1"/>
        <v/>
      </c>
      <c r="X64" s="32" t="s">
        <v>590</v>
      </c>
      <c r="Y64" s="110">
        <v>19</v>
      </c>
      <c r="Z64" s="35" t="s">
        <v>859</v>
      </c>
      <c r="AA64" s="133">
        <v>1</v>
      </c>
      <c r="AB64" s="133">
        <f t="shared" si="2"/>
        <v>0</v>
      </c>
    </row>
    <row r="65" spans="1:28" s="3" customFormat="1" x14ac:dyDescent="0.2">
      <c r="A65" s="99">
        <v>68</v>
      </c>
      <c r="B65" s="100">
        <v>64</v>
      </c>
      <c r="C65" s="101">
        <v>20</v>
      </c>
      <c r="D65" s="142" t="s">
        <v>2546</v>
      </c>
      <c r="E65" s="100">
        <v>20</v>
      </c>
      <c r="F65" s="102" t="str">
        <f t="shared" si="0"/>
        <v xml:space="preserve">1861-62 - Civil War Era Issues - 10c  Green,  Washington, Perf 12   </v>
      </c>
      <c r="G65" s="106" t="s">
        <v>2517</v>
      </c>
      <c r="H65" s="104">
        <v>60</v>
      </c>
      <c r="I65" s="105">
        <v>60</v>
      </c>
      <c r="J65" s="105">
        <v>375</v>
      </c>
      <c r="K65" s="105">
        <v>1000</v>
      </c>
      <c r="L65" s="104">
        <v>60</v>
      </c>
      <c r="M65" s="100">
        <v>87</v>
      </c>
      <c r="N65" s="112" t="s">
        <v>590</v>
      </c>
      <c r="O65" s="32" t="s">
        <v>2172</v>
      </c>
      <c r="P65" s="111" t="s">
        <v>2109</v>
      </c>
      <c r="Q65" s="80" t="s">
        <v>1953</v>
      </c>
      <c r="R65" s="80" t="s">
        <v>1635</v>
      </c>
      <c r="S65" s="36" t="s">
        <v>2022</v>
      </c>
      <c r="T65" s="80" t="s">
        <v>2147</v>
      </c>
      <c r="U65" s="80"/>
      <c r="V65" s="80"/>
      <c r="W65" s="80" t="str">
        <f t="shared" si="1"/>
        <v/>
      </c>
      <c r="X65" s="32" t="s">
        <v>1593</v>
      </c>
      <c r="Y65" s="110">
        <v>20</v>
      </c>
      <c r="Z65" s="35"/>
      <c r="AA65" s="133">
        <v>1</v>
      </c>
      <c r="AB65" s="133">
        <f t="shared" si="2"/>
        <v>1</v>
      </c>
    </row>
    <row r="66" spans="1:28" s="3" customFormat="1" x14ac:dyDescent="0.2">
      <c r="A66" s="99">
        <v>69</v>
      </c>
      <c r="B66" s="100">
        <v>65</v>
      </c>
      <c r="C66" s="101">
        <v>21</v>
      </c>
      <c r="D66" s="142" t="s">
        <v>2546</v>
      </c>
      <c r="E66" s="100">
        <v>21</v>
      </c>
      <c r="F66" s="102" t="str">
        <f t="shared" ref="F66:F129" si="3">CONCATENATE(O66," - ",P66," - ",Q66," ",S66,", ",R66,W66,", ",T66,"   ",U66)</f>
        <v xml:space="preserve">1861-62 - Civil War Era Issues - 12c  Black,  Washington, Perf 12   </v>
      </c>
      <c r="G66" s="106" t="s">
        <v>2517</v>
      </c>
      <c r="H66" s="104">
        <v>100</v>
      </c>
      <c r="I66" s="105">
        <v>100</v>
      </c>
      <c r="J66" s="105">
        <v>725</v>
      </c>
      <c r="K66" s="105">
        <v>1800</v>
      </c>
      <c r="L66" s="104">
        <v>100</v>
      </c>
      <c r="M66" s="100">
        <v>92</v>
      </c>
      <c r="N66" s="112" t="s">
        <v>590</v>
      </c>
      <c r="O66" s="32" t="s">
        <v>2172</v>
      </c>
      <c r="P66" s="111" t="s">
        <v>2109</v>
      </c>
      <c r="Q66" s="80" t="s">
        <v>1956</v>
      </c>
      <c r="R66" s="80" t="s">
        <v>1635</v>
      </c>
      <c r="S66" s="36" t="s">
        <v>2014</v>
      </c>
      <c r="T66" s="80" t="s">
        <v>2147</v>
      </c>
      <c r="U66" s="80"/>
      <c r="V66" s="80"/>
      <c r="W66" s="80" t="str">
        <f t="shared" ref="W66:W129" si="4">IF(V66&gt;0,CONCATENATE(", ",V66),"")</f>
        <v/>
      </c>
      <c r="X66" s="32" t="s">
        <v>590</v>
      </c>
      <c r="Y66" s="110">
        <v>21</v>
      </c>
      <c r="Z66" s="35" t="s">
        <v>861</v>
      </c>
      <c r="AA66" s="133">
        <v>1</v>
      </c>
      <c r="AB66" s="133">
        <f t="shared" ref="AB66:AB129" si="5">IF(H66&gt;0,1,0)</f>
        <v>1</v>
      </c>
    </row>
    <row r="67" spans="1:28" s="3" customFormat="1" x14ac:dyDescent="0.2">
      <c r="A67" s="99">
        <v>70</v>
      </c>
      <c r="B67" s="100">
        <v>66</v>
      </c>
      <c r="C67" s="101">
        <v>23</v>
      </c>
      <c r="D67" s="142" t="s">
        <v>2546</v>
      </c>
      <c r="E67" s="100">
        <v>23</v>
      </c>
      <c r="F67" s="102" t="str">
        <f t="shared" si="3"/>
        <v xml:space="preserve">1861-62 - Civil War Era Issues - 24c  Red Lilac,  Washington, Perf 12   </v>
      </c>
      <c r="G67" s="106" t="s">
        <v>2517</v>
      </c>
      <c r="H67" s="104">
        <v>300</v>
      </c>
      <c r="I67" s="105">
        <v>300</v>
      </c>
      <c r="J67" s="105">
        <v>1150</v>
      </c>
      <c r="K67" s="105">
        <v>3000</v>
      </c>
      <c r="L67" s="104">
        <v>300</v>
      </c>
      <c r="M67" s="100">
        <v>102</v>
      </c>
      <c r="N67" s="112" t="s">
        <v>590</v>
      </c>
      <c r="O67" s="32" t="s">
        <v>2172</v>
      </c>
      <c r="P67" s="111" t="s">
        <v>2109</v>
      </c>
      <c r="Q67" s="80" t="s">
        <v>1957</v>
      </c>
      <c r="R67" s="80" t="s">
        <v>1635</v>
      </c>
      <c r="S67" s="36" t="s">
        <v>2038</v>
      </c>
      <c r="T67" s="80" t="s">
        <v>2147</v>
      </c>
      <c r="U67" s="80"/>
      <c r="V67" s="80"/>
      <c r="W67" s="80" t="str">
        <f t="shared" si="4"/>
        <v/>
      </c>
      <c r="X67" s="32" t="s">
        <v>590</v>
      </c>
      <c r="Y67" s="110">
        <v>23</v>
      </c>
      <c r="Z67" s="35" t="s">
        <v>862</v>
      </c>
      <c r="AA67" s="133">
        <v>1</v>
      </c>
      <c r="AB67" s="133">
        <f t="shared" si="5"/>
        <v>1</v>
      </c>
    </row>
    <row r="68" spans="1:28" s="3" customFormat="1" x14ac:dyDescent="0.2">
      <c r="A68" s="99">
        <v>71</v>
      </c>
      <c r="B68" s="100">
        <v>67</v>
      </c>
      <c r="C68" s="101">
        <v>24</v>
      </c>
      <c r="D68" s="142" t="s">
        <v>2546</v>
      </c>
      <c r="E68" s="100">
        <v>24</v>
      </c>
      <c r="F68" s="102" t="str">
        <f t="shared" si="3"/>
        <v xml:space="preserve">1861-62 - Civil War Era Issues - 30c  Orange,  Franklin, Perf 12   </v>
      </c>
      <c r="G68" s="106" t="s">
        <v>2517</v>
      </c>
      <c r="H68" s="104">
        <v>190</v>
      </c>
      <c r="I68" s="105">
        <v>190</v>
      </c>
      <c r="J68" s="105">
        <v>1000</v>
      </c>
      <c r="K68" s="105">
        <v>2750</v>
      </c>
      <c r="L68" s="104">
        <v>190</v>
      </c>
      <c r="M68" s="100">
        <v>106</v>
      </c>
      <c r="N68" s="112" t="s">
        <v>590</v>
      </c>
      <c r="O68" s="32" t="s">
        <v>2172</v>
      </c>
      <c r="P68" s="111" t="s">
        <v>2109</v>
      </c>
      <c r="Q68" s="80" t="s">
        <v>1958</v>
      </c>
      <c r="R68" s="80" t="s">
        <v>1634</v>
      </c>
      <c r="S68" s="36" t="s">
        <v>2031</v>
      </c>
      <c r="T68" s="80" t="s">
        <v>2147</v>
      </c>
      <c r="U68" s="80"/>
      <c r="V68" s="80"/>
      <c r="W68" s="80" t="str">
        <f t="shared" si="4"/>
        <v/>
      </c>
      <c r="X68" s="32" t="s">
        <v>590</v>
      </c>
      <c r="Y68" s="110">
        <v>24</v>
      </c>
      <c r="Z68" s="35" t="s">
        <v>863</v>
      </c>
      <c r="AA68" s="133">
        <v>1</v>
      </c>
      <c r="AB68" s="133">
        <f t="shared" si="5"/>
        <v>1</v>
      </c>
    </row>
    <row r="69" spans="1:28" s="3" customFormat="1" x14ac:dyDescent="0.2">
      <c r="A69" s="99">
        <v>72</v>
      </c>
      <c r="B69" s="100">
        <v>68</v>
      </c>
      <c r="C69" s="101">
        <v>25</v>
      </c>
      <c r="D69" s="142" t="s">
        <v>2546</v>
      </c>
      <c r="E69" s="100">
        <v>25</v>
      </c>
      <c r="F69" s="102" t="str">
        <f t="shared" si="3"/>
        <v xml:space="preserve">1861-62 - Civil War Era Issues - 90c  Blue,  Washington, Perf 12   </v>
      </c>
      <c r="G69" s="106" t="s">
        <v>2517</v>
      </c>
      <c r="H69" s="104">
        <v>600</v>
      </c>
      <c r="I69" s="105">
        <v>600</v>
      </c>
      <c r="J69" s="105">
        <v>1300</v>
      </c>
      <c r="K69" s="105">
        <v>3250</v>
      </c>
      <c r="L69" s="104">
        <v>600</v>
      </c>
      <c r="M69" s="100">
        <v>110</v>
      </c>
      <c r="N69" s="112" t="s">
        <v>590</v>
      </c>
      <c r="O69" s="32" t="s">
        <v>2172</v>
      </c>
      <c r="P69" s="111" t="s">
        <v>2109</v>
      </c>
      <c r="Q69" s="80" t="s">
        <v>1959</v>
      </c>
      <c r="R69" s="80" t="s">
        <v>1635</v>
      </c>
      <c r="S69" s="36" t="s">
        <v>2018</v>
      </c>
      <c r="T69" s="80" t="s">
        <v>2147</v>
      </c>
      <c r="U69" s="80"/>
      <c r="V69" s="80"/>
      <c r="W69" s="80" t="str">
        <f t="shared" si="4"/>
        <v/>
      </c>
      <c r="X69" s="32" t="s">
        <v>590</v>
      </c>
      <c r="Y69" s="110">
        <v>25</v>
      </c>
      <c r="Z69" s="35" t="s">
        <v>864</v>
      </c>
      <c r="AA69" s="133">
        <v>1</v>
      </c>
      <c r="AB69" s="133">
        <f t="shared" si="5"/>
        <v>1</v>
      </c>
    </row>
    <row r="70" spans="1:28" s="3" customFormat="1" x14ac:dyDescent="0.2">
      <c r="A70" s="99">
        <v>73</v>
      </c>
      <c r="B70" s="100">
        <v>69</v>
      </c>
      <c r="C70" s="101">
        <v>17</v>
      </c>
      <c r="D70" s="142" t="s">
        <v>2546</v>
      </c>
      <c r="E70" s="100">
        <v>17</v>
      </c>
      <c r="F70" s="102" t="str">
        <f t="shared" si="3"/>
        <v xml:space="preserve">1861-62 - Civil War Era Issues - 2c  Black, Andrew  Jackson, Perf 12   </v>
      </c>
      <c r="G70" s="106" t="s">
        <v>2517</v>
      </c>
      <c r="H70" s="104">
        <v>65</v>
      </c>
      <c r="I70" s="105">
        <v>65</v>
      </c>
      <c r="J70" s="105">
        <v>140</v>
      </c>
      <c r="K70" s="105">
        <v>375</v>
      </c>
      <c r="L70" s="104">
        <v>65</v>
      </c>
      <c r="M70" s="100">
        <v>64</v>
      </c>
      <c r="N70" s="112" t="s">
        <v>590</v>
      </c>
      <c r="O70" s="32" t="s">
        <v>2172</v>
      </c>
      <c r="P70" s="111" t="s">
        <v>2109</v>
      </c>
      <c r="Q70" s="80" t="s">
        <v>1960</v>
      </c>
      <c r="R70" s="80" t="s">
        <v>2484</v>
      </c>
      <c r="S70" s="36" t="s">
        <v>2014</v>
      </c>
      <c r="T70" s="80" t="s">
        <v>2147</v>
      </c>
      <c r="U70" s="80"/>
      <c r="V70" s="80"/>
      <c r="W70" s="80" t="str">
        <f t="shared" si="4"/>
        <v/>
      </c>
      <c r="X70" s="32" t="s">
        <v>590</v>
      </c>
      <c r="Y70" s="110">
        <v>17</v>
      </c>
      <c r="Z70" s="35" t="s">
        <v>865</v>
      </c>
      <c r="AA70" s="133">
        <v>1</v>
      </c>
      <c r="AB70" s="133">
        <f t="shared" si="5"/>
        <v>1</v>
      </c>
    </row>
    <row r="71" spans="1:28" s="3" customFormat="1" x14ac:dyDescent="0.2">
      <c r="A71" s="99">
        <v>75</v>
      </c>
      <c r="B71" s="100">
        <v>70</v>
      </c>
      <c r="C71" s="101"/>
      <c r="D71" s="146" t="s">
        <v>3795</v>
      </c>
      <c r="E71" s="100">
        <v>19</v>
      </c>
      <c r="F71" s="102" t="str">
        <f t="shared" si="3"/>
        <v xml:space="preserve">1861-62 - Civil War Era Issues - 5c  Red Brown,  Jefferson, Perf 12   </v>
      </c>
      <c r="G71" s="106" t="s">
        <v>2517</v>
      </c>
      <c r="H71" s="104"/>
      <c r="I71" s="105">
        <v>450</v>
      </c>
      <c r="J71" s="105">
        <v>2200</v>
      </c>
      <c r="K71" s="105">
        <v>5750</v>
      </c>
      <c r="L71" s="104">
        <v>450</v>
      </c>
      <c r="M71" s="100">
        <v>81</v>
      </c>
      <c r="N71" s="112" t="s">
        <v>590</v>
      </c>
      <c r="O71" s="32" t="s">
        <v>2172</v>
      </c>
      <c r="P71" s="111" t="s">
        <v>2109</v>
      </c>
      <c r="Q71" s="80" t="s">
        <v>1952</v>
      </c>
      <c r="R71" s="80" t="s">
        <v>1636</v>
      </c>
      <c r="S71" s="36" t="s">
        <v>2025</v>
      </c>
      <c r="T71" s="80" t="s">
        <v>2147</v>
      </c>
      <c r="U71" s="80"/>
      <c r="V71" s="80"/>
      <c r="W71" s="80" t="str">
        <f t="shared" si="4"/>
        <v/>
      </c>
      <c r="X71" s="32" t="s">
        <v>1593</v>
      </c>
      <c r="Y71" s="110">
        <v>19</v>
      </c>
      <c r="Z71" s="35"/>
      <c r="AA71" s="133">
        <v>1</v>
      </c>
      <c r="AB71" s="133">
        <f t="shared" si="5"/>
        <v>0</v>
      </c>
    </row>
    <row r="72" spans="1:28" s="3" customFormat="1" x14ac:dyDescent="0.2">
      <c r="A72" s="99">
        <v>76</v>
      </c>
      <c r="B72" s="100">
        <v>71</v>
      </c>
      <c r="C72" s="101">
        <v>19</v>
      </c>
      <c r="D72" s="142" t="s">
        <v>2546</v>
      </c>
      <c r="E72" s="100">
        <v>19</v>
      </c>
      <c r="F72" s="102" t="str">
        <f t="shared" si="3"/>
        <v xml:space="preserve">1861-62 - Civil War Era Issues - 5c  Brown,  Jefferson, Perf 12   </v>
      </c>
      <c r="G72" s="106" t="s">
        <v>2517</v>
      </c>
      <c r="H72" s="104">
        <v>120</v>
      </c>
      <c r="I72" s="105">
        <v>120</v>
      </c>
      <c r="J72" s="105">
        <v>525</v>
      </c>
      <c r="K72" s="105">
        <v>1400</v>
      </c>
      <c r="L72" s="104">
        <v>120</v>
      </c>
      <c r="M72" s="100">
        <v>82</v>
      </c>
      <c r="N72" s="112" t="s">
        <v>590</v>
      </c>
      <c r="O72" s="32" t="s">
        <v>2172</v>
      </c>
      <c r="P72" s="111" t="s">
        <v>2109</v>
      </c>
      <c r="Q72" s="80" t="s">
        <v>1952</v>
      </c>
      <c r="R72" s="80" t="s">
        <v>1636</v>
      </c>
      <c r="S72" s="36" t="s">
        <v>2021</v>
      </c>
      <c r="T72" s="80" t="s">
        <v>2147</v>
      </c>
      <c r="U72" s="80"/>
      <c r="V72" s="80"/>
      <c r="W72" s="80" t="str">
        <f t="shared" si="4"/>
        <v/>
      </c>
      <c r="X72" s="32" t="s">
        <v>1593</v>
      </c>
      <c r="Y72" s="110">
        <v>19</v>
      </c>
      <c r="Z72" s="35"/>
      <c r="AA72" s="133">
        <v>1</v>
      </c>
      <c r="AB72" s="133">
        <f t="shared" si="5"/>
        <v>1</v>
      </c>
    </row>
    <row r="73" spans="1:28" s="3" customFormat="1" x14ac:dyDescent="0.2">
      <c r="A73" s="99">
        <v>77</v>
      </c>
      <c r="B73" s="100">
        <v>72</v>
      </c>
      <c r="C73" s="101">
        <v>22</v>
      </c>
      <c r="D73" s="142" t="s">
        <v>2546</v>
      </c>
      <c r="E73" s="100">
        <v>22</v>
      </c>
      <c r="F73" s="102" t="str">
        <f t="shared" si="3"/>
        <v xml:space="preserve">1861-62 - Civil War Era Issues - 15c  Black,  Abraham Lincoln, Perf 12   </v>
      </c>
      <c r="G73" s="106" t="s">
        <v>2517</v>
      </c>
      <c r="H73" s="104">
        <v>180</v>
      </c>
      <c r="I73" s="105">
        <v>180</v>
      </c>
      <c r="J73" s="105">
        <v>1750</v>
      </c>
      <c r="K73" s="105">
        <v>4750</v>
      </c>
      <c r="L73" s="104">
        <v>180</v>
      </c>
      <c r="M73" s="100">
        <v>97</v>
      </c>
      <c r="N73" s="112" t="s">
        <v>590</v>
      </c>
      <c r="O73" s="32" t="s">
        <v>2172</v>
      </c>
      <c r="P73" s="111" t="s">
        <v>2109</v>
      </c>
      <c r="Q73" s="80" t="s">
        <v>1961</v>
      </c>
      <c r="R73" s="80" t="s">
        <v>1810</v>
      </c>
      <c r="S73" s="36" t="s">
        <v>2014</v>
      </c>
      <c r="T73" s="80" t="s">
        <v>2147</v>
      </c>
      <c r="U73" s="80"/>
      <c r="V73" s="80"/>
      <c r="W73" s="80" t="str">
        <f t="shared" si="4"/>
        <v/>
      </c>
      <c r="X73" s="32" t="s">
        <v>590</v>
      </c>
      <c r="Y73" s="110">
        <v>22</v>
      </c>
      <c r="Z73" s="35" t="s">
        <v>866</v>
      </c>
      <c r="AA73" s="133">
        <v>1</v>
      </c>
      <c r="AB73" s="133">
        <f t="shared" si="5"/>
        <v>1</v>
      </c>
    </row>
    <row r="74" spans="1:28" s="3" customFormat="1" x14ac:dyDescent="0.2">
      <c r="A74" s="99">
        <v>78</v>
      </c>
      <c r="B74" s="100">
        <v>73</v>
      </c>
      <c r="C74" s="101"/>
      <c r="D74" s="146" t="s">
        <v>3795</v>
      </c>
      <c r="E74" s="100">
        <v>23</v>
      </c>
      <c r="F74" s="102" t="str">
        <f t="shared" si="3"/>
        <v xml:space="preserve">1861-62 - Civil War Era Issues - 24c  Lilac,  Washington, Perf 12   </v>
      </c>
      <c r="G74" s="106" t="s">
        <v>2517</v>
      </c>
      <c r="H74" s="104"/>
      <c r="I74" s="105">
        <v>350</v>
      </c>
      <c r="J74" s="105">
        <v>950</v>
      </c>
      <c r="K74" s="105">
        <v>2750</v>
      </c>
      <c r="L74" s="104">
        <v>350</v>
      </c>
      <c r="M74" s="100">
        <v>103</v>
      </c>
      <c r="N74" s="112" t="s">
        <v>590</v>
      </c>
      <c r="O74" s="32" t="s">
        <v>2172</v>
      </c>
      <c r="P74" s="111" t="s">
        <v>2109</v>
      </c>
      <c r="Q74" s="80" t="s">
        <v>1957</v>
      </c>
      <c r="R74" s="80" t="s">
        <v>1635</v>
      </c>
      <c r="S74" s="36" t="s">
        <v>2039</v>
      </c>
      <c r="T74" s="80" t="s">
        <v>2147</v>
      </c>
      <c r="U74" s="80"/>
      <c r="V74" s="80"/>
      <c r="W74" s="80" t="str">
        <f t="shared" si="4"/>
        <v/>
      </c>
      <c r="X74" s="32" t="s">
        <v>1593</v>
      </c>
      <c r="Y74" s="110">
        <v>23</v>
      </c>
      <c r="Z74" s="35"/>
      <c r="AA74" s="133">
        <v>1</v>
      </c>
      <c r="AB74" s="133">
        <f t="shared" si="5"/>
        <v>0</v>
      </c>
    </row>
    <row r="75" spans="1:28" s="3" customFormat="1" x14ac:dyDescent="0.2">
      <c r="A75" s="99">
        <v>79</v>
      </c>
      <c r="B75" s="100">
        <v>74</v>
      </c>
      <c r="C75" s="101"/>
      <c r="D75" s="146" t="s">
        <v>3793</v>
      </c>
      <c r="E75" s="100">
        <v>18</v>
      </c>
      <c r="F75" s="102" t="str">
        <f t="shared" si="3"/>
        <v xml:space="preserve">1867 - Civil War Era Issues - 3c  Rose,  Washington, 'A' Grill, Perf 12   </v>
      </c>
      <c r="G75" s="106" t="s">
        <v>2517</v>
      </c>
      <c r="H75" s="104"/>
      <c r="I75" s="105">
        <v>4750</v>
      </c>
      <c r="J75" s="105">
        <v>5000</v>
      </c>
      <c r="K75" s="105">
        <v>17000</v>
      </c>
      <c r="L75" s="104">
        <v>4750</v>
      </c>
      <c r="M75" s="100">
        <v>72</v>
      </c>
      <c r="N75" s="112" t="s">
        <v>590</v>
      </c>
      <c r="O75" s="32">
        <v>1867</v>
      </c>
      <c r="P75" s="111" t="s">
        <v>2109</v>
      </c>
      <c r="Q75" s="80" t="s">
        <v>1955</v>
      </c>
      <c r="R75" s="80" t="s">
        <v>1635</v>
      </c>
      <c r="S75" s="36" t="s">
        <v>2023</v>
      </c>
      <c r="T75" s="80" t="s">
        <v>2147</v>
      </c>
      <c r="U75" s="80"/>
      <c r="V75" s="80" t="s">
        <v>2040</v>
      </c>
      <c r="W75" s="80" t="str">
        <f t="shared" si="4"/>
        <v>, 'A' Grill</v>
      </c>
      <c r="X75" s="32" t="s">
        <v>1593</v>
      </c>
      <c r="Y75" s="110">
        <v>18</v>
      </c>
      <c r="Z75" s="35"/>
      <c r="AA75" s="133">
        <v>1</v>
      </c>
      <c r="AB75" s="133">
        <f t="shared" si="5"/>
        <v>0</v>
      </c>
    </row>
    <row r="76" spans="1:28" s="3" customFormat="1" x14ac:dyDescent="0.2">
      <c r="A76" s="99">
        <v>80</v>
      </c>
      <c r="B76" s="100">
        <v>75</v>
      </c>
      <c r="C76" s="101"/>
      <c r="D76" s="145" t="s">
        <v>2548</v>
      </c>
      <c r="E76" s="100">
        <v>19</v>
      </c>
      <c r="F76" s="102" t="str">
        <f t="shared" si="3"/>
        <v xml:space="preserve">1867 - Civil War Era Issues - 5c  Brown,  Jefferson, 'A' Grill, Perf 12   </v>
      </c>
      <c r="G76" s="106" t="s">
        <v>2517</v>
      </c>
      <c r="H76" s="104"/>
      <c r="I76" s="105">
        <v>260000</v>
      </c>
      <c r="J76" s="105">
        <v>0</v>
      </c>
      <c r="K76" s="105">
        <v>0</v>
      </c>
      <c r="L76" s="104">
        <v>260000</v>
      </c>
      <c r="M76" s="100">
        <v>83</v>
      </c>
      <c r="N76" s="112" t="s">
        <v>590</v>
      </c>
      <c r="O76" s="32">
        <v>1867</v>
      </c>
      <c r="P76" s="111" t="s">
        <v>2109</v>
      </c>
      <c r="Q76" s="80" t="s">
        <v>1952</v>
      </c>
      <c r="R76" s="80" t="s">
        <v>1636</v>
      </c>
      <c r="S76" s="36" t="s">
        <v>2021</v>
      </c>
      <c r="T76" s="80" t="s">
        <v>2147</v>
      </c>
      <c r="U76" s="80"/>
      <c r="V76" s="80" t="s">
        <v>2040</v>
      </c>
      <c r="W76" s="80" t="str">
        <f t="shared" si="4"/>
        <v>, 'A' Grill</v>
      </c>
      <c r="X76" s="32" t="s">
        <v>1593</v>
      </c>
      <c r="Y76" s="110">
        <v>19</v>
      </c>
      <c r="Z76" s="35"/>
      <c r="AA76" s="133">
        <v>1</v>
      </c>
      <c r="AB76" s="133">
        <f t="shared" si="5"/>
        <v>0</v>
      </c>
    </row>
    <row r="77" spans="1:28" s="3" customFormat="1" x14ac:dyDescent="0.2">
      <c r="A77" s="99">
        <v>81</v>
      </c>
      <c r="B77" s="100">
        <v>76</v>
      </c>
      <c r="C77" s="101"/>
      <c r="D77" s="145" t="s">
        <v>2548</v>
      </c>
      <c r="E77" s="100">
        <v>24</v>
      </c>
      <c r="F77" s="102" t="str">
        <f t="shared" si="3"/>
        <v xml:space="preserve">1867 - Civil War Era Issues - 30c  Orange,  Franklin, 'A' Grill, Perf 12   </v>
      </c>
      <c r="G77" s="106" t="s">
        <v>2517</v>
      </c>
      <c r="H77" s="104"/>
      <c r="I77" s="105">
        <v>240000</v>
      </c>
      <c r="J77" s="105">
        <v>0</v>
      </c>
      <c r="K77" s="105">
        <v>0</v>
      </c>
      <c r="L77" s="104">
        <v>240000</v>
      </c>
      <c r="M77" s="100">
        <v>107</v>
      </c>
      <c r="N77" s="112" t="s">
        <v>590</v>
      </c>
      <c r="O77" s="32">
        <v>1867</v>
      </c>
      <c r="P77" s="111" t="s">
        <v>2109</v>
      </c>
      <c r="Q77" s="80" t="s">
        <v>1958</v>
      </c>
      <c r="R77" s="80" t="s">
        <v>1634</v>
      </c>
      <c r="S77" s="36" t="s">
        <v>2031</v>
      </c>
      <c r="T77" s="80" t="s">
        <v>2147</v>
      </c>
      <c r="U77" s="80"/>
      <c r="V77" s="80" t="s">
        <v>2040</v>
      </c>
      <c r="W77" s="80" t="str">
        <f t="shared" si="4"/>
        <v>, 'A' Grill</v>
      </c>
      <c r="X77" s="32" t="s">
        <v>1593</v>
      </c>
      <c r="Y77" s="110">
        <v>24</v>
      </c>
      <c r="Z77" s="35"/>
      <c r="AA77" s="133">
        <v>1</v>
      </c>
      <c r="AB77" s="133">
        <f t="shared" si="5"/>
        <v>0</v>
      </c>
    </row>
    <row r="78" spans="1:28" s="3" customFormat="1" x14ac:dyDescent="0.2">
      <c r="A78" s="99">
        <v>82</v>
      </c>
      <c r="B78" s="100">
        <v>77</v>
      </c>
      <c r="C78" s="101"/>
      <c r="D78" s="145" t="s">
        <v>2548</v>
      </c>
      <c r="E78" s="100">
        <v>18</v>
      </c>
      <c r="F78" s="102" t="str">
        <f t="shared" si="3"/>
        <v xml:space="preserve">1867 - Civil War Era Issues - 3c  Rose,  Washington, 'B' Grill, Perf 12   </v>
      </c>
      <c r="G78" s="106" t="s">
        <v>2517</v>
      </c>
      <c r="H78" s="104"/>
      <c r="I78" s="105">
        <v>900000</v>
      </c>
      <c r="J78" s="105">
        <v>0</v>
      </c>
      <c r="K78" s="105">
        <v>0</v>
      </c>
      <c r="L78" s="104">
        <v>900000</v>
      </c>
      <c r="M78" s="100">
        <v>73</v>
      </c>
      <c r="N78" s="112" t="s">
        <v>590</v>
      </c>
      <c r="O78" s="32">
        <v>1867</v>
      </c>
      <c r="P78" s="111" t="s">
        <v>2109</v>
      </c>
      <c r="Q78" s="80" t="s">
        <v>1955</v>
      </c>
      <c r="R78" s="80" t="s">
        <v>1635</v>
      </c>
      <c r="S78" s="36" t="s">
        <v>2023</v>
      </c>
      <c r="T78" s="80" t="s">
        <v>2147</v>
      </c>
      <c r="U78" s="80"/>
      <c r="V78" s="80" t="s">
        <v>2041</v>
      </c>
      <c r="W78" s="80" t="str">
        <f t="shared" si="4"/>
        <v>, 'B' Grill</v>
      </c>
      <c r="X78" s="32" t="s">
        <v>1593</v>
      </c>
      <c r="Y78" s="110">
        <v>18</v>
      </c>
      <c r="Z78" s="35"/>
      <c r="AA78" s="133">
        <v>1</v>
      </c>
      <c r="AB78" s="133">
        <f t="shared" si="5"/>
        <v>0</v>
      </c>
    </row>
    <row r="79" spans="1:28" s="3" customFormat="1" x14ac:dyDescent="0.2">
      <c r="A79" s="99">
        <v>83</v>
      </c>
      <c r="B79" s="100">
        <v>78</v>
      </c>
      <c r="C79" s="101"/>
      <c r="D79" s="146" t="s">
        <v>3793</v>
      </c>
      <c r="E79" s="100">
        <v>18</v>
      </c>
      <c r="F79" s="102" t="str">
        <f t="shared" si="3"/>
        <v xml:space="preserve">1867 - Civil War Era Issues - 3c  Rose,  Washington, 'C' Grill, Perf 12   </v>
      </c>
      <c r="G79" s="106" t="s">
        <v>2517</v>
      </c>
      <c r="H79" s="104"/>
      <c r="I79" s="105">
        <v>1100</v>
      </c>
      <c r="J79" s="105">
        <v>2150</v>
      </c>
      <c r="K79" s="105">
        <v>6000</v>
      </c>
      <c r="L79" s="104">
        <v>1100</v>
      </c>
      <c r="M79" s="100">
        <v>74</v>
      </c>
      <c r="N79" s="112" t="s">
        <v>590</v>
      </c>
      <c r="O79" s="32">
        <v>1867</v>
      </c>
      <c r="P79" s="111" t="s">
        <v>2109</v>
      </c>
      <c r="Q79" s="80" t="s">
        <v>1955</v>
      </c>
      <c r="R79" s="80" t="s">
        <v>1635</v>
      </c>
      <c r="S79" s="36" t="s">
        <v>2023</v>
      </c>
      <c r="T79" s="80" t="s">
        <v>2147</v>
      </c>
      <c r="U79" s="80"/>
      <c r="V79" s="80" t="s">
        <v>2042</v>
      </c>
      <c r="W79" s="80" t="str">
        <f t="shared" si="4"/>
        <v>, 'C' Grill</v>
      </c>
      <c r="X79" s="32" t="s">
        <v>1593</v>
      </c>
      <c r="Y79" s="110">
        <v>18</v>
      </c>
      <c r="Z79" s="35"/>
      <c r="AA79" s="133">
        <v>1</v>
      </c>
      <c r="AB79" s="133">
        <f t="shared" si="5"/>
        <v>0</v>
      </c>
    </row>
    <row r="80" spans="1:28" s="3" customFormat="1" x14ac:dyDescent="0.2">
      <c r="A80" s="99">
        <v>84</v>
      </c>
      <c r="B80" s="100">
        <v>79</v>
      </c>
      <c r="C80" s="101"/>
      <c r="D80" s="146" t="s">
        <v>3793</v>
      </c>
      <c r="E80" s="100">
        <v>17</v>
      </c>
      <c r="F80" s="102" t="str">
        <f t="shared" si="3"/>
        <v xml:space="preserve">1867 - Civil War Era Issues - 2c  Black,  Jackson, 'D' Grill, Perf 12   </v>
      </c>
      <c r="G80" s="106" t="s">
        <v>2517</v>
      </c>
      <c r="H80" s="104"/>
      <c r="I80" s="105">
        <v>8250</v>
      </c>
      <c r="J80" s="105">
        <v>10000</v>
      </c>
      <c r="K80" s="105">
        <v>32500</v>
      </c>
      <c r="L80" s="104">
        <v>8250</v>
      </c>
      <c r="M80" s="100">
        <v>65</v>
      </c>
      <c r="N80" s="112" t="s">
        <v>590</v>
      </c>
      <c r="O80" s="32">
        <v>1867</v>
      </c>
      <c r="P80" s="111" t="s">
        <v>2109</v>
      </c>
      <c r="Q80" s="80" t="s">
        <v>1960</v>
      </c>
      <c r="R80" s="80" t="s">
        <v>1637</v>
      </c>
      <c r="S80" s="36" t="s">
        <v>2014</v>
      </c>
      <c r="T80" s="80" t="s">
        <v>2147</v>
      </c>
      <c r="U80" s="80"/>
      <c r="V80" s="80" t="s">
        <v>2043</v>
      </c>
      <c r="W80" s="80" t="str">
        <f t="shared" si="4"/>
        <v>, 'D' Grill</v>
      </c>
      <c r="X80" s="32" t="s">
        <v>1593</v>
      </c>
      <c r="Y80" s="110">
        <v>17</v>
      </c>
      <c r="Z80" s="35"/>
      <c r="AA80" s="133">
        <v>1</v>
      </c>
      <c r="AB80" s="133">
        <f t="shared" si="5"/>
        <v>0</v>
      </c>
    </row>
    <row r="81" spans="1:28" s="3" customFormat="1" x14ac:dyDescent="0.2">
      <c r="A81" s="99">
        <v>85</v>
      </c>
      <c r="B81" s="100">
        <v>80</v>
      </c>
      <c r="C81" s="101"/>
      <c r="D81" s="146" t="s">
        <v>3793</v>
      </c>
      <c r="E81" s="100">
        <v>18</v>
      </c>
      <c r="F81" s="102" t="str">
        <f t="shared" si="3"/>
        <v xml:space="preserve">1867 - Civil War Era Issues - 3c  Rose,  Washington, 'D' Grill, Perf 12   </v>
      </c>
      <c r="G81" s="106" t="s">
        <v>2517</v>
      </c>
      <c r="H81" s="104"/>
      <c r="I81" s="105">
        <v>1050</v>
      </c>
      <c r="J81" s="105">
        <v>2500</v>
      </c>
      <c r="K81" s="105">
        <v>8500</v>
      </c>
      <c r="L81" s="104">
        <v>1050</v>
      </c>
      <c r="M81" s="100">
        <v>75</v>
      </c>
      <c r="N81" s="112" t="s">
        <v>590</v>
      </c>
      <c r="O81" s="32">
        <v>1867</v>
      </c>
      <c r="P81" s="111" t="s">
        <v>2109</v>
      </c>
      <c r="Q81" s="80" t="s">
        <v>1955</v>
      </c>
      <c r="R81" s="80" t="s">
        <v>1635</v>
      </c>
      <c r="S81" s="36" t="s">
        <v>2023</v>
      </c>
      <c r="T81" s="80" t="s">
        <v>2147</v>
      </c>
      <c r="U81" s="80"/>
      <c r="V81" s="80" t="s">
        <v>2043</v>
      </c>
      <c r="W81" s="80" t="str">
        <f t="shared" si="4"/>
        <v>, 'D' Grill</v>
      </c>
      <c r="X81" s="32" t="s">
        <v>1593</v>
      </c>
      <c r="Y81" s="110">
        <v>18</v>
      </c>
      <c r="Z81" s="35"/>
      <c r="AA81" s="133">
        <v>1</v>
      </c>
      <c r="AB81" s="133">
        <f t="shared" si="5"/>
        <v>0</v>
      </c>
    </row>
    <row r="82" spans="1:28" s="3" customFormat="1" x14ac:dyDescent="0.2">
      <c r="A82" s="99" t="s">
        <v>49</v>
      </c>
      <c r="B82" s="100">
        <v>81</v>
      </c>
      <c r="C82" s="101"/>
      <c r="D82" s="145" t="s">
        <v>2548</v>
      </c>
      <c r="E82" s="100">
        <v>16</v>
      </c>
      <c r="F82" s="102" t="str">
        <f t="shared" si="3"/>
        <v xml:space="preserve">1867 - Civil War Era Issues - 1c  Blue,  Franklin, 'Z' Grill, Perf 12   </v>
      </c>
      <c r="G82" s="106" t="s">
        <v>2517</v>
      </c>
      <c r="H82" s="104"/>
      <c r="I82" s="105">
        <v>3000000</v>
      </c>
      <c r="J82" s="105">
        <v>0</v>
      </c>
      <c r="K82" s="105">
        <v>0</v>
      </c>
      <c r="L82" s="104">
        <v>3000000</v>
      </c>
      <c r="M82" s="100">
        <v>60</v>
      </c>
      <c r="N82" s="112" t="s">
        <v>590</v>
      </c>
      <c r="O82" s="32">
        <v>1867</v>
      </c>
      <c r="P82" s="111" t="s">
        <v>2109</v>
      </c>
      <c r="Q82" s="80" t="s">
        <v>1954</v>
      </c>
      <c r="R82" s="80" t="s">
        <v>1634</v>
      </c>
      <c r="S82" s="36" t="s">
        <v>2018</v>
      </c>
      <c r="T82" s="80" t="s">
        <v>2147</v>
      </c>
      <c r="U82" s="80"/>
      <c r="V82" s="80" t="s">
        <v>2044</v>
      </c>
      <c r="W82" s="80" t="str">
        <f t="shared" si="4"/>
        <v>, 'Z' Grill</v>
      </c>
      <c r="X82" s="32" t="s">
        <v>1593</v>
      </c>
      <c r="Y82" s="110">
        <v>16</v>
      </c>
      <c r="Z82" s="35"/>
      <c r="AA82" s="133">
        <v>1</v>
      </c>
      <c r="AB82" s="133">
        <f t="shared" si="5"/>
        <v>0</v>
      </c>
    </row>
    <row r="83" spans="1:28" s="3" customFormat="1" x14ac:dyDescent="0.2">
      <c r="A83" s="99" t="s">
        <v>52</v>
      </c>
      <c r="B83" s="100">
        <v>82</v>
      </c>
      <c r="C83" s="101"/>
      <c r="D83" s="146" t="s">
        <v>3793</v>
      </c>
      <c r="E83" s="100">
        <v>17</v>
      </c>
      <c r="F83" s="102" t="str">
        <f t="shared" si="3"/>
        <v xml:space="preserve">1867 - Civil War Era Issues - 2c  Black,  Jackson, 'Z' Grill, Perf 12   </v>
      </c>
      <c r="G83" s="106" t="s">
        <v>2517</v>
      </c>
      <c r="H83" s="104"/>
      <c r="I83" s="105">
        <v>1200</v>
      </c>
      <c r="J83" s="105">
        <v>6750</v>
      </c>
      <c r="K83" s="105">
        <v>17500</v>
      </c>
      <c r="L83" s="104">
        <v>1200</v>
      </c>
      <c r="M83" s="100">
        <v>66</v>
      </c>
      <c r="N83" s="112" t="s">
        <v>590</v>
      </c>
      <c r="O83" s="32">
        <v>1867</v>
      </c>
      <c r="P83" s="111" t="s">
        <v>2109</v>
      </c>
      <c r="Q83" s="80" t="s">
        <v>1960</v>
      </c>
      <c r="R83" s="80" t="s">
        <v>1637</v>
      </c>
      <c r="S83" s="36" t="s">
        <v>2014</v>
      </c>
      <c r="T83" s="80" t="s">
        <v>2147</v>
      </c>
      <c r="U83" s="80"/>
      <c r="V83" s="80" t="s">
        <v>2044</v>
      </c>
      <c r="W83" s="80" t="str">
        <f t="shared" si="4"/>
        <v>, 'Z' Grill</v>
      </c>
      <c r="X83" s="32" t="s">
        <v>1593</v>
      </c>
      <c r="Y83" s="110">
        <v>17</v>
      </c>
      <c r="Z83" s="35"/>
      <c r="AA83" s="133">
        <v>1</v>
      </c>
      <c r="AB83" s="133">
        <f t="shared" si="5"/>
        <v>0</v>
      </c>
    </row>
    <row r="84" spans="1:28" s="3" customFormat="1" x14ac:dyDescent="0.2">
      <c r="A84" s="99" t="s">
        <v>54</v>
      </c>
      <c r="B84" s="100">
        <v>83</v>
      </c>
      <c r="C84" s="101"/>
      <c r="D84" s="146" t="s">
        <v>3793</v>
      </c>
      <c r="E84" s="100">
        <v>18</v>
      </c>
      <c r="F84" s="102" t="str">
        <f t="shared" si="3"/>
        <v xml:space="preserve">1867 - Civil War Era Issues - 3c  Rose,  Washington, 'Z' Grill, Perf 12   </v>
      </c>
      <c r="G84" s="106" t="s">
        <v>2517</v>
      </c>
      <c r="H84" s="104"/>
      <c r="I84" s="105">
        <v>3500</v>
      </c>
      <c r="J84" s="105">
        <v>9000</v>
      </c>
      <c r="K84" s="105">
        <v>25000</v>
      </c>
      <c r="L84" s="104">
        <v>3500</v>
      </c>
      <c r="M84" s="100">
        <v>76</v>
      </c>
      <c r="N84" s="112" t="s">
        <v>590</v>
      </c>
      <c r="O84" s="32">
        <v>1867</v>
      </c>
      <c r="P84" s="111" t="s">
        <v>2109</v>
      </c>
      <c r="Q84" s="80" t="s">
        <v>1955</v>
      </c>
      <c r="R84" s="80" t="s">
        <v>1635</v>
      </c>
      <c r="S84" s="36" t="s">
        <v>2023</v>
      </c>
      <c r="T84" s="80" t="s">
        <v>2147</v>
      </c>
      <c r="U84" s="80"/>
      <c r="V84" s="80" t="s">
        <v>2044</v>
      </c>
      <c r="W84" s="80" t="str">
        <f t="shared" si="4"/>
        <v>, 'Z' Grill</v>
      </c>
      <c r="X84" s="32" t="s">
        <v>1593</v>
      </c>
      <c r="Y84" s="110">
        <v>18</v>
      </c>
      <c r="Z84" s="35"/>
      <c r="AA84" s="133">
        <v>1</v>
      </c>
      <c r="AB84" s="133">
        <f t="shared" si="5"/>
        <v>0</v>
      </c>
    </row>
    <row r="85" spans="1:28" s="3" customFormat="1" x14ac:dyDescent="0.2">
      <c r="A85" s="99" t="s">
        <v>58</v>
      </c>
      <c r="B85" s="100">
        <v>84</v>
      </c>
      <c r="C85" s="101"/>
      <c r="D85" s="145" t="s">
        <v>2548</v>
      </c>
      <c r="E85" s="100">
        <v>20</v>
      </c>
      <c r="F85" s="102" t="str">
        <f t="shared" si="3"/>
        <v xml:space="preserve">1867 - Civil War Era Issues - 10c  Green,  Washington, 'Z' Grill, Perf 12   </v>
      </c>
      <c r="G85" s="106" t="s">
        <v>2517</v>
      </c>
      <c r="H85" s="104"/>
      <c r="I85" s="105">
        <v>600000</v>
      </c>
      <c r="J85" s="105">
        <v>0</v>
      </c>
      <c r="K85" s="105">
        <v>0</v>
      </c>
      <c r="L85" s="104">
        <v>600000</v>
      </c>
      <c r="M85" s="100">
        <v>88</v>
      </c>
      <c r="N85" s="112" t="s">
        <v>590</v>
      </c>
      <c r="O85" s="32">
        <v>1867</v>
      </c>
      <c r="P85" s="111" t="s">
        <v>2109</v>
      </c>
      <c r="Q85" s="80" t="s">
        <v>1953</v>
      </c>
      <c r="R85" s="80" t="s">
        <v>1635</v>
      </c>
      <c r="S85" s="36" t="s">
        <v>2022</v>
      </c>
      <c r="T85" s="80" t="s">
        <v>2147</v>
      </c>
      <c r="U85" s="80"/>
      <c r="V85" s="80" t="s">
        <v>2044</v>
      </c>
      <c r="W85" s="80" t="str">
        <f t="shared" si="4"/>
        <v>, 'Z' Grill</v>
      </c>
      <c r="X85" s="32" t="s">
        <v>1593</v>
      </c>
      <c r="Y85" s="110">
        <v>20</v>
      </c>
      <c r="Z85" s="35"/>
      <c r="AA85" s="133">
        <v>1</v>
      </c>
      <c r="AB85" s="133">
        <f t="shared" si="5"/>
        <v>0</v>
      </c>
    </row>
    <row r="86" spans="1:28" s="3" customFormat="1" x14ac:dyDescent="0.2">
      <c r="A86" s="99" t="s">
        <v>60</v>
      </c>
      <c r="B86" s="100">
        <v>85</v>
      </c>
      <c r="C86" s="101"/>
      <c r="D86" s="146" t="s">
        <v>3793</v>
      </c>
      <c r="E86" s="100">
        <v>21</v>
      </c>
      <c r="F86" s="102" t="str">
        <f t="shared" si="3"/>
        <v xml:space="preserve">1867 - Civil War Era Issues - 12c  Black,  Washington, 'Z' Grill, Perf 12   </v>
      </c>
      <c r="G86" s="106" t="s">
        <v>2517</v>
      </c>
      <c r="H86" s="104"/>
      <c r="I86" s="105">
        <v>2500</v>
      </c>
      <c r="J86" s="105">
        <v>6500</v>
      </c>
      <c r="K86" s="105">
        <v>17500</v>
      </c>
      <c r="L86" s="104">
        <v>2500</v>
      </c>
      <c r="M86" s="100">
        <v>93</v>
      </c>
      <c r="N86" s="112" t="s">
        <v>590</v>
      </c>
      <c r="O86" s="32">
        <v>1867</v>
      </c>
      <c r="P86" s="111" t="s">
        <v>2109</v>
      </c>
      <c r="Q86" s="80" t="s">
        <v>1956</v>
      </c>
      <c r="R86" s="80" t="s">
        <v>1635</v>
      </c>
      <c r="S86" s="36" t="s">
        <v>2014</v>
      </c>
      <c r="T86" s="80" t="s">
        <v>2147</v>
      </c>
      <c r="U86" s="80"/>
      <c r="V86" s="80" t="s">
        <v>2044</v>
      </c>
      <c r="W86" s="80" t="str">
        <f t="shared" si="4"/>
        <v>, 'Z' Grill</v>
      </c>
      <c r="X86" s="32" t="s">
        <v>1593</v>
      </c>
      <c r="Y86" s="110">
        <v>21</v>
      </c>
      <c r="Z86" s="35"/>
      <c r="AA86" s="133">
        <v>1</v>
      </c>
      <c r="AB86" s="133">
        <f t="shared" si="5"/>
        <v>0</v>
      </c>
    </row>
    <row r="87" spans="1:28" s="3" customFormat="1" x14ac:dyDescent="0.2">
      <c r="A87" s="99" t="s">
        <v>62</v>
      </c>
      <c r="B87" s="100">
        <v>86</v>
      </c>
      <c r="C87" s="101"/>
      <c r="D87" s="145" t="s">
        <v>2548</v>
      </c>
      <c r="E87" s="100">
        <v>22</v>
      </c>
      <c r="F87" s="102" t="str">
        <f t="shared" si="3"/>
        <v xml:space="preserve">1867 - Civil War Era Issues - 15c  Black,  Lincoln, 'Z' Grill, Perf 12   </v>
      </c>
      <c r="G87" s="106" t="s">
        <v>2517</v>
      </c>
      <c r="H87" s="104"/>
      <c r="I87" s="105">
        <v>2000000</v>
      </c>
      <c r="J87" s="105">
        <v>0</v>
      </c>
      <c r="K87" s="105">
        <v>0</v>
      </c>
      <c r="L87" s="104">
        <v>2000000</v>
      </c>
      <c r="M87" s="100">
        <v>98</v>
      </c>
      <c r="N87" s="112" t="s">
        <v>590</v>
      </c>
      <c r="O87" s="32">
        <v>1867</v>
      </c>
      <c r="P87" s="111" t="s">
        <v>2109</v>
      </c>
      <c r="Q87" s="80" t="s">
        <v>1961</v>
      </c>
      <c r="R87" s="80" t="s">
        <v>1638</v>
      </c>
      <c r="S87" s="36" t="s">
        <v>2014</v>
      </c>
      <c r="T87" s="80" t="s">
        <v>2147</v>
      </c>
      <c r="U87" s="80"/>
      <c r="V87" s="80" t="s">
        <v>2044</v>
      </c>
      <c r="W87" s="80" t="str">
        <f t="shared" si="4"/>
        <v>, 'Z' Grill</v>
      </c>
      <c r="X87" s="32" t="s">
        <v>1593</v>
      </c>
      <c r="Y87" s="110">
        <v>22</v>
      </c>
      <c r="Z87" s="35"/>
      <c r="AA87" s="133">
        <v>1</v>
      </c>
      <c r="AB87" s="133">
        <f t="shared" si="5"/>
        <v>0</v>
      </c>
    </row>
    <row r="88" spans="1:28" s="3" customFormat="1" x14ac:dyDescent="0.2">
      <c r="A88" s="99">
        <v>86</v>
      </c>
      <c r="B88" s="100">
        <v>87</v>
      </c>
      <c r="C88" s="101"/>
      <c r="D88" s="146" t="s">
        <v>3795</v>
      </c>
      <c r="E88" s="100">
        <v>16</v>
      </c>
      <c r="F88" s="102" t="str">
        <f t="shared" si="3"/>
        <v xml:space="preserve">1867 - Civil War Era Issues - 1c  Blue,  Franklin, 'E' Grill, Perf 12   </v>
      </c>
      <c r="G88" s="106" t="s">
        <v>2517</v>
      </c>
      <c r="H88" s="104"/>
      <c r="I88" s="105">
        <v>450</v>
      </c>
      <c r="J88" s="105">
        <v>1200</v>
      </c>
      <c r="K88" s="105">
        <v>3250</v>
      </c>
      <c r="L88" s="104">
        <v>450</v>
      </c>
      <c r="M88" s="100">
        <v>61</v>
      </c>
      <c r="N88" s="112" t="s">
        <v>590</v>
      </c>
      <c r="O88" s="32">
        <v>1867</v>
      </c>
      <c r="P88" s="111" t="s">
        <v>2109</v>
      </c>
      <c r="Q88" s="80" t="s">
        <v>1954</v>
      </c>
      <c r="R88" s="80" t="s">
        <v>1634</v>
      </c>
      <c r="S88" s="36" t="s">
        <v>2018</v>
      </c>
      <c r="T88" s="80" t="s">
        <v>2147</v>
      </c>
      <c r="U88" s="80"/>
      <c r="V88" s="80" t="s">
        <v>2045</v>
      </c>
      <c r="W88" s="80" t="str">
        <f t="shared" si="4"/>
        <v>, 'E' Grill</v>
      </c>
      <c r="X88" s="32" t="s">
        <v>1593</v>
      </c>
      <c r="Y88" s="110">
        <v>16</v>
      </c>
      <c r="Z88" s="35"/>
      <c r="AA88" s="133">
        <v>1</v>
      </c>
      <c r="AB88" s="133">
        <f t="shared" si="5"/>
        <v>0</v>
      </c>
    </row>
    <row r="89" spans="1:28" s="3" customFormat="1" x14ac:dyDescent="0.2">
      <c r="A89" s="99">
        <v>87</v>
      </c>
      <c r="B89" s="100">
        <v>88</v>
      </c>
      <c r="C89" s="101"/>
      <c r="D89" s="146" t="s">
        <v>3795</v>
      </c>
      <c r="E89" s="100">
        <v>17</v>
      </c>
      <c r="F89" s="102" t="str">
        <f t="shared" si="3"/>
        <v xml:space="preserve">1867 - Civil War Era Issues - 2c  Black,  Jackson, 'E' Grill, Perf 12   </v>
      </c>
      <c r="G89" s="106" t="s">
        <v>2517</v>
      </c>
      <c r="H89" s="104"/>
      <c r="I89" s="105">
        <v>200</v>
      </c>
      <c r="J89" s="105">
        <v>675</v>
      </c>
      <c r="K89" s="105">
        <v>1750</v>
      </c>
      <c r="L89" s="104">
        <v>200</v>
      </c>
      <c r="M89" s="100">
        <v>67</v>
      </c>
      <c r="N89" s="112" t="s">
        <v>590</v>
      </c>
      <c r="O89" s="32">
        <v>1867</v>
      </c>
      <c r="P89" s="111" t="s">
        <v>2109</v>
      </c>
      <c r="Q89" s="80" t="s">
        <v>1960</v>
      </c>
      <c r="R89" s="80" t="s">
        <v>1637</v>
      </c>
      <c r="S89" s="36" t="s">
        <v>2014</v>
      </c>
      <c r="T89" s="80" t="s">
        <v>2147</v>
      </c>
      <c r="U89" s="80"/>
      <c r="V89" s="80" t="s">
        <v>2045</v>
      </c>
      <c r="W89" s="80" t="str">
        <f t="shared" si="4"/>
        <v>, 'E' Grill</v>
      </c>
      <c r="X89" s="32" t="s">
        <v>1593</v>
      </c>
      <c r="Y89" s="110">
        <v>17</v>
      </c>
      <c r="Z89" s="35"/>
      <c r="AA89" s="133">
        <v>1</v>
      </c>
      <c r="AB89" s="133">
        <f t="shared" si="5"/>
        <v>0</v>
      </c>
    </row>
    <row r="90" spans="1:28" s="3" customFormat="1" x14ac:dyDescent="0.2">
      <c r="A90" s="99">
        <v>88</v>
      </c>
      <c r="B90" s="100">
        <v>89</v>
      </c>
      <c r="C90" s="101"/>
      <c r="D90" s="146" t="s">
        <v>3795</v>
      </c>
      <c r="E90" s="100">
        <v>18</v>
      </c>
      <c r="F90" s="102" t="str">
        <f t="shared" si="3"/>
        <v xml:space="preserve">1867 - Civil War Era Issues - 3c  Rose,  Washington, 'E' Grill, Perf 12   </v>
      </c>
      <c r="G90" s="106" t="s">
        <v>2517</v>
      </c>
      <c r="H90" s="104"/>
      <c r="I90" s="105">
        <v>27.5</v>
      </c>
      <c r="J90" s="105">
        <v>375</v>
      </c>
      <c r="K90" s="105">
        <v>1000</v>
      </c>
      <c r="L90" s="104">
        <v>27.5</v>
      </c>
      <c r="M90" s="100">
        <v>77</v>
      </c>
      <c r="N90" s="112" t="s">
        <v>590</v>
      </c>
      <c r="O90" s="32">
        <v>1867</v>
      </c>
      <c r="P90" s="111" t="s">
        <v>2109</v>
      </c>
      <c r="Q90" s="80" t="s">
        <v>1955</v>
      </c>
      <c r="R90" s="80" t="s">
        <v>1635</v>
      </c>
      <c r="S90" s="36" t="s">
        <v>2023</v>
      </c>
      <c r="T90" s="80" t="s">
        <v>2147</v>
      </c>
      <c r="U90" s="80"/>
      <c r="V90" s="80" t="s">
        <v>2045</v>
      </c>
      <c r="W90" s="80" t="str">
        <f t="shared" si="4"/>
        <v>, 'E' Grill</v>
      </c>
      <c r="X90" s="32" t="s">
        <v>1593</v>
      </c>
      <c r="Y90" s="110">
        <v>18</v>
      </c>
      <c r="Z90" s="35"/>
      <c r="AA90" s="133">
        <v>1</v>
      </c>
      <c r="AB90" s="133">
        <f t="shared" si="5"/>
        <v>0</v>
      </c>
    </row>
    <row r="91" spans="1:28" s="3" customFormat="1" x14ac:dyDescent="0.2">
      <c r="A91" s="99">
        <v>89</v>
      </c>
      <c r="B91" s="100">
        <v>90</v>
      </c>
      <c r="C91" s="101"/>
      <c r="D91" s="146" t="s">
        <v>3795</v>
      </c>
      <c r="E91" s="100">
        <v>20</v>
      </c>
      <c r="F91" s="102" t="str">
        <f t="shared" si="3"/>
        <v xml:space="preserve">1867 - Civil War Era Issues - 10c  Green,  Washington, 'E' Grill, Perf 12   </v>
      </c>
      <c r="G91" s="106" t="s">
        <v>2517</v>
      </c>
      <c r="H91" s="104"/>
      <c r="I91" s="105">
        <v>350</v>
      </c>
      <c r="J91" s="105">
        <v>2100</v>
      </c>
      <c r="K91" s="105">
        <v>5250</v>
      </c>
      <c r="L91" s="104">
        <v>350</v>
      </c>
      <c r="M91" s="100">
        <v>89</v>
      </c>
      <c r="N91" s="112" t="s">
        <v>590</v>
      </c>
      <c r="O91" s="32">
        <v>1867</v>
      </c>
      <c r="P91" s="111" t="s">
        <v>2109</v>
      </c>
      <c r="Q91" s="80" t="s">
        <v>1953</v>
      </c>
      <c r="R91" s="80" t="s">
        <v>1635</v>
      </c>
      <c r="S91" s="36" t="s">
        <v>2022</v>
      </c>
      <c r="T91" s="80" t="s">
        <v>2147</v>
      </c>
      <c r="U91" s="80"/>
      <c r="V91" s="80" t="s">
        <v>2045</v>
      </c>
      <c r="W91" s="80" t="str">
        <f t="shared" si="4"/>
        <v>, 'E' Grill</v>
      </c>
      <c r="X91" s="32" t="s">
        <v>1593</v>
      </c>
      <c r="Y91" s="110">
        <v>20</v>
      </c>
      <c r="Z91" s="35"/>
      <c r="AA91" s="133">
        <v>1</v>
      </c>
      <c r="AB91" s="133">
        <f t="shared" si="5"/>
        <v>0</v>
      </c>
    </row>
    <row r="92" spans="1:28" s="3" customFormat="1" x14ac:dyDescent="0.2">
      <c r="A92" s="99">
        <v>90</v>
      </c>
      <c r="B92" s="100">
        <v>91</v>
      </c>
      <c r="C92" s="101"/>
      <c r="D92" s="146" t="s">
        <v>3795</v>
      </c>
      <c r="E92" s="100">
        <v>21</v>
      </c>
      <c r="F92" s="102" t="str">
        <f t="shared" si="3"/>
        <v xml:space="preserve">1867 - Civil War Era Issues - 12c  Black,  Washington, 'E' Grill, Perf 12   </v>
      </c>
      <c r="G92" s="106" t="s">
        <v>2517</v>
      </c>
      <c r="H92" s="104"/>
      <c r="I92" s="105">
        <v>400</v>
      </c>
      <c r="J92" s="105">
        <v>1900</v>
      </c>
      <c r="K92" s="105">
        <v>4750</v>
      </c>
      <c r="L92" s="104">
        <v>400</v>
      </c>
      <c r="M92" s="100">
        <v>94</v>
      </c>
      <c r="N92" s="112" t="s">
        <v>590</v>
      </c>
      <c r="O92" s="32">
        <v>1867</v>
      </c>
      <c r="P92" s="111" t="s">
        <v>2109</v>
      </c>
      <c r="Q92" s="80" t="s">
        <v>1956</v>
      </c>
      <c r="R92" s="80" t="s">
        <v>1635</v>
      </c>
      <c r="S92" s="36" t="s">
        <v>2014</v>
      </c>
      <c r="T92" s="80" t="s">
        <v>2147</v>
      </c>
      <c r="U92" s="80"/>
      <c r="V92" s="80" t="s">
        <v>2045</v>
      </c>
      <c r="W92" s="80" t="str">
        <f t="shared" si="4"/>
        <v>, 'E' Grill</v>
      </c>
      <c r="X92" s="32" t="s">
        <v>1593</v>
      </c>
      <c r="Y92" s="110">
        <v>21</v>
      </c>
      <c r="Z92" s="35"/>
      <c r="AA92" s="133">
        <v>1</v>
      </c>
      <c r="AB92" s="133">
        <f t="shared" si="5"/>
        <v>0</v>
      </c>
    </row>
    <row r="93" spans="1:28" s="3" customFormat="1" x14ac:dyDescent="0.2">
      <c r="A93" s="99">
        <v>91</v>
      </c>
      <c r="B93" s="100">
        <v>92</v>
      </c>
      <c r="C93" s="101"/>
      <c r="D93" s="146" t="s">
        <v>3795</v>
      </c>
      <c r="E93" s="100">
        <v>22</v>
      </c>
      <c r="F93" s="102" t="str">
        <f t="shared" si="3"/>
        <v xml:space="preserve">1867 - Civil War Era Issues - 15c  Black,  Lincoln, 'E' Grill, Perf 12   </v>
      </c>
      <c r="G93" s="106" t="s">
        <v>2517</v>
      </c>
      <c r="H93" s="104"/>
      <c r="I93" s="105">
        <v>650</v>
      </c>
      <c r="J93" s="105">
        <v>4500</v>
      </c>
      <c r="K93" s="105">
        <v>12500</v>
      </c>
      <c r="L93" s="104">
        <v>650</v>
      </c>
      <c r="M93" s="100">
        <v>99</v>
      </c>
      <c r="N93" s="112" t="s">
        <v>590</v>
      </c>
      <c r="O93" s="32">
        <v>1867</v>
      </c>
      <c r="P93" s="111" t="s">
        <v>2109</v>
      </c>
      <c r="Q93" s="80" t="s">
        <v>1961</v>
      </c>
      <c r="R93" s="80" t="s">
        <v>1638</v>
      </c>
      <c r="S93" s="36" t="s">
        <v>2014</v>
      </c>
      <c r="T93" s="80" t="s">
        <v>2147</v>
      </c>
      <c r="U93" s="80"/>
      <c r="V93" s="80" t="s">
        <v>2045</v>
      </c>
      <c r="W93" s="80" t="str">
        <f t="shared" si="4"/>
        <v>, 'E' Grill</v>
      </c>
      <c r="X93" s="32" t="s">
        <v>1593</v>
      </c>
      <c r="Y93" s="110">
        <v>22</v>
      </c>
      <c r="Z93" s="35"/>
      <c r="AA93" s="133">
        <v>1</v>
      </c>
      <c r="AB93" s="133">
        <f t="shared" si="5"/>
        <v>0</v>
      </c>
    </row>
    <row r="94" spans="1:28" s="3" customFormat="1" x14ac:dyDescent="0.2">
      <c r="A94" s="99">
        <v>92</v>
      </c>
      <c r="B94" s="100">
        <v>93</v>
      </c>
      <c r="C94" s="101"/>
      <c r="D94" s="146" t="s">
        <v>3795</v>
      </c>
      <c r="E94" s="100">
        <v>16</v>
      </c>
      <c r="F94" s="102" t="str">
        <f t="shared" si="3"/>
        <v xml:space="preserve">1867 - Civil War Era Issues - 1c  Blue,  Franklin, 'F' Grill, Perf 12   </v>
      </c>
      <c r="G94" s="106" t="s">
        <v>2517</v>
      </c>
      <c r="H94" s="104"/>
      <c r="I94" s="105">
        <v>450</v>
      </c>
      <c r="J94" s="105">
        <v>1000</v>
      </c>
      <c r="K94" s="105">
        <v>3000</v>
      </c>
      <c r="L94" s="104">
        <v>450</v>
      </c>
      <c r="M94" s="100">
        <v>62</v>
      </c>
      <c r="N94" s="112" t="s">
        <v>590</v>
      </c>
      <c r="O94" s="32">
        <v>1867</v>
      </c>
      <c r="P94" s="111" t="s">
        <v>2109</v>
      </c>
      <c r="Q94" s="80" t="s">
        <v>1954</v>
      </c>
      <c r="R94" s="80" t="s">
        <v>1634</v>
      </c>
      <c r="S94" s="36" t="s">
        <v>2018</v>
      </c>
      <c r="T94" s="80" t="s">
        <v>2147</v>
      </c>
      <c r="U94" s="80"/>
      <c r="V94" s="80" t="s">
        <v>2046</v>
      </c>
      <c r="W94" s="80" t="str">
        <f t="shared" si="4"/>
        <v>, 'F' Grill</v>
      </c>
      <c r="X94" s="32" t="s">
        <v>1593</v>
      </c>
      <c r="Y94" s="110">
        <v>16</v>
      </c>
      <c r="Z94" s="35"/>
      <c r="AA94" s="133">
        <v>1</v>
      </c>
      <c r="AB94" s="133">
        <f t="shared" si="5"/>
        <v>0</v>
      </c>
    </row>
    <row r="95" spans="1:28" s="3" customFormat="1" x14ac:dyDescent="0.2">
      <c r="A95" s="99">
        <v>93</v>
      </c>
      <c r="B95" s="100">
        <v>94</v>
      </c>
      <c r="C95" s="101"/>
      <c r="D95" s="146" t="s">
        <v>3795</v>
      </c>
      <c r="E95" s="100">
        <v>17</v>
      </c>
      <c r="F95" s="102" t="str">
        <f t="shared" si="3"/>
        <v xml:space="preserve">1867 - Civil War Era Issues - 2c  Black,  Jackson, 'F' Grill, Perf 12   </v>
      </c>
      <c r="G95" s="106" t="s">
        <v>2517</v>
      </c>
      <c r="H95" s="104"/>
      <c r="I95" s="105">
        <v>60</v>
      </c>
      <c r="J95" s="105">
        <v>160</v>
      </c>
      <c r="K95" s="105">
        <v>450</v>
      </c>
      <c r="L95" s="104">
        <v>60</v>
      </c>
      <c r="M95" s="100">
        <v>68</v>
      </c>
      <c r="N95" s="112" t="s">
        <v>590</v>
      </c>
      <c r="O95" s="32">
        <v>1867</v>
      </c>
      <c r="P95" s="111" t="s">
        <v>2109</v>
      </c>
      <c r="Q95" s="80" t="s">
        <v>1960</v>
      </c>
      <c r="R95" s="80" t="s">
        <v>1637</v>
      </c>
      <c r="S95" s="36" t="s">
        <v>2014</v>
      </c>
      <c r="T95" s="80" t="s">
        <v>2147</v>
      </c>
      <c r="U95" s="80"/>
      <c r="V95" s="80" t="s">
        <v>2046</v>
      </c>
      <c r="W95" s="80" t="str">
        <f t="shared" si="4"/>
        <v>, 'F' Grill</v>
      </c>
      <c r="X95" s="32" t="s">
        <v>1593</v>
      </c>
      <c r="Y95" s="110">
        <v>17</v>
      </c>
      <c r="Z95" s="35"/>
      <c r="AA95" s="133">
        <v>1</v>
      </c>
      <c r="AB95" s="133">
        <f t="shared" si="5"/>
        <v>0</v>
      </c>
    </row>
    <row r="96" spans="1:28" s="3" customFormat="1" x14ac:dyDescent="0.2">
      <c r="A96" s="99">
        <v>94</v>
      </c>
      <c r="B96" s="100">
        <v>95</v>
      </c>
      <c r="C96" s="101"/>
      <c r="D96" s="146" t="s">
        <v>3795</v>
      </c>
      <c r="E96" s="100">
        <v>18</v>
      </c>
      <c r="F96" s="102" t="str">
        <f t="shared" si="3"/>
        <v xml:space="preserve">1867 - Civil War Era Issues - 3c  Rose,  Washington, 'F' Grill, Perf 12   </v>
      </c>
      <c r="G96" s="106" t="s">
        <v>2517</v>
      </c>
      <c r="H96" s="104"/>
      <c r="I96" s="105">
        <v>10</v>
      </c>
      <c r="J96" s="105">
        <v>140</v>
      </c>
      <c r="K96" s="105">
        <v>350</v>
      </c>
      <c r="L96" s="104">
        <v>10</v>
      </c>
      <c r="M96" s="100">
        <v>78</v>
      </c>
      <c r="N96" s="112" t="s">
        <v>590</v>
      </c>
      <c r="O96" s="32">
        <v>1867</v>
      </c>
      <c r="P96" s="111" t="s">
        <v>2109</v>
      </c>
      <c r="Q96" s="80" t="s">
        <v>1955</v>
      </c>
      <c r="R96" s="80" t="s">
        <v>1635</v>
      </c>
      <c r="S96" s="36" t="s">
        <v>2023</v>
      </c>
      <c r="T96" s="80" t="s">
        <v>2147</v>
      </c>
      <c r="U96" s="80"/>
      <c r="V96" s="80" t="s">
        <v>2046</v>
      </c>
      <c r="W96" s="80" t="str">
        <f t="shared" si="4"/>
        <v>, 'F' Grill</v>
      </c>
      <c r="X96" s="32" t="s">
        <v>1593</v>
      </c>
      <c r="Y96" s="110">
        <v>18</v>
      </c>
      <c r="Z96" s="35"/>
      <c r="AA96" s="133">
        <v>1</v>
      </c>
      <c r="AB96" s="133">
        <f t="shared" si="5"/>
        <v>0</v>
      </c>
    </row>
    <row r="97" spans="1:28" s="3" customFormat="1" x14ac:dyDescent="0.2">
      <c r="A97" s="99">
        <v>95</v>
      </c>
      <c r="B97" s="100">
        <v>96</v>
      </c>
      <c r="C97" s="101"/>
      <c r="D97" s="146" t="s">
        <v>3795</v>
      </c>
      <c r="E97" s="100">
        <v>19</v>
      </c>
      <c r="F97" s="102" t="str">
        <f t="shared" si="3"/>
        <v xml:space="preserve">1867 - Civil War Era Issues - 5c  Brown,  Jefferson, 'F' Grill, Perf 12   </v>
      </c>
      <c r="G97" s="106" t="s">
        <v>2517</v>
      </c>
      <c r="H97" s="104"/>
      <c r="I97" s="105">
        <v>900</v>
      </c>
      <c r="J97" s="105">
        <v>1300</v>
      </c>
      <c r="K97" s="105">
        <v>3500</v>
      </c>
      <c r="L97" s="104">
        <v>900</v>
      </c>
      <c r="M97" s="100">
        <v>84</v>
      </c>
      <c r="N97" s="112" t="s">
        <v>590</v>
      </c>
      <c r="O97" s="32">
        <v>1867</v>
      </c>
      <c r="P97" s="111" t="s">
        <v>2109</v>
      </c>
      <c r="Q97" s="80" t="s">
        <v>1952</v>
      </c>
      <c r="R97" s="80" t="s">
        <v>1636</v>
      </c>
      <c r="S97" s="36" t="s">
        <v>2021</v>
      </c>
      <c r="T97" s="80" t="s">
        <v>2147</v>
      </c>
      <c r="U97" s="80"/>
      <c r="V97" s="80" t="s">
        <v>2046</v>
      </c>
      <c r="W97" s="80" t="str">
        <f t="shared" si="4"/>
        <v>, 'F' Grill</v>
      </c>
      <c r="X97" s="32" t="s">
        <v>1593</v>
      </c>
      <c r="Y97" s="110">
        <v>19</v>
      </c>
      <c r="Z97" s="35"/>
      <c r="AA97" s="133">
        <v>1</v>
      </c>
      <c r="AB97" s="133">
        <f t="shared" si="5"/>
        <v>0</v>
      </c>
    </row>
    <row r="98" spans="1:28" s="3" customFormat="1" x14ac:dyDescent="0.2">
      <c r="A98" s="99">
        <v>96</v>
      </c>
      <c r="B98" s="100">
        <v>97</v>
      </c>
      <c r="C98" s="101"/>
      <c r="D98" s="146" t="s">
        <v>3795</v>
      </c>
      <c r="E98" s="100">
        <v>20</v>
      </c>
      <c r="F98" s="102" t="str">
        <f t="shared" si="3"/>
        <v xml:space="preserve">1867 - Civil War Era Issues - 10c  Green,  Washington, 'F' Grill, Perf 12   </v>
      </c>
      <c r="G98" s="106" t="s">
        <v>2517</v>
      </c>
      <c r="H98" s="104"/>
      <c r="I98" s="105">
        <v>250</v>
      </c>
      <c r="J98" s="105">
        <v>900</v>
      </c>
      <c r="K98" s="105">
        <v>2750</v>
      </c>
      <c r="L98" s="104">
        <v>250</v>
      </c>
      <c r="M98" s="100">
        <v>90</v>
      </c>
      <c r="N98" s="112" t="s">
        <v>590</v>
      </c>
      <c r="O98" s="32">
        <v>1867</v>
      </c>
      <c r="P98" s="111" t="s">
        <v>2109</v>
      </c>
      <c r="Q98" s="80" t="s">
        <v>1953</v>
      </c>
      <c r="R98" s="80" t="s">
        <v>1635</v>
      </c>
      <c r="S98" s="36" t="s">
        <v>2022</v>
      </c>
      <c r="T98" s="80" t="s">
        <v>2147</v>
      </c>
      <c r="U98" s="80"/>
      <c r="V98" s="80" t="s">
        <v>2046</v>
      </c>
      <c r="W98" s="80" t="str">
        <f t="shared" si="4"/>
        <v>, 'F' Grill</v>
      </c>
      <c r="X98" s="32" t="s">
        <v>1593</v>
      </c>
      <c r="Y98" s="110">
        <v>20</v>
      </c>
      <c r="Z98" s="35"/>
      <c r="AA98" s="133">
        <v>1</v>
      </c>
      <c r="AB98" s="133">
        <f t="shared" si="5"/>
        <v>0</v>
      </c>
    </row>
    <row r="99" spans="1:28" s="3" customFormat="1" x14ac:dyDescent="0.2">
      <c r="A99" s="99">
        <v>97</v>
      </c>
      <c r="B99" s="100">
        <v>98</v>
      </c>
      <c r="C99" s="101"/>
      <c r="D99" s="146" t="s">
        <v>3795</v>
      </c>
      <c r="E99" s="100">
        <v>21</v>
      </c>
      <c r="F99" s="102" t="str">
        <f t="shared" si="3"/>
        <v xml:space="preserve">1867 - Civil War Era Issues - 12c  Black,  Washington, 'F' Grill, Perf 12   </v>
      </c>
      <c r="G99" s="106" t="s">
        <v>2517</v>
      </c>
      <c r="H99" s="104"/>
      <c r="I99" s="105">
        <v>260</v>
      </c>
      <c r="J99" s="105">
        <v>1100</v>
      </c>
      <c r="K99" s="105">
        <v>3000</v>
      </c>
      <c r="L99" s="104">
        <v>260</v>
      </c>
      <c r="M99" s="100">
        <v>95</v>
      </c>
      <c r="N99" s="112" t="s">
        <v>590</v>
      </c>
      <c r="O99" s="32">
        <v>1867</v>
      </c>
      <c r="P99" s="111" t="s">
        <v>2109</v>
      </c>
      <c r="Q99" s="80" t="s">
        <v>1956</v>
      </c>
      <c r="R99" s="80" t="s">
        <v>1635</v>
      </c>
      <c r="S99" s="36" t="s">
        <v>2014</v>
      </c>
      <c r="T99" s="80" t="s">
        <v>2147</v>
      </c>
      <c r="U99" s="80"/>
      <c r="V99" s="80" t="s">
        <v>2046</v>
      </c>
      <c r="W99" s="80" t="str">
        <f t="shared" si="4"/>
        <v>, 'F' Grill</v>
      </c>
      <c r="X99" s="32" t="s">
        <v>1593</v>
      </c>
      <c r="Y99" s="110">
        <v>21</v>
      </c>
      <c r="Z99" s="35"/>
      <c r="AA99" s="133">
        <v>1</v>
      </c>
      <c r="AB99" s="133">
        <f t="shared" si="5"/>
        <v>0</v>
      </c>
    </row>
    <row r="100" spans="1:28" s="3" customFormat="1" x14ac:dyDescent="0.2">
      <c r="A100" s="99">
        <v>98</v>
      </c>
      <c r="B100" s="100">
        <v>99</v>
      </c>
      <c r="C100" s="101"/>
      <c r="D100" s="146" t="s">
        <v>3795</v>
      </c>
      <c r="E100" s="100">
        <v>22</v>
      </c>
      <c r="F100" s="102" t="str">
        <f t="shared" si="3"/>
        <v xml:space="preserve">1867 - Civil War Era Issues - 15c  Black,  Lincoln, 'F' Grill, Perf 12   </v>
      </c>
      <c r="G100" s="106" t="s">
        <v>2517</v>
      </c>
      <c r="H100" s="104"/>
      <c r="I100" s="105">
        <v>275</v>
      </c>
      <c r="J100" s="105">
        <v>1600</v>
      </c>
      <c r="K100" s="105">
        <v>4250</v>
      </c>
      <c r="L100" s="104">
        <v>275</v>
      </c>
      <c r="M100" s="100">
        <v>100</v>
      </c>
      <c r="N100" s="112" t="s">
        <v>590</v>
      </c>
      <c r="O100" s="32">
        <v>1867</v>
      </c>
      <c r="P100" s="111" t="s">
        <v>2109</v>
      </c>
      <c r="Q100" s="80" t="s">
        <v>1961</v>
      </c>
      <c r="R100" s="80" t="s">
        <v>1638</v>
      </c>
      <c r="S100" s="36" t="s">
        <v>2014</v>
      </c>
      <c r="T100" s="80" t="s">
        <v>2147</v>
      </c>
      <c r="U100" s="80"/>
      <c r="V100" s="80" t="s">
        <v>2046</v>
      </c>
      <c r="W100" s="80" t="str">
        <f t="shared" si="4"/>
        <v>, 'F' Grill</v>
      </c>
      <c r="X100" s="32" t="s">
        <v>1593</v>
      </c>
      <c r="Y100" s="110">
        <v>22</v>
      </c>
      <c r="Z100" s="35"/>
      <c r="AA100" s="133">
        <v>1</v>
      </c>
      <c r="AB100" s="133">
        <f t="shared" si="5"/>
        <v>0</v>
      </c>
    </row>
    <row r="101" spans="1:28" s="3" customFormat="1" x14ac:dyDescent="0.2">
      <c r="A101" s="99">
        <v>99</v>
      </c>
      <c r="B101" s="100">
        <v>100</v>
      </c>
      <c r="C101" s="101"/>
      <c r="D101" s="146" t="s">
        <v>3793</v>
      </c>
      <c r="E101" s="100">
        <v>23</v>
      </c>
      <c r="F101" s="102" t="str">
        <f t="shared" si="3"/>
        <v xml:space="preserve">1867 - Civil War Era Issues - 24c  Lilac,  Washington, 'F' Grill, Perf 12   </v>
      </c>
      <c r="G101" s="106" t="s">
        <v>2517</v>
      </c>
      <c r="H101" s="104"/>
      <c r="I101" s="105">
        <v>1600</v>
      </c>
      <c r="J101" s="105">
        <v>3250</v>
      </c>
      <c r="K101" s="105">
        <v>8500</v>
      </c>
      <c r="L101" s="104">
        <v>1600</v>
      </c>
      <c r="M101" s="100">
        <v>104</v>
      </c>
      <c r="N101" s="112" t="s">
        <v>590</v>
      </c>
      <c r="O101" s="32">
        <v>1867</v>
      </c>
      <c r="P101" s="111" t="s">
        <v>2109</v>
      </c>
      <c r="Q101" s="80" t="s">
        <v>1957</v>
      </c>
      <c r="R101" s="80" t="s">
        <v>1635</v>
      </c>
      <c r="S101" s="36" t="s">
        <v>2039</v>
      </c>
      <c r="T101" s="80" t="s">
        <v>2147</v>
      </c>
      <c r="U101" s="80"/>
      <c r="V101" s="80" t="s">
        <v>2046</v>
      </c>
      <c r="W101" s="80" t="str">
        <f t="shared" si="4"/>
        <v>, 'F' Grill</v>
      </c>
      <c r="X101" s="32" t="s">
        <v>1593</v>
      </c>
      <c r="Y101" s="110">
        <v>23</v>
      </c>
      <c r="Z101" s="35"/>
      <c r="AA101" s="133">
        <v>1</v>
      </c>
      <c r="AB101" s="133">
        <f t="shared" si="5"/>
        <v>0</v>
      </c>
    </row>
    <row r="102" spans="1:28" s="3" customFormat="1" x14ac:dyDescent="0.2">
      <c r="A102" s="99">
        <v>100</v>
      </c>
      <c r="B102" s="100">
        <v>101</v>
      </c>
      <c r="C102" s="101"/>
      <c r="D102" s="146" t="s">
        <v>3795</v>
      </c>
      <c r="E102" s="100">
        <v>24</v>
      </c>
      <c r="F102" s="102" t="str">
        <f t="shared" si="3"/>
        <v xml:space="preserve">1867 - Civil War Era Issues - 30c  Orange,  Franklin, 'F' Grill, Perf 12   </v>
      </c>
      <c r="G102" s="106" t="s">
        <v>2517</v>
      </c>
      <c r="H102" s="104"/>
      <c r="I102" s="105">
        <v>950</v>
      </c>
      <c r="J102" s="105">
        <v>3250</v>
      </c>
      <c r="K102" s="105">
        <v>8500</v>
      </c>
      <c r="L102" s="104">
        <v>950</v>
      </c>
      <c r="M102" s="100">
        <v>108</v>
      </c>
      <c r="N102" s="112" t="s">
        <v>590</v>
      </c>
      <c r="O102" s="32">
        <v>1867</v>
      </c>
      <c r="P102" s="111" t="s">
        <v>2109</v>
      </c>
      <c r="Q102" s="80" t="s">
        <v>1958</v>
      </c>
      <c r="R102" s="80" t="s">
        <v>1634</v>
      </c>
      <c r="S102" s="36" t="s">
        <v>2031</v>
      </c>
      <c r="T102" s="80" t="s">
        <v>2147</v>
      </c>
      <c r="U102" s="80"/>
      <c r="V102" s="80" t="s">
        <v>2046</v>
      </c>
      <c r="W102" s="80" t="str">
        <f t="shared" si="4"/>
        <v>, 'F' Grill</v>
      </c>
      <c r="X102" s="32" t="s">
        <v>1593</v>
      </c>
      <c r="Y102" s="110">
        <v>24</v>
      </c>
      <c r="Z102" s="35"/>
      <c r="AA102" s="133">
        <v>1</v>
      </c>
      <c r="AB102" s="133">
        <f t="shared" si="5"/>
        <v>0</v>
      </c>
    </row>
    <row r="103" spans="1:28" s="3" customFormat="1" x14ac:dyDescent="0.2">
      <c r="A103" s="99">
        <v>101</v>
      </c>
      <c r="B103" s="100">
        <v>102</v>
      </c>
      <c r="C103" s="101"/>
      <c r="D103" s="146" t="s">
        <v>3793</v>
      </c>
      <c r="E103" s="100">
        <v>25</v>
      </c>
      <c r="F103" s="102" t="str">
        <f t="shared" si="3"/>
        <v xml:space="preserve">1867 - Civil War Era Issues - 90c  Blue,  Washington, 'F' Grill, Perf 12   </v>
      </c>
      <c r="G103" s="106" t="s">
        <v>2517</v>
      </c>
      <c r="H103" s="104"/>
      <c r="I103" s="105">
        <v>2250</v>
      </c>
      <c r="J103" s="105">
        <v>5500</v>
      </c>
      <c r="K103" s="105">
        <v>14500</v>
      </c>
      <c r="L103" s="104">
        <v>2250</v>
      </c>
      <c r="M103" s="100">
        <v>111</v>
      </c>
      <c r="N103" s="112" t="s">
        <v>590</v>
      </c>
      <c r="O103" s="32">
        <v>1867</v>
      </c>
      <c r="P103" s="111" t="s">
        <v>2109</v>
      </c>
      <c r="Q103" s="80" t="s">
        <v>1959</v>
      </c>
      <c r="R103" s="80" t="s">
        <v>1635</v>
      </c>
      <c r="S103" s="36" t="s">
        <v>2018</v>
      </c>
      <c r="T103" s="80" t="s">
        <v>2147</v>
      </c>
      <c r="U103" s="80"/>
      <c r="V103" s="80" t="s">
        <v>2046</v>
      </c>
      <c r="W103" s="80" t="str">
        <f t="shared" si="4"/>
        <v>, 'F' Grill</v>
      </c>
      <c r="X103" s="32" t="s">
        <v>1593</v>
      </c>
      <c r="Y103" s="110">
        <v>25</v>
      </c>
      <c r="Z103" s="35"/>
      <c r="AA103" s="133">
        <v>1</v>
      </c>
      <c r="AB103" s="133">
        <f t="shared" si="5"/>
        <v>0</v>
      </c>
    </row>
    <row r="104" spans="1:28" s="3" customFormat="1" x14ac:dyDescent="0.2">
      <c r="A104" s="99">
        <v>102</v>
      </c>
      <c r="B104" s="100">
        <v>103</v>
      </c>
      <c r="C104" s="101"/>
      <c r="D104" s="146" t="s">
        <v>3795</v>
      </c>
      <c r="E104" s="100">
        <v>16</v>
      </c>
      <c r="F104" s="102" t="str">
        <f t="shared" si="3"/>
        <v xml:space="preserve">1875 Reprint - Civil War Era Issues - 1c  Blue,  Franklin, Hard White Paper, Crackly gum, Perf 12   </v>
      </c>
      <c r="G104" s="106" t="s">
        <v>2517</v>
      </c>
      <c r="H104" s="104"/>
      <c r="I104" s="105">
        <v>1500</v>
      </c>
      <c r="J104" s="105">
        <v>350</v>
      </c>
      <c r="K104" s="105">
        <v>800</v>
      </c>
      <c r="L104" s="104">
        <f t="shared" ref="L104:L113" si="6">+J104</f>
        <v>350</v>
      </c>
      <c r="M104" s="100">
        <v>63</v>
      </c>
      <c r="N104" s="112" t="s">
        <v>590</v>
      </c>
      <c r="O104" s="32" t="s">
        <v>2062</v>
      </c>
      <c r="P104" s="111" t="s">
        <v>2109</v>
      </c>
      <c r="Q104" s="80" t="s">
        <v>1954</v>
      </c>
      <c r="R104" s="80" t="s">
        <v>1634</v>
      </c>
      <c r="S104" s="36" t="s">
        <v>2018</v>
      </c>
      <c r="T104" s="80" t="s">
        <v>2147</v>
      </c>
      <c r="U104" s="80"/>
      <c r="V104" s="80" t="s">
        <v>2110</v>
      </c>
      <c r="W104" s="80" t="str">
        <f t="shared" si="4"/>
        <v>, Hard White Paper, Crackly gum</v>
      </c>
      <c r="X104" s="32" t="s">
        <v>1593</v>
      </c>
      <c r="Y104" s="110">
        <v>16</v>
      </c>
      <c r="Z104" s="35"/>
      <c r="AA104" s="133">
        <v>1</v>
      </c>
      <c r="AB104" s="133">
        <f t="shared" si="5"/>
        <v>0</v>
      </c>
    </row>
    <row r="105" spans="1:28" s="3" customFormat="1" x14ac:dyDescent="0.2">
      <c r="A105" s="99">
        <v>103</v>
      </c>
      <c r="B105" s="100">
        <v>104</v>
      </c>
      <c r="C105" s="101"/>
      <c r="D105" s="146" t="s">
        <v>3793</v>
      </c>
      <c r="E105" s="100">
        <v>17</v>
      </c>
      <c r="F105" s="102" t="str">
        <f t="shared" si="3"/>
        <v xml:space="preserve">1875 Reprint - Civil War Era Issues - 2c  Black,  Jackson, Hard White Paper, Crackly gum, Perf 12   </v>
      </c>
      <c r="G105" s="106" t="s">
        <v>2517</v>
      </c>
      <c r="H105" s="104"/>
      <c r="I105" s="105">
        <v>15000</v>
      </c>
      <c r="J105" s="105">
        <v>1650</v>
      </c>
      <c r="K105" s="105">
        <v>3500</v>
      </c>
      <c r="L105" s="104">
        <f t="shared" si="6"/>
        <v>1650</v>
      </c>
      <c r="M105" s="100">
        <v>69</v>
      </c>
      <c r="N105" s="112" t="s">
        <v>590</v>
      </c>
      <c r="O105" s="32" t="s">
        <v>2062</v>
      </c>
      <c r="P105" s="111" t="s">
        <v>2109</v>
      </c>
      <c r="Q105" s="80" t="s">
        <v>1960</v>
      </c>
      <c r="R105" s="80" t="s">
        <v>1637</v>
      </c>
      <c r="S105" s="36" t="s">
        <v>2014</v>
      </c>
      <c r="T105" s="80" t="s">
        <v>2147</v>
      </c>
      <c r="U105" s="80"/>
      <c r="V105" s="80" t="s">
        <v>2110</v>
      </c>
      <c r="W105" s="80" t="str">
        <f t="shared" si="4"/>
        <v>, Hard White Paper, Crackly gum</v>
      </c>
      <c r="X105" s="32" t="s">
        <v>1593</v>
      </c>
      <c r="Y105" s="110">
        <v>17</v>
      </c>
      <c r="Z105" s="35"/>
      <c r="AA105" s="133">
        <v>1</v>
      </c>
      <c r="AB105" s="133">
        <f t="shared" si="5"/>
        <v>0</v>
      </c>
    </row>
    <row r="106" spans="1:28" s="3" customFormat="1" x14ac:dyDescent="0.2">
      <c r="A106" s="99">
        <v>104</v>
      </c>
      <c r="B106" s="100">
        <v>105</v>
      </c>
      <c r="C106" s="101"/>
      <c r="D106" s="146" t="s">
        <v>3793</v>
      </c>
      <c r="E106" s="100">
        <v>18</v>
      </c>
      <c r="F106" s="102" t="str">
        <f t="shared" si="3"/>
        <v xml:space="preserve">1875 Reprint - Civil War Era Issues - 3c  Rose,  Washington, Hard White Paper, Crackly gum, Perf 12   </v>
      </c>
      <c r="G106" s="106" t="s">
        <v>2517</v>
      </c>
      <c r="H106" s="104"/>
      <c r="I106" s="105">
        <v>17500</v>
      </c>
      <c r="J106" s="105">
        <v>1850</v>
      </c>
      <c r="K106" s="105">
        <v>4000</v>
      </c>
      <c r="L106" s="104">
        <f t="shared" si="6"/>
        <v>1850</v>
      </c>
      <c r="M106" s="100">
        <v>79</v>
      </c>
      <c r="N106" s="112" t="s">
        <v>590</v>
      </c>
      <c r="O106" s="32" t="s">
        <v>2062</v>
      </c>
      <c r="P106" s="111" t="s">
        <v>2109</v>
      </c>
      <c r="Q106" s="80" t="s">
        <v>1955</v>
      </c>
      <c r="R106" s="80" t="s">
        <v>1635</v>
      </c>
      <c r="S106" s="36" t="s">
        <v>2023</v>
      </c>
      <c r="T106" s="80" t="s">
        <v>2147</v>
      </c>
      <c r="U106" s="80"/>
      <c r="V106" s="80" t="s">
        <v>2110</v>
      </c>
      <c r="W106" s="80" t="str">
        <f t="shared" si="4"/>
        <v>, Hard White Paper, Crackly gum</v>
      </c>
      <c r="X106" s="32" t="s">
        <v>1593</v>
      </c>
      <c r="Y106" s="110">
        <v>18</v>
      </c>
      <c r="Z106" s="35"/>
      <c r="AA106" s="133">
        <v>1</v>
      </c>
      <c r="AB106" s="133">
        <f t="shared" si="5"/>
        <v>0</v>
      </c>
    </row>
    <row r="107" spans="1:28" s="3" customFormat="1" x14ac:dyDescent="0.2">
      <c r="A107" s="99">
        <v>105</v>
      </c>
      <c r="B107" s="100">
        <v>106</v>
      </c>
      <c r="C107" s="101"/>
      <c r="D107" s="146" t="s">
        <v>3793</v>
      </c>
      <c r="E107" s="100">
        <v>19</v>
      </c>
      <c r="F107" s="102" t="str">
        <f t="shared" si="3"/>
        <v xml:space="preserve">1875 Reprint - Civil War Era Issues - 5c  Brown,  Jefferson, Hard White Paper, Crackly gum, Perf 12   </v>
      </c>
      <c r="G107" s="106" t="s">
        <v>2517</v>
      </c>
      <c r="H107" s="104"/>
      <c r="I107" s="105">
        <v>7500</v>
      </c>
      <c r="J107" s="105">
        <v>1225</v>
      </c>
      <c r="K107" s="105">
        <v>2600</v>
      </c>
      <c r="L107" s="104">
        <f t="shared" si="6"/>
        <v>1225</v>
      </c>
      <c r="M107" s="100">
        <v>85</v>
      </c>
      <c r="N107" s="112" t="s">
        <v>590</v>
      </c>
      <c r="O107" s="32" t="s">
        <v>2062</v>
      </c>
      <c r="P107" s="111" t="s">
        <v>2109</v>
      </c>
      <c r="Q107" s="80" t="s">
        <v>1952</v>
      </c>
      <c r="R107" s="80" t="s">
        <v>1636</v>
      </c>
      <c r="S107" s="36" t="s">
        <v>2021</v>
      </c>
      <c r="T107" s="80" t="s">
        <v>2147</v>
      </c>
      <c r="U107" s="80"/>
      <c r="V107" s="80" t="s">
        <v>2110</v>
      </c>
      <c r="W107" s="80" t="str">
        <f t="shared" si="4"/>
        <v>, Hard White Paper, Crackly gum</v>
      </c>
      <c r="X107" s="32" t="s">
        <v>1593</v>
      </c>
      <c r="Y107" s="110">
        <v>19</v>
      </c>
      <c r="Z107" s="35"/>
      <c r="AA107" s="133">
        <v>1</v>
      </c>
      <c r="AB107" s="133">
        <f t="shared" si="5"/>
        <v>0</v>
      </c>
    </row>
    <row r="108" spans="1:28" s="3" customFormat="1" x14ac:dyDescent="0.2">
      <c r="A108" s="99">
        <v>106</v>
      </c>
      <c r="B108" s="100">
        <v>107</v>
      </c>
      <c r="C108" s="101"/>
      <c r="D108" s="146" t="s">
        <v>3793</v>
      </c>
      <c r="E108" s="100">
        <v>20</v>
      </c>
      <c r="F108" s="102" t="str">
        <f t="shared" si="3"/>
        <v xml:space="preserve">1875 Reprint - Civil War Era Issues - 10c  Green,  Washington, Hard White Paper, Crackly gum, Perf 12   </v>
      </c>
      <c r="G108" s="106" t="s">
        <v>2517</v>
      </c>
      <c r="H108" s="104"/>
      <c r="I108" s="105">
        <v>125000</v>
      </c>
      <c r="J108" s="105">
        <v>1500</v>
      </c>
      <c r="K108" s="105">
        <v>3100</v>
      </c>
      <c r="L108" s="104">
        <f t="shared" si="6"/>
        <v>1500</v>
      </c>
      <c r="M108" s="100">
        <v>91</v>
      </c>
      <c r="N108" s="112" t="s">
        <v>590</v>
      </c>
      <c r="O108" s="32" t="s">
        <v>2062</v>
      </c>
      <c r="P108" s="111" t="s">
        <v>2109</v>
      </c>
      <c r="Q108" s="80" t="s">
        <v>1953</v>
      </c>
      <c r="R108" s="80" t="s">
        <v>1635</v>
      </c>
      <c r="S108" s="36" t="s">
        <v>2022</v>
      </c>
      <c r="T108" s="80" t="s">
        <v>2147</v>
      </c>
      <c r="U108" s="80"/>
      <c r="V108" s="80" t="s">
        <v>2110</v>
      </c>
      <c r="W108" s="80" t="str">
        <f t="shared" si="4"/>
        <v>, Hard White Paper, Crackly gum</v>
      </c>
      <c r="X108" s="32" t="s">
        <v>1593</v>
      </c>
      <c r="Y108" s="110">
        <v>20</v>
      </c>
      <c r="Z108" s="35"/>
      <c r="AA108" s="133">
        <v>1</v>
      </c>
      <c r="AB108" s="133">
        <f t="shared" si="5"/>
        <v>0</v>
      </c>
    </row>
    <row r="109" spans="1:28" s="3" customFormat="1" x14ac:dyDescent="0.2">
      <c r="A109" s="99">
        <v>107</v>
      </c>
      <c r="B109" s="100">
        <v>108</v>
      </c>
      <c r="C109" s="101"/>
      <c r="D109" s="146" t="s">
        <v>3793</v>
      </c>
      <c r="E109" s="100">
        <v>21</v>
      </c>
      <c r="F109" s="102" t="str">
        <f t="shared" si="3"/>
        <v xml:space="preserve">1875 Reprint - Civil War Era Issues - 12c  Black,  Washington, Hard White Paper, Crackly gum, Perf 12   </v>
      </c>
      <c r="G109" s="106" t="s">
        <v>2517</v>
      </c>
      <c r="H109" s="104"/>
      <c r="I109" s="105">
        <v>15000</v>
      </c>
      <c r="J109" s="105">
        <v>1750</v>
      </c>
      <c r="K109" s="105">
        <v>3750</v>
      </c>
      <c r="L109" s="104">
        <f t="shared" si="6"/>
        <v>1750</v>
      </c>
      <c r="M109" s="100">
        <v>96</v>
      </c>
      <c r="N109" s="112" t="s">
        <v>590</v>
      </c>
      <c r="O109" s="32" t="s">
        <v>2062</v>
      </c>
      <c r="P109" s="111" t="s">
        <v>2109</v>
      </c>
      <c r="Q109" s="80" t="s">
        <v>1956</v>
      </c>
      <c r="R109" s="80" t="s">
        <v>1635</v>
      </c>
      <c r="S109" s="36" t="s">
        <v>2014</v>
      </c>
      <c r="T109" s="80" t="s">
        <v>2147</v>
      </c>
      <c r="U109" s="80"/>
      <c r="V109" s="80" t="s">
        <v>2110</v>
      </c>
      <c r="W109" s="80" t="str">
        <f t="shared" si="4"/>
        <v>, Hard White Paper, Crackly gum</v>
      </c>
      <c r="X109" s="32" t="s">
        <v>1593</v>
      </c>
      <c r="Y109" s="110">
        <v>21</v>
      </c>
      <c r="Z109" s="35"/>
      <c r="AA109" s="133">
        <v>1</v>
      </c>
      <c r="AB109" s="133">
        <f t="shared" si="5"/>
        <v>0</v>
      </c>
    </row>
    <row r="110" spans="1:28" s="3" customFormat="1" x14ac:dyDescent="0.2">
      <c r="A110" s="99">
        <v>108</v>
      </c>
      <c r="B110" s="100">
        <v>109</v>
      </c>
      <c r="C110" s="101"/>
      <c r="D110" s="146" t="s">
        <v>3793</v>
      </c>
      <c r="E110" s="100">
        <v>22</v>
      </c>
      <c r="F110" s="102" t="str">
        <f t="shared" si="3"/>
        <v xml:space="preserve">1875 Reprint - Civil War Era Issues - 15c  Black,  Lincoln, Hard White Paper, Crackly gum, Perf 12   </v>
      </c>
      <c r="G110" s="106" t="s">
        <v>2517</v>
      </c>
      <c r="H110" s="104"/>
      <c r="I110" s="105">
        <v>35000</v>
      </c>
      <c r="J110" s="105">
        <v>2100</v>
      </c>
      <c r="K110" s="105">
        <v>4500</v>
      </c>
      <c r="L110" s="104">
        <f t="shared" si="6"/>
        <v>2100</v>
      </c>
      <c r="M110" s="100">
        <v>101</v>
      </c>
      <c r="N110" s="112" t="s">
        <v>590</v>
      </c>
      <c r="O110" s="32" t="s">
        <v>2062</v>
      </c>
      <c r="P110" s="111" t="s">
        <v>2109</v>
      </c>
      <c r="Q110" s="80" t="s">
        <v>1961</v>
      </c>
      <c r="R110" s="80" t="s">
        <v>1638</v>
      </c>
      <c r="S110" s="36" t="s">
        <v>2014</v>
      </c>
      <c r="T110" s="80" t="s">
        <v>2147</v>
      </c>
      <c r="U110" s="80"/>
      <c r="V110" s="80" t="s">
        <v>2110</v>
      </c>
      <c r="W110" s="80" t="str">
        <f t="shared" si="4"/>
        <v>, Hard White Paper, Crackly gum</v>
      </c>
      <c r="X110" s="32" t="s">
        <v>1593</v>
      </c>
      <c r="Y110" s="110">
        <v>22</v>
      </c>
      <c r="Z110" s="35"/>
      <c r="AA110" s="133">
        <v>1</v>
      </c>
      <c r="AB110" s="133">
        <f t="shared" si="5"/>
        <v>0</v>
      </c>
    </row>
    <row r="111" spans="1:28" s="3" customFormat="1" x14ac:dyDescent="0.2">
      <c r="A111" s="99">
        <v>109</v>
      </c>
      <c r="B111" s="100">
        <v>110</v>
      </c>
      <c r="C111" s="101"/>
      <c r="D111" s="146" t="s">
        <v>3793</v>
      </c>
      <c r="E111" s="100">
        <v>23</v>
      </c>
      <c r="F111" s="102" t="str">
        <f t="shared" si="3"/>
        <v xml:space="preserve">1875 Reprint - Civil War Era Issues - 24c  Lilac,  Washington, Hard White Paper, Crackly gum, Perf 12   </v>
      </c>
      <c r="G111" s="106" t="s">
        <v>2517</v>
      </c>
      <c r="H111" s="104"/>
      <c r="I111" s="105">
        <v>20000</v>
      </c>
      <c r="J111" s="105">
        <v>2700</v>
      </c>
      <c r="K111" s="105">
        <v>5750</v>
      </c>
      <c r="L111" s="104">
        <f t="shared" si="6"/>
        <v>2700</v>
      </c>
      <c r="M111" s="100">
        <v>105</v>
      </c>
      <c r="N111" s="112" t="s">
        <v>590</v>
      </c>
      <c r="O111" s="32" t="s">
        <v>2062</v>
      </c>
      <c r="P111" s="111" t="s">
        <v>2109</v>
      </c>
      <c r="Q111" s="80" t="s">
        <v>1957</v>
      </c>
      <c r="R111" s="80" t="s">
        <v>1635</v>
      </c>
      <c r="S111" s="36" t="s">
        <v>2039</v>
      </c>
      <c r="T111" s="80" t="s">
        <v>2147</v>
      </c>
      <c r="U111" s="80"/>
      <c r="V111" s="80" t="s">
        <v>2110</v>
      </c>
      <c r="W111" s="80" t="str">
        <f t="shared" si="4"/>
        <v>, Hard White Paper, Crackly gum</v>
      </c>
      <c r="X111" s="32" t="s">
        <v>1593</v>
      </c>
      <c r="Y111" s="110">
        <v>23</v>
      </c>
      <c r="Z111" s="35"/>
      <c r="AA111" s="133">
        <v>1</v>
      </c>
      <c r="AB111" s="133">
        <f t="shared" si="5"/>
        <v>0</v>
      </c>
    </row>
    <row r="112" spans="1:28" s="3" customFormat="1" x14ac:dyDescent="0.2">
      <c r="A112" s="99">
        <v>110</v>
      </c>
      <c r="B112" s="100">
        <v>111</v>
      </c>
      <c r="C112" s="101"/>
      <c r="D112" s="146" t="s">
        <v>3793</v>
      </c>
      <c r="E112" s="100">
        <v>24</v>
      </c>
      <c r="F112" s="102" t="str">
        <f t="shared" si="3"/>
        <v xml:space="preserve">1875 Reprint - Civil War Era Issues - 30c  Orange,  Franklin, Hard White Paper, Crackly gum, Perf 12   </v>
      </c>
      <c r="G112" s="106" t="s">
        <v>2517</v>
      </c>
      <c r="H112" s="104"/>
      <c r="I112" s="105">
        <v>25000</v>
      </c>
      <c r="J112" s="105">
        <v>2800</v>
      </c>
      <c r="K112" s="105">
        <v>6000</v>
      </c>
      <c r="L112" s="104">
        <f t="shared" si="6"/>
        <v>2800</v>
      </c>
      <c r="M112" s="100">
        <v>109</v>
      </c>
      <c r="N112" s="112" t="s">
        <v>590</v>
      </c>
      <c r="O112" s="32" t="s">
        <v>2062</v>
      </c>
      <c r="P112" s="111" t="s">
        <v>2109</v>
      </c>
      <c r="Q112" s="80" t="s">
        <v>1958</v>
      </c>
      <c r="R112" s="80" t="s">
        <v>1634</v>
      </c>
      <c r="S112" s="36" t="s">
        <v>2031</v>
      </c>
      <c r="T112" s="80" t="s">
        <v>2147</v>
      </c>
      <c r="U112" s="80"/>
      <c r="V112" s="80" t="s">
        <v>2110</v>
      </c>
      <c r="W112" s="80" t="str">
        <f t="shared" si="4"/>
        <v>, Hard White Paper, Crackly gum</v>
      </c>
      <c r="X112" s="32" t="s">
        <v>1593</v>
      </c>
      <c r="Y112" s="110">
        <v>24</v>
      </c>
      <c r="Z112" s="35"/>
      <c r="AA112" s="133">
        <v>1</v>
      </c>
      <c r="AB112" s="133">
        <f t="shared" si="5"/>
        <v>0</v>
      </c>
    </row>
    <row r="113" spans="1:28" s="3" customFormat="1" x14ac:dyDescent="0.2">
      <c r="A113" s="99">
        <v>111</v>
      </c>
      <c r="B113" s="100">
        <v>112</v>
      </c>
      <c r="C113" s="101"/>
      <c r="D113" s="146" t="s">
        <v>3793</v>
      </c>
      <c r="E113" s="100">
        <v>25</v>
      </c>
      <c r="F113" s="102" t="str">
        <f t="shared" si="3"/>
        <v xml:space="preserve">1875 Reprint - Civil War Era Issues - 90c  Blue,  Washington, Hard White Paper, Crackly gum, Perf 12   </v>
      </c>
      <c r="G113" s="106" t="s">
        <v>2517</v>
      </c>
      <c r="H113" s="104"/>
      <c r="I113" s="105">
        <v>275000</v>
      </c>
      <c r="J113" s="105">
        <v>3250</v>
      </c>
      <c r="K113" s="105">
        <v>6750</v>
      </c>
      <c r="L113" s="104">
        <f t="shared" si="6"/>
        <v>3250</v>
      </c>
      <c r="M113" s="100">
        <v>112</v>
      </c>
      <c r="N113" s="112" t="s">
        <v>590</v>
      </c>
      <c r="O113" s="32" t="s">
        <v>2062</v>
      </c>
      <c r="P113" s="111" t="s">
        <v>2109</v>
      </c>
      <c r="Q113" s="80" t="s">
        <v>1959</v>
      </c>
      <c r="R113" s="80" t="s">
        <v>1635</v>
      </c>
      <c r="S113" s="36" t="s">
        <v>2018</v>
      </c>
      <c r="T113" s="80" t="s">
        <v>2147</v>
      </c>
      <c r="U113" s="80"/>
      <c r="V113" s="80" t="s">
        <v>2110</v>
      </c>
      <c r="W113" s="80" t="str">
        <f t="shared" si="4"/>
        <v>, Hard White Paper, Crackly gum</v>
      </c>
      <c r="X113" s="32" t="s">
        <v>1593</v>
      </c>
      <c r="Y113" s="110">
        <v>25</v>
      </c>
      <c r="Z113" s="35"/>
      <c r="AA113" s="133">
        <v>1</v>
      </c>
      <c r="AB113" s="133">
        <f t="shared" si="5"/>
        <v>0</v>
      </c>
    </row>
    <row r="114" spans="1:28" s="3" customFormat="1" x14ac:dyDescent="0.2">
      <c r="A114" s="99">
        <v>112</v>
      </c>
      <c r="B114" s="100">
        <v>113</v>
      </c>
      <c r="C114" s="101">
        <v>26</v>
      </c>
      <c r="D114" s="142" t="s">
        <v>2546</v>
      </c>
      <c r="E114" s="100">
        <v>26</v>
      </c>
      <c r="F114" s="102" t="str">
        <f t="shared" si="3"/>
        <v xml:space="preserve">1869 - Pictorial Issue - 1c  Buff,  Franklin, 'G' Grill, Perf 12   </v>
      </c>
      <c r="G114" s="106" t="s">
        <v>2517</v>
      </c>
      <c r="H114" s="104">
        <v>150</v>
      </c>
      <c r="I114" s="105">
        <v>150</v>
      </c>
      <c r="J114" s="105">
        <v>225</v>
      </c>
      <c r="K114" s="105">
        <v>650</v>
      </c>
      <c r="L114" s="104">
        <v>150</v>
      </c>
      <c r="M114" s="100">
        <v>113</v>
      </c>
      <c r="N114" s="112" t="s">
        <v>590</v>
      </c>
      <c r="O114" s="32">
        <v>1869</v>
      </c>
      <c r="P114" s="111" t="s">
        <v>66</v>
      </c>
      <c r="Q114" s="80" t="s">
        <v>1954</v>
      </c>
      <c r="R114" s="80" t="s">
        <v>1634</v>
      </c>
      <c r="S114" s="36" t="s">
        <v>2037</v>
      </c>
      <c r="T114" s="80" t="s">
        <v>2147</v>
      </c>
      <c r="U114" s="80"/>
      <c r="V114" s="80" t="s">
        <v>2047</v>
      </c>
      <c r="W114" s="80" t="str">
        <f t="shared" si="4"/>
        <v>, 'G' Grill</v>
      </c>
      <c r="X114" s="32" t="s">
        <v>590</v>
      </c>
      <c r="Y114" s="110">
        <v>26</v>
      </c>
      <c r="Z114" s="35" t="s">
        <v>867</v>
      </c>
      <c r="AA114" s="133">
        <v>1</v>
      </c>
      <c r="AB114" s="133">
        <f t="shared" si="5"/>
        <v>1</v>
      </c>
    </row>
    <row r="115" spans="1:28" s="3" customFormat="1" x14ac:dyDescent="0.2">
      <c r="A115" s="99">
        <v>113</v>
      </c>
      <c r="B115" s="100">
        <v>114</v>
      </c>
      <c r="C115" s="101">
        <v>27</v>
      </c>
      <c r="D115" s="142" t="s">
        <v>2546</v>
      </c>
      <c r="E115" s="100">
        <v>27</v>
      </c>
      <c r="F115" s="102" t="str">
        <f t="shared" si="3"/>
        <v xml:space="preserve">1869 - Pictorial Issue - 2c  Brown,  Pony Express Rider, 'G' Grill, Perf 12   </v>
      </c>
      <c r="G115" s="106" t="s">
        <v>2517</v>
      </c>
      <c r="H115" s="104">
        <v>85</v>
      </c>
      <c r="I115" s="105">
        <v>85</v>
      </c>
      <c r="J115" s="105">
        <v>200</v>
      </c>
      <c r="K115" s="105">
        <v>550</v>
      </c>
      <c r="L115" s="104">
        <v>85</v>
      </c>
      <c r="M115" s="100">
        <v>116</v>
      </c>
      <c r="N115" s="112" t="s">
        <v>590</v>
      </c>
      <c r="O115" s="32">
        <v>1869</v>
      </c>
      <c r="P115" s="111" t="s">
        <v>66</v>
      </c>
      <c r="Q115" s="80" t="s">
        <v>1960</v>
      </c>
      <c r="R115" s="80" t="s">
        <v>1639</v>
      </c>
      <c r="S115" s="36" t="s">
        <v>2021</v>
      </c>
      <c r="T115" s="80" t="s">
        <v>2147</v>
      </c>
      <c r="U115" s="80"/>
      <c r="V115" s="80" t="s">
        <v>2047</v>
      </c>
      <c r="W115" s="80" t="str">
        <f t="shared" si="4"/>
        <v>, 'G' Grill</v>
      </c>
      <c r="X115" s="32" t="s">
        <v>590</v>
      </c>
      <c r="Y115" s="110">
        <v>27</v>
      </c>
      <c r="Z115" s="35" t="s">
        <v>868</v>
      </c>
      <c r="AA115" s="133">
        <v>1</v>
      </c>
      <c r="AB115" s="133">
        <f t="shared" si="5"/>
        <v>1</v>
      </c>
    </row>
    <row r="116" spans="1:28" s="3" customFormat="1" x14ac:dyDescent="0.2">
      <c r="A116" s="99">
        <v>114</v>
      </c>
      <c r="B116" s="100">
        <v>115</v>
      </c>
      <c r="C116" s="101">
        <v>28</v>
      </c>
      <c r="D116" s="142" t="s">
        <v>2546</v>
      </c>
      <c r="E116" s="100">
        <v>28</v>
      </c>
      <c r="F116" s="102" t="str">
        <f t="shared" si="3"/>
        <v xml:space="preserve">1869 - Pictorial Issue - 3c  Ultramarine,  Locomotive, 'G' Grill, Perf 12   </v>
      </c>
      <c r="G116" s="106" t="s">
        <v>2517</v>
      </c>
      <c r="H116" s="104">
        <v>17.5</v>
      </c>
      <c r="I116" s="105">
        <v>17.5</v>
      </c>
      <c r="J116" s="105">
        <v>80</v>
      </c>
      <c r="K116" s="105">
        <v>250</v>
      </c>
      <c r="L116" s="104">
        <v>17.5</v>
      </c>
      <c r="M116" s="100">
        <v>118</v>
      </c>
      <c r="N116" s="112" t="s">
        <v>590</v>
      </c>
      <c r="O116" s="32">
        <v>1869</v>
      </c>
      <c r="P116" s="111" t="s">
        <v>66</v>
      </c>
      <c r="Q116" s="80" t="s">
        <v>1955</v>
      </c>
      <c r="R116" s="80" t="s">
        <v>1640</v>
      </c>
      <c r="S116" s="36" t="s">
        <v>2048</v>
      </c>
      <c r="T116" s="80" t="s">
        <v>2147</v>
      </c>
      <c r="U116" s="80"/>
      <c r="V116" s="80" t="s">
        <v>2047</v>
      </c>
      <c r="W116" s="80" t="str">
        <f t="shared" si="4"/>
        <v>, 'G' Grill</v>
      </c>
      <c r="X116" s="32" t="s">
        <v>590</v>
      </c>
      <c r="Y116" s="110">
        <v>28</v>
      </c>
      <c r="Z116" s="35" t="s">
        <v>869</v>
      </c>
      <c r="AA116" s="133">
        <v>1</v>
      </c>
      <c r="AB116" s="133">
        <f t="shared" si="5"/>
        <v>1</v>
      </c>
    </row>
    <row r="117" spans="1:28" s="3" customFormat="1" x14ac:dyDescent="0.2">
      <c r="A117" s="99">
        <v>115</v>
      </c>
      <c r="B117" s="100">
        <v>116</v>
      </c>
      <c r="C117" s="101">
        <v>29</v>
      </c>
      <c r="D117" s="142" t="s">
        <v>2546</v>
      </c>
      <c r="E117" s="100">
        <v>29</v>
      </c>
      <c r="F117" s="102" t="str">
        <f t="shared" si="3"/>
        <v xml:space="preserve">1869 - Pictorial Issue - 6c  Ultramarine,  Washington, 'G' Grill, Perf 12   </v>
      </c>
      <c r="G117" s="106" t="s">
        <v>2517</v>
      </c>
      <c r="H117" s="104">
        <v>225</v>
      </c>
      <c r="I117" s="105">
        <v>225</v>
      </c>
      <c r="J117" s="105">
        <v>950</v>
      </c>
      <c r="K117" s="105">
        <v>2750</v>
      </c>
      <c r="L117" s="104">
        <v>225</v>
      </c>
      <c r="M117" s="100">
        <v>120</v>
      </c>
      <c r="N117" s="112" t="s">
        <v>590</v>
      </c>
      <c r="O117" s="32">
        <v>1869</v>
      </c>
      <c r="P117" s="111" t="s">
        <v>66</v>
      </c>
      <c r="Q117" s="80" t="s">
        <v>1962</v>
      </c>
      <c r="R117" s="80" t="s">
        <v>1635</v>
      </c>
      <c r="S117" s="36" t="s">
        <v>2048</v>
      </c>
      <c r="T117" s="80" t="s">
        <v>2147</v>
      </c>
      <c r="U117" s="80"/>
      <c r="V117" s="80" t="s">
        <v>2047</v>
      </c>
      <c r="W117" s="80" t="str">
        <f t="shared" si="4"/>
        <v>, 'G' Grill</v>
      </c>
      <c r="X117" s="32" t="s">
        <v>590</v>
      </c>
      <c r="Y117" s="110">
        <v>29</v>
      </c>
      <c r="Z117" s="35" t="s">
        <v>870</v>
      </c>
      <c r="AA117" s="133">
        <v>1</v>
      </c>
      <c r="AB117" s="133">
        <f t="shared" si="5"/>
        <v>1</v>
      </c>
    </row>
    <row r="118" spans="1:28" s="3" customFormat="1" x14ac:dyDescent="0.2">
      <c r="A118" s="99">
        <v>116</v>
      </c>
      <c r="B118" s="100">
        <v>117</v>
      </c>
      <c r="C118" s="101">
        <v>30</v>
      </c>
      <c r="D118" s="142" t="s">
        <v>2546</v>
      </c>
      <c r="E118" s="100">
        <v>30</v>
      </c>
      <c r="F118" s="102" t="str">
        <f t="shared" si="3"/>
        <v xml:space="preserve">1869 - Pictorial Issue - 10c  Yellow,  Shield &amp; Eagle, 'G' Grill, Perf 12   </v>
      </c>
      <c r="G118" s="106" t="s">
        <v>2517</v>
      </c>
      <c r="H118" s="104">
        <v>125</v>
      </c>
      <c r="I118" s="105">
        <v>125</v>
      </c>
      <c r="J118" s="105">
        <v>750</v>
      </c>
      <c r="K118" s="105">
        <v>2000</v>
      </c>
      <c r="L118" s="104">
        <v>125</v>
      </c>
      <c r="M118" s="100">
        <v>122</v>
      </c>
      <c r="N118" s="112" t="s">
        <v>590</v>
      </c>
      <c r="O118" s="32">
        <v>1869</v>
      </c>
      <c r="P118" s="111" t="s">
        <v>66</v>
      </c>
      <c r="Q118" s="80" t="s">
        <v>1953</v>
      </c>
      <c r="R118" s="80" t="s">
        <v>1641</v>
      </c>
      <c r="S118" s="36" t="s">
        <v>2049</v>
      </c>
      <c r="T118" s="80" t="s">
        <v>2147</v>
      </c>
      <c r="U118" s="80"/>
      <c r="V118" s="80" t="s">
        <v>2047</v>
      </c>
      <c r="W118" s="80" t="str">
        <f t="shared" si="4"/>
        <v>, 'G' Grill</v>
      </c>
      <c r="X118" s="32" t="s">
        <v>590</v>
      </c>
      <c r="Y118" s="110">
        <v>30</v>
      </c>
      <c r="Z118" s="35" t="s">
        <v>871</v>
      </c>
      <c r="AA118" s="133">
        <v>1</v>
      </c>
      <c r="AB118" s="133">
        <f t="shared" si="5"/>
        <v>1</v>
      </c>
    </row>
    <row r="119" spans="1:28" s="3" customFormat="1" x14ac:dyDescent="0.2">
      <c r="A119" s="99">
        <v>117</v>
      </c>
      <c r="B119" s="100">
        <v>118</v>
      </c>
      <c r="C119" s="101">
        <v>31</v>
      </c>
      <c r="D119" s="142" t="s">
        <v>2546</v>
      </c>
      <c r="E119" s="100">
        <v>31</v>
      </c>
      <c r="F119" s="102" t="str">
        <f t="shared" si="3"/>
        <v xml:space="preserve">1869 - Pictorial Issue - 12c  Green,  S.S. Adriatic, 'G' Grill, Perf 12   </v>
      </c>
      <c r="G119" s="106" t="s">
        <v>2517</v>
      </c>
      <c r="H119" s="104">
        <v>125</v>
      </c>
      <c r="I119" s="105">
        <v>125</v>
      </c>
      <c r="J119" s="105">
        <v>700</v>
      </c>
      <c r="K119" s="105">
        <v>1900</v>
      </c>
      <c r="L119" s="104">
        <v>125</v>
      </c>
      <c r="M119" s="100">
        <v>124</v>
      </c>
      <c r="N119" s="112" t="s">
        <v>590</v>
      </c>
      <c r="O119" s="32">
        <v>1869</v>
      </c>
      <c r="P119" s="111" t="s">
        <v>66</v>
      </c>
      <c r="Q119" s="80" t="s">
        <v>1956</v>
      </c>
      <c r="R119" s="80" t="s">
        <v>1642</v>
      </c>
      <c r="S119" s="36" t="s">
        <v>2022</v>
      </c>
      <c r="T119" s="80" t="s">
        <v>2147</v>
      </c>
      <c r="U119" s="80"/>
      <c r="V119" s="80" t="s">
        <v>2047</v>
      </c>
      <c r="W119" s="80" t="str">
        <f t="shared" si="4"/>
        <v>, 'G' Grill</v>
      </c>
      <c r="X119" s="32" t="s">
        <v>590</v>
      </c>
      <c r="Y119" s="110">
        <v>31</v>
      </c>
      <c r="Z119" s="35" t="s">
        <v>872</v>
      </c>
      <c r="AA119" s="133">
        <v>1</v>
      </c>
      <c r="AB119" s="133">
        <f t="shared" si="5"/>
        <v>1</v>
      </c>
    </row>
    <row r="120" spans="1:28" s="3" customFormat="1" x14ac:dyDescent="0.2">
      <c r="A120" s="99">
        <v>118</v>
      </c>
      <c r="B120" s="100">
        <v>119</v>
      </c>
      <c r="C120" s="101"/>
      <c r="D120" s="142" t="s">
        <v>2546</v>
      </c>
      <c r="E120" s="100">
        <v>32</v>
      </c>
      <c r="F120" s="102" t="str">
        <f t="shared" si="3"/>
        <v xml:space="preserve">1869 - Pictorial Issue - 15c  Brown &amp; Blue,  Landing of Columbus, Type I, 'G' Grill, Perf 12   </v>
      </c>
      <c r="G120" s="106" t="s">
        <v>2517</v>
      </c>
      <c r="H120" s="104"/>
      <c r="I120" s="105">
        <v>850</v>
      </c>
      <c r="J120" s="105">
        <v>3250</v>
      </c>
      <c r="K120" s="105">
        <v>9500</v>
      </c>
      <c r="L120" s="104">
        <v>850</v>
      </c>
      <c r="M120" s="100">
        <v>126</v>
      </c>
      <c r="N120" s="112" t="s">
        <v>590</v>
      </c>
      <c r="O120" s="32">
        <v>1869</v>
      </c>
      <c r="P120" s="111" t="s">
        <v>66</v>
      </c>
      <c r="Q120" s="80" t="s">
        <v>1961</v>
      </c>
      <c r="R120" s="80" t="s">
        <v>1643</v>
      </c>
      <c r="S120" s="36" t="s">
        <v>2050</v>
      </c>
      <c r="T120" s="80" t="s">
        <v>2147</v>
      </c>
      <c r="U120" s="80"/>
      <c r="V120" s="80" t="s">
        <v>2086</v>
      </c>
      <c r="W120" s="80" t="str">
        <f t="shared" si="4"/>
        <v>, Type I, 'G' Grill</v>
      </c>
      <c r="X120" s="32" t="s">
        <v>1593</v>
      </c>
      <c r="Y120" s="110">
        <v>32</v>
      </c>
      <c r="Z120" s="35"/>
      <c r="AA120" s="133">
        <v>1</v>
      </c>
      <c r="AB120" s="133">
        <f t="shared" si="5"/>
        <v>0</v>
      </c>
    </row>
    <row r="121" spans="1:28" s="3" customFormat="1" x14ac:dyDescent="0.2">
      <c r="A121" s="99">
        <v>119</v>
      </c>
      <c r="B121" s="100">
        <v>120</v>
      </c>
      <c r="C121" s="101">
        <v>32</v>
      </c>
      <c r="D121" s="142" t="s">
        <v>2546</v>
      </c>
      <c r="E121" s="100">
        <v>32</v>
      </c>
      <c r="F121" s="102" t="str">
        <f t="shared" si="3"/>
        <v xml:space="preserve">1869 - Pictorial Issue - 15c  Brown &amp; Blue,  Landing of Columbus, Type II, 'G' Grill, Perf 12   </v>
      </c>
      <c r="G121" s="106" t="s">
        <v>2517</v>
      </c>
      <c r="H121" s="104">
        <v>210</v>
      </c>
      <c r="I121" s="105">
        <v>210</v>
      </c>
      <c r="J121" s="105">
        <v>1150</v>
      </c>
      <c r="K121" s="105">
        <v>3250</v>
      </c>
      <c r="L121" s="104">
        <v>210</v>
      </c>
      <c r="M121" s="100">
        <v>127</v>
      </c>
      <c r="N121" s="112" t="s">
        <v>590</v>
      </c>
      <c r="O121" s="32">
        <v>1869</v>
      </c>
      <c r="P121" s="111" t="s">
        <v>66</v>
      </c>
      <c r="Q121" s="80" t="s">
        <v>1961</v>
      </c>
      <c r="R121" s="80" t="s">
        <v>1643</v>
      </c>
      <c r="S121" s="36" t="s">
        <v>2050</v>
      </c>
      <c r="T121" s="80" t="s">
        <v>2147</v>
      </c>
      <c r="U121" s="80"/>
      <c r="V121" s="80" t="s">
        <v>2087</v>
      </c>
      <c r="W121" s="80" t="str">
        <f t="shared" si="4"/>
        <v>, Type II, 'G' Grill</v>
      </c>
      <c r="X121" s="32" t="s">
        <v>590</v>
      </c>
      <c r="Y121" s="110">
        <v>32</v>
      </c>
      <c r="Z121" s="35" t="s">
        <v>873</v>
      </c>
      <c r="AA121" s="133">
        <v>1</v>
      </c>
      <c r="AB121" s="133">
        <f t="shared" si="5"/>
        <v>1</v>
      </c>
    </row>
    <row r="122" spans="1:28" s="3" customFormat="1" x14ac:dyDescent="0.2">
      <c r="A122" s="99">
        <v>120</v>
      </c>
      <c r="B122" s="100">
        <v>121</v>
      </c>
      <c r="C122" s="101">
        <v>33</v>
      </c>
      <c r="D122" s="142" t="s">
        <v>2546</v>
      </c>
      <c r="E122" s="100">
        <v>33</v>
      </c>
      <c r="F122" s="102" t="str">
        <f t="shared" si="3"/>
        <v xml:space="preserve">1869 - Pictorial Issue - 24c  Green &amp; Violet,  Signing of Declaration, 'G' Grill, Perf 12   </v>
      </c>
      <c r="G122" s="106" t="s">
        <v>2517</v>
      </c>
      <c r="H122" s="104">
        <v>650</v>
      </c>
      <c r="I122" s="105">
        <v>650</v>
      </c>
      <c r="J122" s="105">
        <v>2800</v>
      </c>
      <c r="K122" s="105">
        <v>8000</v>
      </c>
      <c r="L122" s="104">
        <v>650</v>
      </c>
      <c r="M122" s="100">
        <v>129</v>
      </c>
      <c r="N122" s="112" t="s">
        <v>590</v>
      </c>
      <c r="O122" s="32">
        <v>1869</v>
      </c>
      <c r="P122" s="111" t="s">
        <v>66</v>
      </c>
      <c r="Q122" s="80" t="s">
        <v>1957</v>
      </c>
      <c r="R122" s="80" t="s">
        <v>1644</v>
      </c>
      <c r="S122" s="36" t="s">
        <v>2051</v>
      </c>
      <c r="T122" s="80" t="s">
        <v>2147</v>
      </c>
      <c r="U122" s="80"/>
      <c r="V122" s="80" t="s">
        <v>2047</v>
      </c>
      <c r="W122" s="80" t="str">
        <f t="shared" si="4"/>
        <v>, 'G' Grill</v>
      </c>
      <c r="X122" s="32" t="s">
        <v>590</v>
      </c>
      <c r="Y122" s="110">
        <v>33</v>
      </c>
      <c r="Z122" s="35" t="s">
        <v>874</v>
      </c>
      <c r="AA122" s="133">
        <v>1</v>
      </c>
      <c r="AB122" s="133">
        <f t="shared" si="5"/>
        <v>1</v>
      </c>
    </row>
    <row r="123" spans="1:28" s="3" customFormat="1" x14ac:dyDescent="0.2">
      <c r="A123" s="99">
        <v>121</v>
      </c>
      <c r="B123" s="100">
        <v>122</v>
      </c>
      <c r="C123" s="101">
        <v>34</v>
      </c>
      <c r="D123" s="142" t="s">
        <v>2546</v>
      </c>
      <c r="E123" s="100">
        <v>34</v>
      </c>
      <c r="F123" s="102" t="str">
        <f t="shared" si="3"/>
        <v xml:space="preserve">1869 - Pictorial Issue - 30c  Ultramarine &amp; Carmen,  Shield &amp; Eagle &amp; Flags, 'G' Grill, Perf 12   </v>
      </c>
      <c r="G123" s="106" t="s">
        <v>2517</v>
      </c>
      <c r="H123" s="104">
        <v>450</v>
      </c>
      <c r="I123" s="105">
        <v>450</v>
      </c>
      <c r="J123" s="105">
        <v>1650</v>
      </c>
      <c r="K123" s="105">
        <v>5000</v>
      </c>
      <c r="L123" s="104">
        <v>450</v>
      </c>
      <c r="M123" s="100">
        <v>131</v>
      </c>
      <c r="N123" s="112" t="s">
        <v>590</v>
      </c>
      <c r="O123" s="32">
        <v>1869</v>
      </c>
      <c r="P123" s="111" t="s">
        <v>66</v>
      </c>
      <c r="Q123" s="80" t="s">
        <v>1958</v>
      </c>
      <c r="R123" s="80" t="s">
        <v>1645</v>
      </c>
      <c r="S123" s="36" t="s">
        <v>2053</v>
      </c>
      <c r="T123" s="80" t="s">
        <v>2147</v>
      </c>
      <c r="U123" s="80"/>
      <c r="V123" s="80" t="s">
        <v>2047</v>
      </c>
      <c r="W123" s="80" t="str">
        <f t="shared" si="4"/>
        <v>, 'G' Grill</v>
      </c>
      <c r="X123" s="32" t="s">
        <v>590</v>
      </c>
      <c r="Y123" s="110">
        <v>34</v>
      </c>
      <c r="Z123" s="35" t="s">
        <v>875</v>
      </c>
      <c r="AA123" s="133">
        <v>1</v>
      </c>
      <c r="AB123" s="133">
        <f t="shared" si="5"/>
        <v>1</v>
      </c>
    </row>
    <row r="124" spans="1:28" s="3" customFormat="1" x14ac:dyDescent="0.2">
      <c r="A124" s="99">
        <v>122</v>
      </c>
      <c r="B124" s="100">
        <v>123</v>
      </c>
      <c r="C124" s="101">
        <v>35</v>
      </c>
      <c r="D124" s="142" t="s">
        <v>2546</v>
      </c>
      <c r="E124" s="100">
        <v>35</v>
      </c>
      <c r="F124" s="102" t="str">
        <f t="shared" si="3"/>
        <v xml:space="preserve">1869 - Pictorial Issue - 90c  Carmen &amp; Black,  Lincoln, 'G' Grill, Perf 12   </v>
      </c>
      <c r="G124" s="106" t="s">
        <v>2517</v>
      </c>
      <c r="H124" s="104">
        <v>1900</v>
      </c>
      <c r="I124" s="105">
        <v>1900</v>
      </c>
      <c r="J124" s="105">
        <v>4000</v>
      </c>
      <c r="K124" s="105">
        <v>12000</v>
      </c>
      <c r="L124" s="104">
        <v>1900</v>
      </c>
      <c r="M124" s="100">
        <v>133</v>
      </c>
      <c r="N124" s="112" t="s">
        <v>590</v>
      </c>
      <c r="O124" s="32">
        <v>1869</v>
      </c>
      <c r="P124" s="111" t="s">
        <v>66</v>
      </c>
      <c r="Q124" s="80" t="s">
        <v>1959</v>
      </c>
      <c r="R124" s="80" t="s">
        <v>1638</v>
      </c>
      <c r="S124" s="36" t="s">
        <v>2052</v>
      </c>
      <c r="T124" s="80" t="s">
        <v>2147</v>
      </c>
      <c r="U124" s="80"/>
      <c r="V124" s="80" t="s">
        <v>2047</v>
      </c>
      <c r="W124" s="80" t="str">
        <f t="shared" si="4"/>
        <v>, 'G' Grill</v>
      </c>
      <c r="X124" s="32" t="s">
        <v>590</v>
      </c>
      <c r="Y124" s="110">
        <v>35</v>
      </c>
      <c r="Z124" s="35" t="s">
        <v>876</v>
      </c>
      <c r="AA124" s="133">
        <v>1</v>
      </c>
      <c r="AB124" s="133">
        <f t="shared" si="5"/>
        <v>1</v>
      </c>
    </row>
    <row r="125" spans="1:28" s="3" customFormat="1" x14ac:dyDescent="0.2">
      <c r="A125" s="99">
        <v>123</v>
      </c>
      <c r="B125" s="100">
        <v>124</v>
      </c>
      <c r="C125" s="101"/>
      <c r="D125" s="143" t="s">
        <v>3794</v>
      </c>
      <c r="E125" s="100">
        <v>26</v>
      </c>
      <c r="F125" s="102" t="str">
        <f t="shared" si="3"/>
        <v xml:space="preserve">1875 Reprint - Pictorial Issue - 1c  Buff,  Franklin, No Grill, Hard White Paper, Crackly Gum, Perf 12   </v>
      </c>
      <c r="G125" s="106" t="s">
        <v>2517</v>
      </c>
      <c r="H125" s="104"/>
      <c r="I125" s="105">
        <v>400</v>
      </c>
      <c r="J125" s="105">
        <v>230</v>
      </c>
      <c r="K125" s="105">
        <v>550</v>
      </c>
      <c r="L125" s="104">
        <v>400</v>
      </c>
      <c r="M125" s="100">
        <v>114</v>
      </c>
      <c r="N125" s="112" t="s">
        <v>590</v>
      </c>
      <c r="O125" s="32" t="s">
        <v>2062</v>
      </c>
      <c r="P125" s="111" t="s">
        <v>66</v>
      </c>
      <c r="Q125" s="80" t="s">
        <v>1954</v>
      </c>
      <c r="R125" s="80" t="s">
        <v>1634</v>
      </c>
      <c r="S125" s="36" t="s">
        <v>2037</v>
      </c>
      <c r="T125" s="80" t="s">
        <v>2147</v>
      </c>
      <c r="U125" s="80"/>
      <c r="V125" s="80" t="s">
        <v>2111</v>
      </c>
      <c r="W125" s="80" t="str">
        <f t="shared" si="4"/>
        <v>, No Grill, Hard White Paper, Crackly Gum</v>
      </c>
      <c r="X125" s="32" t="s">
        <v>1593</v>
      </c>
      <c r="Y125" s="110">
        <v>26</v>
      </c>
      <c r="Z125" s="35"/>
      <c r="AA125" s="133">
        <v>1</v>
      </c>
      <c r="AB125" s="133">
        <f t="shared" si="5"/>
        <v>0</v>
      </c>
    </row>
    <row r="126" spans="1:28" s="3" customFormat="1" x14ac:dyDescent="0.2">
      <c r="A126" s="99">
        <v>124</v>
      </c>
      <c r="B126" s="100">
        <v>125</v>
      </c>
      <c r="C126" s="101"/>
      <c r="D126" s="143" t="s">
        <v>3794</v>
      </c>
      <c r="E126" s="100">
        <v>27</v>
      </c>
      <c r="F126" s="102" t="str">
        <f t="shared" si="3"/>
        <v xml:space="preserve">1875 Reprint - Pictorial Issue - 2c  Brown,  Pony Express Rider, No Grill, Hard White Paper, Crackly Gum, Perf 12   </v>
      </c>
      <c r="G126" s="106" t="s">
        <v>2517</v>
      </c>
      <c r="H126" s="104"/>
      <c r="I126" s="105">
        <v>800</v>
      </c>
      <c r="J126" s="105">
        <v>260</v>
      </c>
      <c r="K126" s="105">
        <v>650</v>
      </c>
      <c r="L126" s="104">
        <v>800</v>
      </c>
      <c r="M126" s="100">
        <v>117</v>
      </c>
      <c r="N126" s="112" t="s">
        <v>590</v>
      </c>
      <c r="O126" s="32" t="s">
        <v>2062</v>
      </c>
      <c r="P126" s="111" t="s">
        <v>66</v>
      </c>
      <c r="Q126" s="80" t="s">
        <v>1960</v>
      </c>
      <c r="R126" s="80" t="s">
        <v>1639</v>
      </c>
      <c r="S126" s="36" t="s">
        <v>2021</v>
      </c>
      <c r="T126" s="80" t="s">
        <v>2147</v>
      </c>
      <c r="U126" s="80"/>
      <c r="V126" s="80" t="s">
        <v>2111</v>
      </c>
      <c r="W126" s="80" t="str">
        <f t="shared" si="4"/>
        <v>, No Grill, Hard White Paper, Crackly Gum</v>
      </c>
      <c r="X126" s="32" t="s">
        <v>1593</v>
      </c>
      <c r="Y126" s="110">
        <v>27</v>
      </c>
      <c r="Z126" s="35"/>
      <c r="AA126" s="133">
        <v>1</v>
      </c>
      <c r="AB126" s="133">
        <f t="shared" si="5"/>
        <v>0</v>
      </c>
    </row>
    <row r="127" spans="1:28" s="3" customFormat="1" x14ac:dyDescent="0.2">
      <c r="A127" s="99">
        <v>125</v>
      </c>
      <c r="B127" s="100">
        <v>126</v>
      </c>
      <c r="C127" s="101"/>
      <c r="D127" s="143" t="s">
        <v>3794</v>
      </c>
      <c r="E127" s="100">
        <v>28</v>
      </c>
      <c r="F127" s="102" t="str">
        <f t="shared" si="3"/>
        <v xml:space="preserve">1875 Reprint - Pictorial Issue - 3c  Ultramarine,  Locomotive, No Grill, Hard White Paper, Crackly Gum, Perf 12   </v>
      </c>
      <c r="G127" s="106" t="s">
        <v>2517</v>
      </c>
      <c r="H127" s="104"/>
      <c r="I127" s="105">
        <v>40000</v>
      </c>
      <c r="J127" s="105">
        <v>2500</v>
      </c>
      <c r="K127" s="105">
        <v>5000</v>
      </c>
      <c r="L127" s="104">
        <f>+J127</f>
        <v>2500</v>
      </c>
      <c r="M127" s="100">
        <v>119</v>
      </c>
      <c r="N127" s="112" t="s">
        <v>590</v>
      </c>
      <c r="O127" s="32" t="s">
        <v>2062</v>
      </c>
      <c r="P127" s="111" t="s">
        <v>66</v>
      </c>
      <c r="Q127" s="80" t="s">
        <v>1955</v>
      </c>
      <c r="R127" s="80" t="s">
        <v>1640</v>
      </c>
      <c r="S127" s="36" t="s">
        <v>2048</v>
      </c>
      <c r="T127" s="80" t="s">
        <v>2147</v>
      </c>
      <c r="U127" s="80"/>
      <c r="V127" s="80" t="s">
        <v>2111</v>
      </c>
      <c r="W127" s="80" t="str">
        <f t="shared" si="4"/>
        <v>, No Grill, Hard White Paper, Crackly Gum</v>
      </c>
      <c r="X127" s="32" t="s">
        <v>1593</v>
      </c>
      <c r="Y127" s="110">
        <v>28</v>
      </c>
      <c r="Z127" s="35"/>
      <c r="AA127" s="133">
        <v>1</v>
      </c>
      <c r="AB127" s="133">
        <f t="shared" si="5"/>
        <v>0</v>
      </c>
    </row>
    <row r="128" spans="1:28" s="3" customFormat="1" x14ac:dyDescent="0.2">
      <c r="A128" s="99">
        <v>126</v>
      </c>
      <c r="B128" s="100">
        <v>127</v>
      </c>
      <c r="C128" s="101"/>
      <c r="D128" s="143" t="s">
        <v>3794</v>
      </c>
      <c r="E128" s="100">
        <v>29</v>
      </c>
      <c r="F128" s="102" t="str">
        <f t="shared" si="3"/>
        <v xml:space="preserve">1875 Reprint - Pictorial Issue - 6c  Ultramarine,  Washington, No Grill, Hard White Paper, Crackly Gum, Perf 12   </v>
      </c>
      <c r="G128" s="106" t="s">
        <v>2517</v>
      </c>
      <c r="H128" s="104"/>
      <c r="I128" s="105">
        <v>3250</v>
      </c>
      <c r="J128" s="105">
        <v>775</v>
      </c>
      <c r="K128" s="105">
        <v>1750</v>
      </c>
      <c r="L128" s="104">
        <v>3250</v>
      </c>
      <c r="M128" s="100">
        <v>121</v>
      </c>
      <c r="N128" s="112" t="s">
        <v>590</v>
      </c>
      <c r="O128" s="32" t="s">
        <v>2062</v>
      </c>
      <c r="P128" s="111" t="s">
        <v>66</v>
      </c>
      <c r="Q128" s="80" t="s">
        <v>1962</v>
      </c>
      <c r="R128" s="80" t="s">
        <v>1635</v>
      </c>
      <c r="S128" s="36" t="s">
        <v>2048</v>
      </c>
      <c r="T128" s="80" t="s">
        <v>2147</v>
      </c>
      <c r="U128" s="80"/>
      <c r="V128" s="80" t="s">
        <v>2111</v>
      </c>
      <c r="W128" s="80" t="str">
        <f t="shared" si="4"/>
        <v>, No Grill, Hard White Paper, Crackly Gum</v>
      </c>
      <c r="X128" s="32" t="s">
        <v>1593</v>
      </c>
      <c r="Y128" s="110">
        <v>29</v>
      </c>
      <c r="Z128" s="35"/>
      <c r="AA128" s="133">
        <v>1</v>
      </c>
      <c r="AB128" s="133">
        <f t="shared" si="5"/>
        <v>0</v>
      </c>
    </row>
    <row r="129" spans="1:28" s="3" customFormat="1" x14ac:dyDescent="0.2">
      <c r="A129" s="99">
        <v>127</v>
      </c>
      <c r="B129" s="100">
        <v>128</v>
      </c>
      <c r="C129" s="101"/>
      <c r="D129" s="143" t="s">
        <v>3794</v>
      </c>
      <c r="E129" s="100">
        <v>30</v>
      </c>
      <c r="F129" s="102" t="str">
        <f t="shared" si="3"/>
        <v xml:space="preserve">1875 Reprint - Pictorial Issue - 10c  Yellow,  Shield &amp; Eagle, No Grill, Hard White Paper, Crackly Gum, Perf 12   </v>
      </c>
      <c r="G129" s="106" t="s">
        <v>2517</v>
      </c>
      <c r="H129" s="104"/>
      <c r="I129" s="105">
        <v>2000</v>
      </c>
      <c r="J129" s="105">
        <v>725</v>
      </c>
      <c r="K129" s="105">
        <v>1650</v>
      </c>
      <c r="L129" s="104">
        <v>2000</v>
      </c>
      <c r="M129" s="100">
        <v>123</v>
      </c>
      <c r="N129" s="112" t="s">
        <v>590</v>
      </c>
      <c r="O129" s="32" t="s">
        <v>2062</v>
      </c>
      <c r="P129" s="111" t="s">
        <v>66</v>
      </c>
      <c r="Q129" s="80" t="s">
        <v>1953</v>
      </c>
      <c r="R129" s="80" t="s">
        <v>1641</v>
      </c>
      <c r="S129" s="36" t="s">
        <v>2049</v>
      </c>
      <c r="T129" s="80" t="s">
        <v>2147</v>
      </c>
      <c r="U129" s="80"/>
      <c r="V129" s="80" t="s">
        <v>2111</v>
      </c>
      <c r="W129" s="80" t="str">
        <f t="shared" si="4"/>
        <v>, No Grill, Hard White Paper, Crackly Gum</v>
      </c>
      <c r="X129" s="32" t="s">
        <v>1593</v>
      </c>
      <c r="Y129" s="110">
        <v>30</v>
      </c>
      <c r="Z129" s="35"/>
      <c r="AA129" s="133">
        <v>1</v>
      </c>
      <c r="AB129" s="133">
        <f t="shared" si="5"/>
        <v>0</v>
      </c>
    </row>
    <row r="130" spans="1:28" s="3" customFormat="1" x14ac:dyDescent="0.2">
      <c r="A130" s="99">
        <v>128</v>
      </c>
      <c r="B130" s="100">
        <v>129</v>
      </c>
      <c r="C130" s="101"/>
      <c r="D130" s="143" t="s">
        <v>3794</v>
      </c>
      <c r="E130" s="100">
        <v>31</v>
      </c>
      <c r="F130" s="102" t="str">
        <f t="shared" ref="F130:F193" si="7">CONCATENATE(O130," - ",P130," - ",Q130," ",S130,", ",R130,W130,", ",T130,"   ",U130)</f>
        <v xml:space="preserve">1875 Reprint - Pictorial Issue - 12c  Green,  S.S. Adriatic, No Grill, Hard White Paper, Crackly Gum, Perf 12   </v>
      </c>
      <c r="G130" s="106" t="s">
        <v>2517</v>
      </c>
      <c r="H130" s="104"/>
      <c r="I130" s="105">
        <v>3250</v>
      </c>
      <c r="J130" s="105">
        <v>1025</v>
      </c>
      <c r="K130" s="105">
        <v>2250</v>
      </c>
      <c r="L130" s="104">
        <v>3250</v>
      </c>
      <c r="M130" s="100">
        <v>125</v>
      </c>
      <c r="N130" s="112" t="s">
        <v>590</v>
      </c>
      <c r="O130" s="32" t="s">
        <v>2062</v>
      </c>
      <c r="P130" s="111" t="s">
        <v>66</v>
      </c>
      <c r="Q130" s="80" t="s">
        <v>1956</v>
      </c>
      <c r="R130" s="80" t="s">
        <v>1642</v>
      </c>
      <c r="S130" s="36" t="s">
        <v>2022</v>
      </c>
      <c r="T130" s="80" t="s">
        <v>2147</v>
      </c>
      <c r="U130" s="80"/>
      <c r="V130" s="80" t="s">
        <v>2111</v>
      </c>
      <c r="W130" s="80" t="str">
        <f t="shared" ref="W130:W193" si="8">IF(V130&gt;0,CONCATENATE(", ",V130),"")</f>
        <v>, No Grill, Hard White Paper, Crackly Gum</v>
      </c>
      <c r="X130" s="32" t="s">
        <v>1593</v>
      </c>
      <c r="Y130" s="110">
        <v>31</v>
      </c>
      <c r="Z130" s="35"/>
      <c r="AA130" s="133">
        <v>1</v>
      </c>
      <c r="AB130" s="133">
        <f t="shared" ref="AB130:AB193" si="9">IF(H130&gt;0,1,0)</f>
        <v>0</v>
      </c>
    </row>
    <row r="131" spans="1:28" s="3" customFormat="1" x14ac:dyDescent="0.2">
      <c r="A131" s="99">
        <v>129</v>
      </c>
      <c r="B131" s="100">
        <v>130</v>
      </c>
      <c r="C131" s="101"/>
      <c r="D131" s="143" t="s">
        <v>3794</v>
      </c>
      <c r="E131" s="100">
        <v>32</v>
      </c>
      <c r="F131" s="102" t="str">
        <f t="shared" si="7"/>
        <v xml:space="preserve">1875 Reprint - Pictorial Issue - 15c  Brown &amp; Blue,  Landing of Columbus, Type II, No Grill, Hard White Paper, Crackly Gum, Perf 12   </v>
      </c>
      <c r="G131" s="106" t="s">
        <v>2517</v>
      </c>
      <c r="H131" s="104"/>
      <c r="I131" s="105">
        <v>1250</v>
      </c>
      <c r="J131" s="105">
        <v>600</v>
      </c>
      <c r="K131" s="105">
        <v>1350</v>
      </c>
      <c r="L131" s="104">
        <v>1250</v>
      </c>
      <c r="M131" s="100">
        <v>128</v>
      </c>
      <c r="N131" s="112" t="s">
        <v>590</v>
      </c>
      <c r="O131" s="32" t="s">
        <v>2062</v>
      </c>
      <c r="P131" s="111" t="s">
        <v>66</v>
      </c>
      <c r="Q131" s="80" t="s">
        <v>1961</v>
      </c>
      <c r="R131" s="80" t="s">
        <v>1643</v>
      </c>
      <c r="S131" s="36" t="s">
        <v>2050</v>
      </c>
      <c r="T131" s="80" t="s">
        <v>2147</v>
      </c>
      <c r="U131" s="80"/>
      <c r="V131" s="80" t="s">
        <v>2112</v>
      </c>
      <c r="W131" s="80" t="str">
        <f t="shared" si="8"/>
        <v>, Type II, No Grill, Hard White Paper, Crackly Gum</v>
      </c>
      <c r="X131" s="32" t="s">
        <v>1593</v>
      </c>
      <c r="Y131" s="110">
        <v>32</v>
      </c>
      <c r="Z131" s="35"/>
      <c r="AA131" s="133">
        <v>1</v>
      </c>
      <c r="AB131" s="133">
        <f t="shared" si="9"/>
        <v>0</v>
      </c>
    </row>
    <row r="132" spans="1:28" s="3" customFormat="1" x14ac:dyDescent="0.2">
      <c r="A132" s="99">
        <v>130</v>
      </c>
      <c r="B132" s="100">
        <v>131</v>
      </c>
      <c r="C132" s="101"/>
      <c r="D132" s="143" t="s">
        <v>3794</v>
      </c>
      <c r="E132" s="100">
        <v>33</v>
      </c>
      <c r="F132" s="102" t="str">
        <f t="shared" si="7"/>
        <v xml:space="preserve">1875 Reprint - Pictorial Issue - 24c  Green &amp; Violet,  Signing of Declaration, No Grill, Hard White Paper, Crackly Gum, Perf 12   </v>
      </c>
      <c r="G132" s="106" t="s">
        <v>2517</v>
      </c>
      <c r="H132" s="104"/>
      <c r="I132" s="105">
        <v>1750</v>
      </c>
      <c r="J132" s="105">
        <v>900</v>
      </c>
      <c r="K132" s="105">
        <v>2100</v>
      </c>
      <c r="L132" s="104">
        <v>1750</v>
      </c>
      <c r="M132" s="100">
        <v>130</v>
      </c>
      <c r="N132" s="112" t="s">
        <v>590</v>
      </c>
      <c r="O132" s="32" t="s">
        <v>2062</v>
      </c>
      <c r="P132" s="111" t="s">
        <v>66</v>
      </c>
      <c r="Q132" s="80" t="s">
        <v>1957</v>
      </c>
      <c r="R132" s="80" t="s">
        <v>1644</v>
      </c>
      <c r="S132" s="36" t="s">
        <v>2051</v>
      </c>
      <c r="T132" s="80" t="s">
        <v>2147</v>
      </c>
      <c r="U132" s="80"/>
      <c r="V132" s="80" t="s">
        <v>2111</v>
      </c>
      <c r="W132" s="80" t="str">
        <f t="shared" si="8"/>
        <v>, No Grill, Hard White Paper, Crackly Gum</v>
      </c>
      <c r="X132" s="32" t="s">
        <v>1593</v>
      </c>
      <c r="Y132" s="110">
        <v>33</v>
      </c>
      <c r="Z132" s="35"/>
      <c r="AA132" s="133">
        <v>1</v>
      </c>
      <c r="AB132" s="133">
        <f t="shared" si="9"/>
        <v>0</v>
      </c>
    </row>
    <row r="133" spans="1:28" s="3" customFormat="1" x14ac:dyDescent="0.2">
      <c r="A133" s="99">
        <v>131</v>
      </c>
      <c r="B133" s="100">
        <v>132</v>
      </c>
      <c r="C133" s="101"/>
      <c r="D133" s="143" t="s">
        <v>3794</v>
      </c>
      <c r="E133" s="100">
        <v>34</v>
      </c>
      <c r="F133" s="102" t="str">
        <f t="shared" si="7"/>
        <v xml:space="preserve">1875 Reprint - Pictorial Issue - 30c  Ultramarine &amp; Carmen,  Shield &amp; Eagle &amp; Flags, No Grill, Hard White Paper, Crackly Gum, Perf 12   </v>
      </c>
      <c r="G133" s="106" t="s">
        <v>2517</v>
      </c>
      <c r="H133" s="104"/>
      <c r="I133" s="105">
        <v>2900</v>
      </c>
      <c r="J133" s="105">
        <v>1100</v>
      </c>
      <c r="K133" s="105">
        <v>2500</v>
      </c>
      <c r="L133" s="104">
        <v>2900</v>
      </c>
      <c r="M133" s="100">
        <v>132</v>
      </c>
      <c r="N133" s="112" t="s">
        <v>590</v>
      </c>
      <c r="O133" s="32" t="s">
        <v>2062</v>
      </c>
      <c r="P133" s="111" t="s">
        <v>66</v>
      </c>
      <c r="Q133" s="80" t="s">
        <v>1958</v>
      </c>
      <c r="R133" s="80" t="s">
        <v>1645</v>
      </c>
      <c r="S133" s="36" t="s">
        <v>2053</v>
      </c>
      <c r="T133" s="80" t="s">
        <v>2147</v>
      </c>
      <c r="U133" s="80"/>
      <c r="V133" s="80" t="s">
        <v>2111</v>
      </c>
      <c r="W133" s="80" t="str">
        <f t="shared" si="8"/>
        <v>, No Grill, Hard White Paper, Crackly Gum</v>
      </c>
      <c r="X133" s="32" t="s">
        <v>1593</v>
      </c>
      <c r="Y133" s="110">
        <v>34</v>
      </c>
      <c r="Z133" s="35"/>
      <c r="AA133" s="133">
        <v>1</v>
      </c>
      <c r="AB133" s="133">
        <f t="shared" si="9"/>
        <v>0</v>
      </c>
    </row>
    <row r="134" spans="1:28" s="3" customFormat="1" x14ac:dyDescent="0.2">
      <c r="A134" s="99">
        <v>132</v>
      </c>
      <c r="B134" s="100">
        <v>133</v>
      </c>
      <c r="C134" s="101"/>
      <c r="D134" s="143" t="s">
        <v>3794</v>
      </c>
      <c r="E134" s="100">
        <v>35</v>
      </c>
      <c r="F134" s="102" t="str">
        <f t="shared" si="7"/>
        <v xml:space="preserve">1875 Reprint - Pictorial Issue - 90c  Carmen &amp; Black,  Lincoln, No Grill, Hard White Paper, Crackly Gum, Perf 12   </v>
      </c>
      <c r="G134" s="106" t="s">
        <v>2517</v>
      </c>
      <c r="H134" s="104"/>
      <c r="I134" s="105">
        <v>6000</v>
      </c>
      <c r="J134" s="105">
        <v>1500</v>
      </c>
      <c r="K134" s="105">
        <v>3750</v>
      </c>
      <c r="L134" s="104">
        <v>6000</v>
      </c>
      <c r="M134" s="100">
        <v>134</v>
      </c>
      <c r="N134" s="112" t="s">
        <v>590</v>
      </c>
      <c r="O134" s="32" t="s">
        <v>2062</v>
      </c>
      <c r="P134" s="111" t="s">
        <v>66</v>
      </c>
      <c r="Q134" s="80" t="s">
        <v>1959</v>
      </c>
      <c r="R134" s="80" t="s">
        <v>1638</v>
      </c>
      <c r="S134" s="36" t="s">
        <v>2052</v>
      </c>
      <c r="T134" s="80" t="s">
        <v>2147</v>
      </c>
      <c r="U134" s="80"/>
      <c r="V134" s="80" t="s">
        <v>2111</v>
      </c>
      <c r="W134" s="80" t="str">
        <f t="shared" si="8"/>
        <v>, No Grill, Hard White Paper, Crackly Gum</v>
      </c>
      <c r="X134" s="32" t="s">
        <v>1593</v>
      </c>
      <c r="Y134" s="110">
        <v>35</v>
      </c>
      <c r="Z134" s="35"/>
      <c r="AA134" s="133">
        <v>1</v>
      </c>
      <c r="AB134" s="133">
        <f t="shared" si="9"/>
        <v>0</v>
      </c>
    </row>
    <row r="135" spans="1:28" s="3" customFormat="1" x14ac:dyDescent="0.2">
      <c r="A135" s="99">
        <v>133</v>
      </c>
      <c r="B135" s="100">
        <v>134</v>
      </c>
      <c r="C135" s="101"/>
      <c r="D135" s="143" t="s">
        <v>3794</v>
      </c>
      <c r="E135" s="100">
        <v>26</v>
      </c>
      <c r="F135" s="102" t="str">
        <f t="shared" si="7"/>
        <v xml:space="preserve">1880 Reprint - Pictorial Issue - 1c  Buff, Soft Paper,  Franklin, No Grill, Soft Porous Paper, Perf 12   </v>
      </c>
      <c r="G135" s="106" t="s">
        <v>2517</v>
      </c>
      <c r="H135" s="104"/>
      <c r="I135" s="105">
        <v>450</v>
      </c>
      <c r="J135" s="105">
        <v>140</v>
      </c>
      <c r="K135" s="105">
        <v>325</v>
      </c>
      <c r="L135" s="104">
        <v>450</v>
      </c>
      <c r="M135" s="100">
        <v>115</v>
      </c>
      <c r="N135" s="112" t="s">
        <v>590</v>
      </c>
      <c r="O135" s="32" t="s">
        <v>2063</v>
      </c>
      <c r="P135" s="111" t="s">
        <v>66</v>
      </c>
      <c r="Q135" s="80" t="s">
        <v>1954</v>
      </c>
      <c r="R135" s="80" t="s">
        <v>1634</v>
      </c>
      <c r="S135" s="36" t="s">
        <v>2064</v>
      </c>
      <c r="T135" s="80" t="s">
        <v>2147</v>
      </c>
      <c r="U135" s="80"/>
      <c r="V135" s="80" t="s">
        <v>2113</v>
      </c>
      <c r="W135" s="80" t="str">
        <f t="shared" si="8"/>
        <v>, No Grill, Soft Porous Paper</v>
      </c>
      <c r="X135" s="32" t="s">
        <v>1593</v>
      </c>
      <c r="Y135" s="110">
        <v>26</v>
      </c>
      <c r="Z135" s="35"/>
      <c r="AA135" s="133">
        <v>1</v>
      </c>
      <c r="AB135" s="133">
        <f t="shared" si="9"/>
        <v>0</v>
      </c>
    </row>
    <row r="136" spans="1:28" s="3" customFormat="1" x14ac:dyDescent="0.2">
      <c r="A136" s="99">
        <v>134</v>
      </c>
      <c r="B136" s="100">
        <v>135</v>
      </c>
      <c r="C136" s="101"/>
      <c r="D136" s="146" t="s">
        <v>3795</v>
      </c>
      <c r="E136" s="100">
        <v>36</v>
      </c>
      <c r="F136" s="102" t="str">
        <f t="shared" si="7"/>
        <v xml:space="preserve">1870-71 - Large Bank Note Issue - First Design - 1c  Ultramarine,  Franklin, 'H' Grill, Perf 12   </v>
      </c>
      <c r="G136" s="106" t="s">
        <v>2517</v>
      </c>
      <c r="H136" s="104"/>
      <c r="I136" s="105">
        <v>200</v>
      </c>
      <c r="J136" s="105">
        <v>140</v>
      </c>
      <c r="K136" s="105">
        <v>325</v>
      </c>
      <c r="L136" s="104">
        <v>200</v>
      </c>
      <c r="M136" s="100">
        <v>135</v>
      </c>
      <c r="N136" s="112" t="s">
        <v>590</v>
      </c>
      <c r="O136" s="32" t="s">
        <v>2173</v>
      </c>
      <c r="P136" s="111" t="s">
        <v>86</v>
      </c>
      <c r="Q136" s="80" t="s">
        <v>1954</v>
      </c>
      <c r="R136" s="80" t="s">
        <v>1634</v>
      </c>
      <c r="S136" s="36" t="s">
        <v>2048</v>
      </c>
      <c r="T136" s="80" t="s">
        <v>2147</v>
      </c>
      <c r="U136" s="80"/>
      <c r="V136" s="80" t="s">
        <v>2056</v>
      </c>
      <c r="W136" s="80" t="str">
        <f t="shared" si="8"/>
        <v>, 'H' Grill</v>
      </c>
      <c r="X136" s="32" t="s">
        <v>590</v>
      </c>
      <c r="Y136" s="110">
        <v>36</v>
      </c>
      <c r="Z136" s="35" t="s">
        <v>877</v>
      </c>
      <c r="AA136" s="133">
        <v>1</v>
      </c>
      <c r="AB136" s="133">
        <f t="shared" si="9"/>
        <v>0</v>
      </c>
    </row>
    <row r="137" spans="1:28" s="3" customFormat="1" x14ac:dyDescent="0.2">
      <c r="A137" s="99">
        <v>135</v>
      </c>
      <c r="B137" s="100">
        <v>136</v>
      </c>
      <c r="C137" s="101"/>
      <c r="D137" s="146" t="s">
        <v>3795</v>
      </c>
      <c r="E137" s="100">
        <v>37</v>
      </c>
      <c r="F137" s="102" t="str">
        <f t="shared" si="7"/>
        <v xml:space="preserve">1870-71 - Large Bank Note Issue - First Design - 2c  Red Brown,  Jackson, 'H' Grill, Perf 12   </v>
      </c>
      <c r="G137" s="106" t="s">
        <v>2517</v>
      </c>
      <c r="H137" s="104"/>
      <c r="I137" s="105">
        <v>80</v>
      </c>
      <c r="J137" s="105">
        <v>360</v>
      </c>
      <c r="K137" s="105">
        <v>1000</v>
      </c>
      <c r="L137" s="104">
        <v>80</v>
      </c>
      <c r="M137" s="100">
        <v>143</v>
      </c>
      <c r="N137" s="112" t="s">
        <v>590</v>
      </c>
      <c r="O137" s="32" t="s">
        <v>2173</v>
      </c>
      <c r="P137" s="111" t="s">
        <v>86</v>
      </c>
      <c r="Q137" s="80" t="s">
        <v>1960</v>
      </c>
      <c r="R137" s="80" t="s">
        <v>1637</v>
      </c>
      <c r="S137" s="36" t="s">
        <v>2025</v>
      </c>
      <c r="T137" s="80" t="s">
        <v>2147</v>
      </c>
      <c r="U137" s="80"/>
      <c r="V137" s="80" t="s">
        <v>2056</v>
      </c>
      <c r="W137" s="80" t="str">
        <f t="shared" si="8"/>
        <v>, 'H' Grill</v>
      </c>
      <c r="X137" s="32" t="s">
        <v>590</v>
      </c>
      <c r="Y137" s="110">
        <v>37</v>
      </c>
      <c r="Z137" s="35" t="s">
        <v>997</v>
      </c>
      <c r="AA137" s="133">
        <v>1</v>
      </c>
      <c r="AB137" s="133">
        <f t="shared" si="9"/>
        <v>0</v>
      </c>
    </row>
    <row r="138" spans="1:28" s="3" customFormat="1" x14ac:dyDescent="0.2">
      <c r="A138" s="99">
        <v>136</v>
      </c>
      <c r="B138" s="100">
        <v>137</v>
      </c>
      <c r="C138" s="101"/>
      <c r="D138" s="146" t="s">
        <v>3795</v>
      </c>
      <c r="E138" s="100">
        <v>38</v>
      </c>
      <c r="F138" s="102" t="str">
        <f t="shared" si="7"/>
        <v xml:space="preserve">1870-71 - Large Bank Note Issue - First Design - 3c  Green,  Washington, 'H' Grill, Perf 12   </v>
      </c>
      <c r="G138" s="106" t="s">
        <v>2517</v>
      </c>
      <c r="H138" s="104"/>
      <c r="I138" s="105">
        <v>32.5</v>
      </c>
      <c r="J138" s="105">
        <v>190</v>
      </c>
      <c r="K138" s="105">
        <v>575</v>
      </c>
      <c r="L138" s="104">
        <v>32.5</v>
      </c>
      <c r="M138" s="100">
        <v>149</v>
      </c>
      <c r="N138" s="112" t="s">
        <v>590</v>
      </c>
      <c r="O138" s="32" t="s">
        <v>2173</v>
      </c>
      <c r="P138" s="111" t="s">
        <v>86</v>
      </c>
      <c r="Q138" s="80" t="s">
        <v>1955</v>
      </c>
      <c r="R138" s="80" t="s">
        <v>1635</v>
      </c>
      <c r="S138" s="36" t="s">
        <v>2022</v>
      </c>
      <c r="T138" s="80" t="s">
        <v>2147</v>
      </c>
      <c r="U138" s="80"/>
      <c r="V138" s="80" t="s">
        <v>2056</v>
      </c>
      <c r="W138" s="80" t="str">
        <f t="shared" si="8"/>
        <v>, 'H' Grill</v>
      </c>
      <c r="X138" s="32" t="s">
        <v>590</v>
      </c>
      <c r="Y138" s="110">
        <v>38</v>
      </c>
      <c r="Z138" s="35" t="s">
        <v>878</v>
      </c>
      <c r="AA138" s="133">
        <v>1</v>
      </c>
      <c r="AB138" s="133">
        <f t="shared" si="9"/>
        <v>0</v>
      </c>
    </row>
    <row r="139" spans="1:28" s="3" customFormat="1" x14ac:dyDescent="0.2">
      <c r="A139" s="99">
        <v>137</v>
      </c>
      <c r="B139" s="100">
        <v>138</v>
      </c>
      <c r="C139" s="101"/>
      <c r="D139" s="146" t="s">
        <v>3795</v>
      </c>
      <c r="E139" s="100">
        <v>39</v>
      </c>
      <c r="F139" s="102" t="str">
        <f t="shared" si="7"/>
        <v xml:space="preserve">1870-71 - Large Bank Note Issue - First Design - 6c  Carmine,  Lincoln, 'H' Grill, Perf 12   </v>
      </c>
      <c r="G139" s="106" t="s">
        <v>2517</v>
      </c>
      <c r="H139" s="104"/>
      <c r="I139" s="105">
        <v>500</v>
      </c>
      <c r="J139" s="105">
        <v>1750</v>
      </c>
      <c r="K139" s="105">
        <v>5000</v>
      </c>
      <c r="L139" s="104">
        <v>500</v>
      </c>
      <c r="M139" s="100">
        <v>157</v>
      </c>
      <c r="N139" s="112" t="s">
        <v>590</v>
      </c>
      <c r="O139" s="32" t="s">
        <v>2173</v>
      </c>
      <c r="P139" s="111" t="s">
        <v>86</v>
      </c>
      <c r="Q139" s="80" t="s">
        <v>1962</v>
      </c>
      <c r="R139" s="80" t="s">
        <v>1638</v>
      </c>
      <c r="S139" s="36" t="s">
        <v>2057</v>
      </c>
      <c r="T139" s="80" t="s">
        <v>2147</v>
      </c>
      <c r="U139" s="80"/>
      <c r="V139" s="80" t="s">
        <v>2056</v>
      </c>
      <c r="W139" s="80" t="str">
        <f t="shared" si="8"/>
        <v>, 'H' Grill</v>
      </c>
      <c r="X139" s="32" t="s">
        <v>590</v>
      </c>
      <c r="Y139" s="110">
        <v>39</v>
      </c>
      <c r="Z139" s="35" t="s">
        <v>879</v>
      </c>
      <c r="AA139" s="133">
        <v>1</v>
      </c>
      <c r="AB139" s="133">
        <f t="shared" si="9"/>
        <v>0</v>
      </c>
    </row>
    <row r="140" spans="1:28" s="3" customFormat="1" x14ac:dyDescent="0.2">
      <c r="A140" s="99">
        <v>138</v>
      </c>
      <c r="B140" s="100">
        <v>139</v>
      </c>
      <c r="C140" s="101"/>
      <c r="D140" s="146" t="s">
        <v>3795</v>
      </c>
      <c r="E140" s="100">
        <v>40</v>
      </c>
      <c r="F140" s="102" t="str">
        <f t="shared" si="7"/>
        <v xml:space="preserve">1870-71 - Large Bank Note Issue - First Design - 7c  Vermilion,  Edwin M. Stanton, 'H' Grill, Perf 12   </v>
      </c>
      <c r="G140" s="106" t="s">
        <v>2517</v>
      </c>
      <c r="H140" s="104"/>
      <c r="I140" s="105">
        <v>500</v>
      </c>
      <c r="J140" s="105">
        <v>1550</v>
      </c>
      <c r="K140" s="105">
        <v>4250</v>
      </c>
      <c r="L140" s="104">
        <v>500</v>
      </c>
      <c r="M140" s="100">
        <v>165</v>
      </c>
      <c r="N140" s="112" t="s">
        <v>590</v>
      </c>
      <c r="O140" s="32" t="s">
        <v>2173</v>
      </c>
      <c r="P140" s="111" t="s">
        <v>86</v>
      </c>
      <c r="Q140" s="80" t="s">
        <v>1963</v>
      </c>
      <c r="R140" s="80" t="s">
        <v>2485</v>
      </c>
      <c r="S140" s="36" t="s">
        <v>2058</v>
      </c>
      <c r="T140" s="80" t="s">
        <v>2147</v>
      </c>
      <c r="U140" s="80"/>
      <c r="V140" s="80" t="s">
        <v>2056</v>
      </c>
      <c r="W140" s="80" t="str">
        <f t="shared" si="8"/>
        <v>, 'H' Grill</v>
      </c>
      <c r="X140" s="32" t="s">
        <v>590</v>
      </c>
      <c r="Y140" s="110">
        <v>40</v>
      </c>
      <c r="Z140" s="35" t="s">
        <v>880</v>
      </c>
      <c r="AA140" s="133">
        <v>1</v>
      </c>
      <c r="AB140" s="133">
        <f t="shared" si="9"/>
        <v>0</v>
      </c>
    </row>
    <row r="141" spans="1:28" s="3" customFormat="1" x14ac:dyDescent="0.2">
      <c r="A141" s="99">
        <v>139</v>
      </c>
      <c r="B141" s="100">
        <v>140</v>
      </c>
      <c r="C141" s="101"/>
      <c r="D141" s="146" t="s">
        <v>3795</v>
      </c>
      <c r="E141" s="100">
        <v>41</v>
      </c>
      <c r="F141" s="102" t="str">
        <f t="shared" si="7"/>
        <v xml:space="preserve">1870-71 - Large Bank Note Issue - First Design - 10c  Brown,  Jefferson, 'H' Grill, Perf 12   </v>
      </c>
      <c r="G141" s="106" t="s">
        <v>2517</v>
      </c>
      <c r="H141" s="104"/>
      <c r="I141" s="105">
        <v>850</v>
      </c>
      <c r="J141" s="105">
        <v>2550</v>
      </c>
      <c r="K141" s="105">
        <v>7000</v>
      </c>
      <c r="L141" s="104">
        <v>850</v>
      </c>
      <c r="M141" s="100">
        <v>171</v>
      </c>
      <c r="N141" s="112" t="s">
        <v>590</v>
      </c>
      <c r="O141" s="32" t="s">
        <v>2173</v>
      </c>
      <c r="P141" s="111" t="s">
        <v>86</v>
      </c>
      <c r="Q141" s="80" t="s">
        <v>1953</v>
      </c>
      <c r="R141" s="80" t="s">
        <v>1636</v>
      </c>
      <c r="S141" s="36" t="s">
        <v>2021</v>
      </c>
      <c r="T141" s="80" t="s">
        <v>2147</v>
      </c>
      <c r="U141" s="80"/>
      <c r="V141" s="80" t="s">
        <v>2056</v>
      </c>
      <c r="W141" s="80" t="str">
        <f t="shared" si="8"/>
        <v>, 'H' Grill</v>
      </c>
      <c r="X141" s="32" t="s">
        <v>590</v>
      </c>
      <c r="Y141" s="110">
        <v>41</v>
      </c>
      <c r="Z141" s="35" t="s">
        <v>881</v>
      </c>
      <c r="AA141" s="133">
        <v>1</v>
      </c>
      <c r="AB141" s="133">
        <f t="shared" si="9"/>
        <v>0</v>
      </c>
    </row>
    <row r="142" spans="1:28" s="3" customFormat="1" x14ac:dyDescent="0.2">
      <c r="A142" s="99">
        <v>140</v>
      </c>
      <c r="B142" s="100">
        <v>141</v>
      </c>
      <c r="C142" s="101"/>
      <c r="D142" s="146" t="s">
        <v>3793</v>
      </c>
      <c r="E142" s="100">
        <v>42</v>
      </c>
      <c r="F142" s="102" t="str">
        <f t="shared" si="7"/>
        <v xml:space="preserve">1870-71 - Large Bank Note Issue - First Design - 12c  Dull Violet,  Henry Clay, 'H' Grill, Perf 12   </v>
      </c>
      <c r="G142" s="106" t="s">
        <v>2517</v>
      </c>
      <c r="H142" s="104"/>
      <c r="I142" s="105">
        <v>3600</v>
      </c>
      <c r="J142" s="105">
        <v>13000</v>
      </c>
      <c r="K142" s="105">
        <v>27500</v>
      </c>
      <c r="L142" s="104">
        <v>3600</v>
      </c>
      <c r="M142" s="100">
        <v>180</v>
      </c>
      <c r="N142" s="112" t="s">
        <v>590</v>
      </c>
      <c r="O142" s="32" t="s">
        <v>2173</v>
      </c>
      <c r="P142" s="111" t="s">
        <v>86</v>
      </c>
      <c r="Q142" s="80" t="s">
        <v>1956</v>
      </c>
      <c r="R142" s="80" t="s">
        <v>2486</v>
      </c>
      <c r="S142" s="36" t="s">
        <v>2059</v>
      </c>
      <c r="T142" s="80" t="s">
        <v>2147</v>
      </c>
      <c r="U142" s="80"/>
      <c r="V142" s="80" t="s">
        <v>2056</v>
      </c>
      <c r="W142" s="80" t="str">
        <f t="shared" si="8"/>
        <v>, 'H' Grill</v>
      </c>
      <c r="X142" s="32" t="s">
        <v>590</v>
      </c>
      <c r="Y142" s="110">
        <v>42</v>
      </c>
      <c r="Z142" s="35" t="s">
        <v>882</v>
      </c>
      <c r="AA142" s="133">
        <v>1</v>
      </c>
      <c r="AB142" s="133">
        <f t="shared" si="9"/>
        <v>0</v>
      </c>
    </row>
    <row r="143" spans="1:28" s="3" customFormat="1" x14ac:dyDescent="0.2">
      <c r="A143" s="99">
        <v>141</v>
      </c>
      <c r="B143" s="100">
        <v>142</v>
      </c>
      <c r="C143" s="101"/>
      <c r="D143" s="146" t="s">
        <v>3793</v>
      </c>
      <c r="E143" s="100">
        <v>43</v>
      </c>
      <c r="F143" s="102" t="str">
        <f t="shared" si="7"/>
        <v xml:space="preserve">1870-71 - Large Bank Note Issue - First Design - 15c  Orange,  Daniel Webster, 'H' Grill, Perf 12   </v>
      </c>
      <c r="G143" s="106" t="s">
        <v>2517</v>
      </c>
      <c r="H143" s="104"/>
      <c r="I143" s="105">
        <v>1400</v>
      </c>
      <c r="J143" s="105">
        <v>2500</v>
      </c>
      <c r="K143" s="105">
        <v>7500</v>
      </c>
      <c r="L143" s="104">
        <v>1400</v>
      </c>
      <c r="M143" s="100">
        <v>186</v>
      </c>
      <c r="N143" s="112" t="s">
        <v>590</v>
      </c>
      <c r="O143" s="32" t="s">
        <v>2173</v>
      </c>
      <c r="P143" s="111" t="s">
        <v>86</v>
      </c>
      <c r="Q143" s="80" t="s">
        <v>1961</v>
      </c>
      <c r="R143" s="80" t="s">
        <v>2487</v>
      </c>
      <c r="S143" s="36" t="s">
        <v>2031</v>
      </c>
      <c r="T143" s="80" t="s">
        <v>2147</v>
      </c>
      <c r="U143" s="80"/>
      <c r="V143" s="80" t="s">
        <v>2056</v>
      </c>
      <c r="W143" s="80" t="str">
        <f t="shared" si="8"/>
        <v>, 'H' Grill</v>
      </c>
      <c r="X143" s="32" t="s">
        <v>590</v>
      </c>
      <c r="Y143" s="110">
        <v>43</v>
      </c>
      <c r="Z143" s="35" t="s">
        <v>883</v>
      </c>
      <c r="AA143" s="133">
        <v>1</v>
      </c>
      <c r="AB143" s="133">
        <f t="shared" si="9"/>
        <v>0</v>
      </c>
    </row>
    <row r="144" spans="1:28" s="3" customFormat="1" x14ac:dyDescent="0.2">
      <c r="A144" s="99">
        <v>142</v>
      </c>
      <c r="B144" s="100">
        <v>143</v>
      </c>
      <c r="C144" s="101"/>
      <c r="D144" s="146" t="s">
        <v>3793</v>
      </c>
      <c r="E144" s="100">
        <v>44</v>
      </c>
      <c r="F144" s="102" t="str">
        <f t="shared" si="7"/>
        <v xml:space="preserve">1870-71 - Large Bank Note Issue - First Design - 24c  Purple,  General Winfield Scott, 'H' Grill, Perf 12   </v>
      </c>
      <c r="G144" s="106" t="s">
        <v>2517</v>
      </c>
      <c r="H144" s="104"/>
      <c r="I144" s="105">
        <v>6750</v>
      </c>
      <c r="J144" s="105">
        <v>0</v>
      </c>
      <c r="K144" s="105">
        <v>0</v>
      </c>
      <c r="L144" s="104">
        <v>6750</v>
      </c>
      <c r="M144" s="100">
        <v>193</v>
      </c>
      <c r="N144" s="112" t="s">
        <v>590</v>
      </c>
      <c r="O144" s="32" t="s">
        <v>2173</v>
      </c>
      <c r="P144" s="111" t="s">
        <v>86</v>
      </c>
      <c r="Q144" s="80" t="s">
        <v>1957</v>
      </c>
      <c r="R144" s="80" t="s">
        <v>2488</v>
      </c>
      <c r="S144" s="36" t="s">
        <v>2060</v>
      </c>
      <c r="T144" s="80" t="s">
        <v>2147</v>
      </c>
      <c r="U144" s="80"/>
      <c r="V144" s="80" t="s">
        <v>2056</v>
      </c>
      <c r="W144" s="80" t="str">
        <f t="shared" si="8"/>
        <v>, 'H' Grill</v>
      </c>
      <c r="X144" s="32" t="s">
        <v>590</v>
      </c>
      <c r="Y144" s="110">
        <v>44</v>
      </c>
      <c r="Z144" s="35" t="s">
        <v>884</v>
      </c>
      <c r="AA144" s="133">
        <v>1</v>
      </c>
      <c r="AB144" s="133">
        <f t="shared" si="9"/>
        <v>0</v>
      </c>
    </row>
    <row r="145" spans="1:28" s="3" customFormat="1" x14ac:dyDescent="0.2">
      <c r="A145" s="99">
        <v>143</v>
      </c>
      <c r="B145" s="100">
        <v>144</v>
      </c>
      <c r="C145" s="101"/>
      <c r="D145" s="146" t="s">
        <v>3793</v>
      </c>
      <c r="E145" s="100">
        <v>45</v>
      </c>
      <c r="F145" s="102" t="str">
        <f t="shared" si="7"/>
        <v xml:space="preserve">1870-71 - Large Bank Note Issue - First Design - 30c  Black,  Alexander Hamilton, 'H' Grill, Perf 12   </v>
      </c>
      <c r="G145" s="106" t="s">
        <v>2517</v>
      </c>
      <c r="H145" s="104"/>
      <c r="I145" s="105">
        <v>4000</v>
      </c>
      <c r="J145" s="105">
        <v>7500</v>
      </c>
      <c r="K145" s="105">
        <v>20000</v>
      </c>
      <c r="L145" s="104">
        <v>4000</v>
      </c>
      <c r="M145" s="100">
        <v>198</v>
      </c>
      <c r="N145" s="112" t="s">
        <v>590</v>
      </c>
      <c r="O145" s="32" t="s">
        <v>2173</v>
      </c>
      <c r="P145" s="111" t="s">
        <v>86</v>
      </c>
      <c r="Q145" s="80" t="s">
        <v>1958</v>
      </c>
      <c r="R145" s="80" t="s">
        <v>2489</v>
      </c>
      <c r="S145" s="36" t="s">
        <v>2014</v>
      </c>
      <c r="T145" s="80" t="s">
        <v>2147</v>
      </c>
      <c r="U145" s="80"/>
      <c r="V145" s="80" t="s">
        <v>2056</v>
      </c>
      <c r="W145" s="80" t="str">
        <f t="shared" si="8"/>
        <v>, 'H' Grill</v>
      </c>
      <c r="X145" s="32" t="s">
        <v>590</v>
      </c>
      <c r="Y145" s="110">
        <v>45</v>
      </c>
      <c r="Z145" s="35" t="s">
        <v>885</v>
      </c>
      <c r="AA145" s="133">
        <v>1</v>
      </c>
      <c r="AB145" s="133">
        <f t="shared" si="9"/>
        <v>0</v>
      </c>
    </row>
    <row r="146" spans="1:28" s="3" customFormat="1" x14ac:dyDescent="0.2">
      <c r="A146" s="99">
        <v>144</v>
      </c>
      <c r="B146" s="100">
        <v>145</v>
      </c>
      <c r="C146" s="101"/>
      <c r="D146" s="146" t="s">
        <v>3793</v>
      </c>
      <c r="E146" s="100">
        <v>46</v>
      </c>
      <c r="F146" s="102" t="str">
        <f t="shared" si="7"/>
        <v xml:space="preserve">1870-71 - Large Bank Note Issue - First Design - 90c  Carmine,  Commodore Oliver Hazard Perry, 'H' Grill, Perf 12   </v>
      </c>
      <c r="G146" s="106" t="s">
        <v>2517</v>
      </c>
      <c r="H146" s="104"/>
      <c r="I146" s="105">
        <v>2500</v>
      </c>
      <c r="J146" s="105">
        <v>10000</v>
      </c>
      <c r="K146" s="105">
        <v>25000</v>
      </c>
      <c r="L146" s="104">
        <v>2500</v>
      </c>
      <c r="M146" s="100">
        <v>205</v>
      </c>
      <c r="N146" s="112" t="s">
        <v>590</v>
      </c>
      <c r="O146" s="32" t="s">
        <v>2173</v>
      </c>
      <c r="P146" s="111" t="s">
        <v>86</v>
      </c>
      <c r="Q146" s="80" t="s">
        <v>1959</v>
      </c>
      <c r="R146" s="80" t="s">
        <v>2490</v>
      </c>
      <c r="S146" s="36" t="s">
        <v>2057</v>
      </c>
      <c r="T146" s="80" t="s">
        <v>2147</v>
      </c>
      <c r="U146" s="80"/>
      <c r="V146" s="80" t="s">
        <v>2056</v>
      </c>
      <c r="W146" s="80" t="str">
        <f t="shared" si="8"/>
        <v>, 'H' Grill</v>
      </c>
      <c r="X146" s="32" t="s">
        <v>590</v>
      </c>
      <c r="Y146" s="110">
        <v>46</v>
      </c>
      <c r="Z146" s="35" t="s">
        <v>886</v>
      </c>
      <c r="AA146" s="133">
        <v>1</v>
      </c>
      <c r="AB146" s="133">
        <f t="shared" si="9"/>
        <v>0</v>
      </c>
    </row>
    <row r="147" spans="1:28" s="3" customFormat="1" x14ac:dyDescent="0.2">
      <c r="A147" s="99" t="s">
        <v>1624</v>
      </c>
      <c r="B147" s="100">
        <v>146</v>
      </c>
      <c r="C147" s="101"/>
      <c r="D147" s="146" t="s">
        <v>3795</v>
      </c>
      <c r="E147" s="100">
        <v>36</v>
      </c>
      <c r="F147" s="102" t="str">
        <f t="shared" si="7"/>
        <v xml:space="preserve">1870-71 - Large Bank Note Issue - First Design - 1c  Ultramarine,  Franklin, 'I' Grill, Perf 12   </v>
      </c>
      <c r="G147" s="106" t="s">
        <v>2517</v>
      </c>
      <c r="H147" s="104"/>
      <c r="I147" s="105">
        <v>325</v>
      </c>
      <c r="J147" s="105">
        <v>900</v>
      </c>
      <c r="K147" s="105">
        <v>2750</v>
      </c>
      <c r="L147" s="104">
        <v>325</v>
      </c>
      <c r="M147" s="100">
        <v>136</v>
      </c>
      <c r="N147" s="112" t="s">
        <v>590</v>
      </c>
      <c r="O147" s="32" t="s">
        <v>2173</v>
      </c>
      <c r="P147" s="111" t="s">
        <v>86</v>
      </c>
      <c r="Q147" s="80" t="s">
        <v>1954</v>
      </c>
      <c r="R147" s="80" t="s">
        <v>1634</v>
      </c>
      <c r="S147" s="36" t="s">
        <v>2048</v>
      </c>
      <c r="T147" s="80" t="s">
        <v>2147</v>
      </c>
      <c r="U147" s="80"/>
      <c r="V147" s="80" t="s">
        <v>2061</v>
      </c>
      <c r="W147" s="80" t="str">
        <f t="shared" si="8"/>
        <v>, 'I' Grill</v>
      </c>
      <c r="X147" s="32"/>
      <c r="Y147" s="110">
        <v>36</v>
      </c>
      <c r="Z147" s="35"/>
      <c r="AA147" s="133">
        <v>1</v>
      </c>
      <c r="AB147" s="133">
        <f t="shared" si="9"/>
        <v>0</v>
      </c>
    </row>
    <row r="148" spans="1:28" s="3" customFormat="1" x14ac:dyDescent="0.2">
      <c r="A148" s="99" t="s">
        <v>1625</v>
      </c>
      <c r="B148" s="100">
        <v>147</v>
      </c>
      <c r="C148" s="101"/>
      <c r="D148" s="146" t="s">
        <v>3795</v>
      </c>
      <c r="E148" s="100">
        <v>37</v>
      </c>
      <c r="F148" s="102" t="str">
        <f t="shared" si="7"/>
        <v xml:space="preserve">1870-71 - Large Bank Note Issue - First Design - 2c  Red Brown,  Jackson, 'I' Grill, Perf 12   </v>
      </c>
      <c r="G148" s="106" t="s">
        <v>2517</v>
      </c>
      <c r="H148" s="104"/>
      <c r="I148" s="105">
        <v>225</v>
      </c>
      <c r="J148" s="105"/>
      <c r="K148" s="105">
        <v>2000</v>
      </c>
      <c r="L148" s="104">
        <v>225</v>
      </c>
      <c r="M148" s="100">
        <v>144</v>
      </c>
      <c r="N148" s="112" t="s">
        <v>590</v>
      </c>
      <c r="O148" s="32" t="s">
        <v>2173</v>
      </c>
      <c r="P148" s="111" t="s">
        <v>86</v>
      </c>
      <c r="Q148" s="80" t="s">
        <v>1960</v>
      </c>
      <c r="R148" s="80" t="s">
        <v>1637</v>
      </c>
      <c r="S148" s="36" t="s">
        <v>2025</v>
      </c>
      <c r="T148" s="80" t="s">
        <v>2147</v>
      </c>
      <c r="U148" s="80"/>
      <c r="V148" s="80" t="s">
        <v>2061</v>
      </c>
      <c r="W148" s="80" t="str">
        <f t="shared" si="8"/>
        <v>, 'I' Grill</v>
      </c>
      <c r="X148" s="32"/>
      <c r="Y148" s="110">
        <v>37</v>
      </c>
      <c r="Z148" s="35"/>
      <c r="AA148" s="133">
        <v>1</v>
      </c>
      <c r="AB148" s="133">
        <f t="shared" si="9"/>
        <v>0</v>
      </c>
    </row>
    <row r="149" spans="1:28" s="3" customFormat="1" x14ac:dyDescent="0.2">
      <c r="A149" s="99" t="s">
        <v>1626</v>
      </c>
      <c r="B149" s="100">
        <v>148</v>
      </c>
      <c r="C149" s="101"/>
      <c r="D149" s="146" t="s">
        <v>3795</v>
      </c>
      <c r="E149" s="100">
        <v>38</v>
      </c>
      <c r="F149" s="102" t="str">
        <f t="shared" si="7"/>
        <v xml:space="preserve">1870-71 - Large Bank Note Issue - First Design - 3c  Green,  Washington, 'I' Grill, Perf 12   </v>
      </c>
      <c r="G149" s="106" t="s">
        <v>2517</v>
      </c>
      <c r="H149" s="104"/>
      <c r="I149" s="105">
        <v>100</v>
      </c>
      <c r="J149" s="105"/>
      <c r="K149" s="105">
        <v>800</v>
      </c>
      <c r="L149" s="104">
        <v>100</v>
      </c>
      <c r="M149" s="100">
        <v>150</v>
      </c>
      <c r="N149" s="112" t="s">
        <v>590</v>
      </c>
      <c r="O149" s="32" t="s">
        <v>2173</v>
      </c>
      <c r="P149" s="111" t="s">
        <v>86</v>
      </c>
      <c r="Q149" s="80" t="s">
        <v>1955</v>
      </c>
      <c r="R149" s="80" t="s">
        <v>1635</v>
      </c>
      <c r="S149" s="36" t="s">
        <v>2022</v>
      </c>
      <c r="T149" s="80" t="s">
        <v>2147</v>
      </c>
      <c r="U149" s="80"/>
      <c r="V149" s="80" t="s">
        <v>2061</v>
      </c>
      <c r="W149" s="80" t="str">
        <f t="shared" si="8"/>
        <v>, 'I' Grill</v>
      </c>
      <c r="X149" s="32"/>
      <c r="Y149" s="110">
        <v>38</v>
      </c>
      <c r="Z149" s="35"/>
      <c r="AA149" s="133">
        <v>1</v>
      </c>
      <c r="AB149" s="133">
        <f t="shared" si="9"/>
        <v>0</v>
      </c>
    </row>
    <row r="150" spans="1:28" s="3" customFormat="1" x14ac:dyDescent="0.2">
      <c r="A150" s="99" t="s">
        <v>1627</v>
      </c>
      <c r="B150" s="100">
        <v>149</v>
      </c>
      <c r="C150" s="101"/>
      <c r="D150" s="146" t="s">
        <v>3795</v>
      </c>
      <c r="E150" s="100">
        <v>39</v>
      </c>
      <c r="F150" s="102" t="str">
        <f t="shared" si="7"/>
        <v xml:space="preserve">1870-71 - Large Bank Note Issue - First Design - 6c  Carmine,  Lincoln, 'I' Grill, Perf 12   </v>
      </c>
      <c r="G150" s="106" t="s">
        <v>2517</v>
      </c>
      <c r="H150" s="104"/>
      <c r="I150" s="105">
        <v>900</v>
      </c>
      <c r="J150" s="105"/>
      <c r="K150" s="105">
        <v>7000</v>
      </c>
      <c r="L150" s="104">
        <v>900</v>
      </c>
      <c r="M150" s="100">
        <v>158</v>
      </c>
      <c r="N150" s="112" t="s">
        <v>590</v>
      </c>
      <c r="O150" s="32" t="s">
        <v>2173</v>
      </c>
      <c r="P150" s="111" t="s">
        <v>86</v>
      </c>
      <c r="Q150" s="80" t="s">
        <v>1962</v>
      </c>
      <c r="R150" s="80" t="s">
        <v>1638</v>
      </c>
      <c r="S150" s="36" t="s">
        <v>2057</v>
      </c>
      <c r="T150" s="80" t="s">
        <v>2147</v>
      </c>
      <c r="U150" s="80"/>
      <c r="V150" s="80" t="s">
        <v>2061</v>
      </c>
      <c r="W150" s="80" t="str">
        <f t="shared" si="8"/>
        <v>, 'I' Grill</v>
      </c>
      <c r="X150" s="32"/>
      <c r="Y150" s="110">
        <v>39</v>
      </c>
      <c r="Z150" s="35"/>
      <c r="AA150" s="133">
        <v>1</v>
      </c>
      <c r="AB150" s="133">
        <f t="shared" si="9"/>
        <v>0</v>
      </c>
    </row>
    <row r="151" spans="1:28" s="3" customFormat="1" x14ac:dyDescent="0.2">
      <c r="A151" s="99" t="s">
        <v>1628</v>
      </c>
      <c r="B151" s="100">
        <v>150</v>
      </c>
      <c r="C151" s="101"/>
      <c r="D151" s="146" t="s">
        <v>3795</v>
      </c>
      <c r="E151" s="100">
        <v>40</v>
      </c>
      <c r="F151" s="102" t="str">
        <f t="shared" si="7"/>
        <v xml:space="preserve">1870-71 - Large Bank Note Issue - First Design - 7c  Vermilion,  Stanton, 'I' Grill, Perf 12   </v>
      </c>
      <c r="G151" s="106" t="s">
        <v>2517</v>
      </c>
      <c r="H151" s="104"/>
      <c r="I151" s="105">
        <v>1000</v>
      </c>
      <c r="J151" s="105">
        <v>2200</v>
      </c>
      <c r="K151" s="105">
        <v>6500</v>
      </c>
      <c r="L151" s="104">
        <v>1000</v>
      </c>
      <c r="M151" s="100">
        <v>166</v>
      </c>
      <c r="N151" s="112" t="s">
        <v>590</v>
      </c>
      <c r="O151" s="32" t="s">
        <v>2173</v>
      </c>
      <c r="P151" s="111" t="s">
        <v>86</v>
      </c>
      <c r="Q151" s="80" t="s">
        <v>1963</v>
      </c>
      <c r="R151" s="80" t="s">
        <v>1646</v>
      </c>
      <c r="S151" s="36" t="s">
        <v>2058</v>
      </c>
      <c r="T151" s="80" t="s">
        <v>2147</v>
      </c>
      <c r="U151" s="80"/>
      <c r="V151" s="80" t="s">
        <v>2061</v>
      </c>
      <c r="W151" s="80" t="str">
        <f t="shared" si="8"/>
        <v>, 'I' Grill</v>
      </c>
      <c r="X151" s="32"/>
      <c r="Y151" s="110">
        <v>40</v>
      </c>
      <c r="Z151" s="35"/>
      <c r="AA151" s="133">
        <v>1</v>
      </c>
      <c r="AB151" s="133">
        <f t="shared" si="9"/>
        <v>0</v>
      </c>
    </row>
    <row r="152" spans="1:28" s="3" customFormat="1" x14ac:dyDescent="0.2">
      <c r="A152" s="99" t="s">
        <v>1629</v>
      </c>
      <c r="B152" s="100">
        <v>151</v>
      </c>
      <c r="C152" s="101"/>
      <c r="D152" s="146" t="s">
        <v>3795</v>
      </c>
      <c r="E152" s="100">
        <v>41</v>
      </c>
      <c r="F152" s="102" t="str">
        <f t="shared" si="7"/>
        <v xml:space="preserve">1870-71 - Large Bank Note Issue - First Design - 10c  Brown,  Jefferson, 'I' Grill, Perf 12   </v>
      </c>
      <c r="G152" s="106" t="s">
        <v>2517</v>
      </c>
      <c r="H152" s="104"/>
      <c r="I152" s="105">
        <v>8500</v>
      </c>
      <c r="J152" s="105"/>
      <c r="K152" s="105">
        <v>17500</v>
      </c>
      <c r="L152" s="104">
        <v>8500</v>
      </c>
      <c r="M152" s="100">
        <v>172</v>
      </c>
      <c r="N152" s="112" t="s">
        <v>590</v>
      </c>
      <c r="O152" s="32" t="s">
        <v>2173</v>
      </c>
      <c r="P152" s="111" t="s">
        <v>86</v>
      </c>
      <c r="Q152" s="80" t="s">
        <v>1953</v>
      </c>
      <c r="R152" s="80" t="s">
        <v>1636</v>
      </c>
      <c r="S152" s="36" t="s">
        <v>2021</v>
      </c>
      <c r="T152" s="80" t="s">
        <v>2147</v>
      </c>
      <c r="U152" s="80"/>
      <c r="V152" s="80" t="s">
        <v>2061</v>
      </c>
      <c r="W152" s="80" t="str">
        <f t="shared" si="8"/>
        <v>, 'I' Grill</v>
      </c>
      <c r="X152" s="32"/>
      <c r="Y152" s="110">
        <v>41</v>
      </c>
      <c r="Z152" s="35"/>
      <c r="AA152" s="133">
        <v>1</v>
      </c>
      <c r="AB152" s="133">
        <f t="shared" si="9"/>
        <v>0</v>
      </c>
    </row>
    <row r="153" spans="1:28" s="3" customFormat="1" x14ac:dyDescent="0.2">
      <c r="A153" s="99" t="s">
        <v>1630</v>
      </c>
      <c r="B153" s="100">
        <v>152</v>
      </c>
      <c r="C153" s="101"/>
      <c r="D153" s="145" t="s">
        <v>2548</v>
      </c>
      <c r="E153" s="100">
        <v>42</v>
      </c>
      <c r="F153" s="102" t="str">
        <f t="shared" si="7"/>
        <v xml:space="preserve">1870-71 - Large Bank Note Issue - First Design - 12c  Dull Violet,  Clay, 'I' Grill, Perf 12   </v>
      </c>
      <c r="G153" s="106" t="s">
        <v>2517</v>
      </c>
      <c r="H153" s="104"/>
      <c r="I153" s="105"/>
      <c r="J153" s="105"/>
      <c r="K153" s="105">
        <v>30000</v>
      </c>
      <c r="L153" s="104">
        <v>30000</v>
      </c>
      <c r="M153" s="100">
        <v>181</v>
      </c>
      <c r="N153" s="112" t="s">
        <v>590</v>
      </c>
      <c r="O153" s="32" t="s">
        <v>2173</v>
      </c>
      <c r="P153" s="111" t="s">
        <v>86</v>
      </c>
      <c r="Q153" s="80" t="s">
        <v>1956</v>
      </c>
      <c r="R153" s="80" t="s">
        <v>1647</v>
      </c>
      <c r="S153" s="36" t="s">
        <v>2059</v>
      </c>
      <c r="T153" s="80" t="s">
        <v>2147</v>
      </c>
      <c r="U153" s="80"/>
      <c r="V153" s="80" t="s">
        <v>2061</v>
      </c>
      <c r="W153" s="80" t="str">
        <f t="shared" si="8"/>
        <v>, 'I' Grill</v>
      </c>
      <c r="X153" s="32"/>
      <c r="Y153" s="110">
        <v>42</v>
      </c>
      <c r="Z153" s="35"/>
      <c r="AA153" s="133">
        <v>1</v>
      </c>
      <c r="AB153" s="133">
        <f t="shared" si="9"/>
        <v>0</v>
      </c>
    </row>
    <row r="154" spans="1:28" s="3" customFormat="1" x14ac:dyDescent="0.2">
      <c r="A154" s="99" t="s">
        <v>1631</v>
      </c>
      <c r="B154" s="100">
        <v>153</v>
      </c>
      <c r="C154" s="101"/>
      <c r="D154" s="146" t="s">
        <v>3793</v>
      </c>
      <c r="E154" s="100">
        <v>43</v>
      </c>
      <c r="F154" s="102" t="str">
        <f t="shared" si="7"/>
        <v xml:space="preserve">1870-71 - Large Bank Note Issue - First Design - 15c  Orange,  Webster, 'I' Grill, Perf 12   </v>
      </c>
      <c r="G154" s="106" t="s">
        <v>2517</v>
      </c>
      <c r="H154" s="104"/>
      <c r="I154" s="105">
        <v>7500</v>
      </c>
      <c r="J154" s="105"/>
      <c r="K154" s="105">
        <v>16500</v>
      </c>
      <c r="L154" s="104">
        <v>7500</v>
      </c>
      <c r="M154" s="100">
        <v>187</v>
      </c>
      <c r="N154" s="112" t="s">
        <v>590</v>
      </c>
      <c r="O154" s="32" t="s">
        <v>2173</v>
      </c>
      <c r="P154" s="111" t="s">
        <v>86</v>
      </c>
      <c r="Q154" s="80" t="s">
        <v>1961</v>
      </c>
      <c r="R154" s="80" t="s">
        <v>1648</v>
      </c>
      <c r="S154" s="36" t="s">
        <v>2031</v>
      </c>
      <c r="T154" s="80" t="s">
        <v>2147</v>
      </c>
      <c r="U154" s="80"/>
      <c r="V154" s="80" t="s">
        <v>2061</v>
      </c>
      <c r="W154" s="80" t="str">
        <f t="shared" si="8"/>
        <v>, 'I' Grill</v>
      </c>
      <c r="X154" s="32"/>
      <c r="Y154" s="110">
        <v>43</v>
      </c>
      <c r="Z154" s="35"/>
      <c r="AA154" s="133">
        <v>1</v>
      </c>
      <c r="AB154" s="133">
        <f t="shared" si="9"/>
        <v>0</v>
      </c>
    </row>
    <row r="155" spans="1:28" s="3" customFormat="1" x14ac:dyDescent="0.2">
      <c r="A155" s="99" t="s">
        <v>1632</v>
      </c>
      <c r="B155" s="100">
        <v>154</v>
      </c>
      <c r="C155" s="101"/>
      <c r="D155" s="145" t="s">
        <v>2548</v>
      </c>
      <c r="E155" s="100">
        <v>45</v>
      </c>
      <c r="F155" s="102" t="str">
        <f t="shared" si="7"/>
        <v xml:space="preserve">1870-71 - Large Bank Note Issue - First Design - 30c  Black,  Hamilton, 'I' Grill, Perf 12   </v>
      </c>
      <c r="G155" s="106" t="s">
        <v>2517</v>
      </c>
      <c r="H155" s="104"/>
      <c r="I155" s="105"/>
      <c r="J155" s="105"/>
      <c r="K155" s="105">
        <v>75000</v>
      </c>
      <c r="L155" s="104">
        <v>75000</v>
      </c>
      <c r="M155" s="100">
        <v>199</v>
      </c>
      <c r="N155" s="112" t="s">
        <v>590</v>
      </c>
      <c r="O155" s="32" t="s">
        <v>2173</v>
      </c>
      <c r="P155" s="111" t="s">
        <v>86</v>
      </c>
      <c r="Q155" s="80" t="s">
        <v>1958</v>
      </c>
      <c r="R155" s="80" t="s">
        <v>1650</v>
      </c>
      <c r="S155" s="36" t="s">
        <v>2014</v>
      </c>
      <c r="T155" s="80" t="s">
        <v>2147</v>
      </c>
      <c r="U155" s="80"/>
      <c r="V155" s="80" t="s">
        <v>2061</v>
      </c>
      <c r="W155" s="80" t="str">
        <f t="shared" si="8"/>
        <v>, 'I' Grill</v>
      </c>
      <c r="X155" s="32"/>
      <c r="Y155" s="110">
        <v>45</v>
      </c>
      <c r="Z155" s="35"/>
      <c r="AA155" s="133">
        <v>1</v>
      </c>
      <c r="AB155" s="133">
        <f t="shared" si="9"/>
        <v>0</v>
      </c>
    </row>
    <row r="156" spans="1:28" s="3" customFormat="1" x14ac:dyDescent="0.2">
      <c r="A156" s="99" t="s">
        <v>1633</v>
      </c>
      <c r="B156" s="100">
        <v>155</v>
      </c>
      <c r="C156" s="101"/>
      <c r="D156" s="145" t="s">
        <v>2548</v>
      </c>
      <c r="E156" s="100">
        <v>46</v>
      </c>
      <c r="F156" s="102" t="str">
        <f t="shared" si="7"/>
        <v xml:space="preserve">1870-71 - Large Bank Note Issue - First Design - 90c  Carmine,  Perry, 'I' Grill, Perf 12   </v>
      </c>
      <c r="G156" s="106" t="s">
        <v>2517</v>
      </c>
      <c r="H156" s="104"/>
      <c r="I156" s="105">
        <v>15000</v>
      </c>
      <c r="J156" s="105"/>
      <c r="K156" s="105"/>
      <c r="L156" s="104">
        <v>15000</v>
      </c>
      <c r="M156" s="100">
        <v>206</v>
      </c>
      <c r="N156" s="112" t="s">
        <v>590</v>
      </c>
      <c r="O156" s="32" t="s">
        <v>2173</v>
      </c>
      <c r="P156" s="111" t="s">
        <v>86</v>
      </c>
      <c r="Q156" s="80" t="s">
        <v>1959</v>
      </c>
      <c r="R156" s="80" t="s">
        <v>1651</v>
      </c>
      <c r="S156" s="36" t="s">
        <v>2057</v>
      </c>
      <c r="T156" s="80" t="s">
        <v>2147</v>
      </c>
      <c r="U156" s="80"/>
      <c r="V156" s="80" t="s">
        <v>2061</v>
      </c>
      <c r="W156" s="80" t="str">
        <f t="shared" si="8"/>
        <v>, 'I' Grill</v>
      </c>
      <c r="X156" s="32"/>
      <c r="Y156" s="110">
        <v>46</v>
      </c>
      <c r="Z156" s="35"/>
      <c r="AA156" s="133">
        <v>1</v>
      </c>
      <c r="AB156" s="133">
        <f t="shared" si="9"/>
        <v>0</v>
      </c>
    </row>
    <row r="157" spans="1:28" s="3" customFormat="1" x14ac:dyDescent="0.2">
      <c r="A157" s="99">
        <v>145</v>
      </c>
      <c r="B157" s="100">
        <v>156</v>
      </c>
      <c r="C157" s="101"/>
      <c r="D157" s="143" t="s">
        <v>3794</v>
      </c>
      <c r="E157" s="100">
        <v>36</v>
      </c>
      <c r="F157" s="102" t="str">
        <f t="shared" si="7"/>
        <v xml:space="preserve">1870-71 - Large Bank Note Issue - First Design - 1c  Ultramarine,  Franklin, No Grill, Perf 12   </v>
      </c>
      <c r="G157" s="106" t="s">
        <v>2517</v>
      </c>
      <c r="H157" s="104"/>
      <c r="I157" s="105">
        <v>25</v>
      </c>
      <c r="J157" s="105">
        <v>250</v>
      </c>
      <c r="K157" s="105">
        <v>675</v>
      </c>
      <c r="L157" s="104">
        <v>25</v>
      </c>
      <c r="M157" s="100">
        <v>137</v>
      </c>
      <c r="N157" s="112" t="s">
        <v>590</v>
      </c>
      <c r="O157" s="32" t="s">
        <v>2173</v>
      </c>
      <c r="P157" s="111" t="s">
        <v>86</v>
      </c>
      <c r="Q157" s="80" t="s">
        <v>1954</v>
      </c>
      <c r="R157" s="80" t="s">
        <v>1634</v>
      </c>
      <c r="S157" s="36" t="s">
        <v>2048</v>
      </c>
      <c r="T157" s="80" t="s">
        <v>2147</v>
      </c>
      <c r="U157" s="80"/>
      <c r="V157" s="80" t="s">
        <v>2054</v>
      </c>
      <c r="W157" s="80" t="str">
        <f t="shared" si="8"/>
        <v>, No Grill</v>
      </c>
      <c r="X157" s="32" t="s">
        <v>1593</v>
      </c>
      <c r="Y157" s="110">
        <v>36</v>
      </c>
      <c r="Z157" s="35"/>
      <c r="AA157" s="133">
        <v>1</v>
      </c>
      <c r="AB157" s="133">
        <f t="shared" si="9"/>
        <v>0</v>
      </c>
    </row>
    <row r="158" spans="1:28" s="3" customFormat="1" x14ac:dyDescent="0.2">
      <c r="A158" s="99">
        <v>146</v>
      </c>
      <c r="B158" s="100">
        <v>157</v>
      </c>
      <c r="C158" s="101"/>
      <c r="D158" s="143" t="s">
        <v>3794</v>
      </c>
      <c r="E158" s="100">
        <v>37</v>
      </c>
      <c r="F158" s="102" t="str">
        <f t="shared" si="7"/>
        <v xml:space="preserve">1870-71 - Large Bank Note Issue - First Design - 2c  Red Brown,  Jackson, No Grill, Perf 12   </v>
      </c>
      <c r="G158" s="106" t="s">
        <v>2517</v>
      </c>
      <c r="H158" s="104"/>
      <c r="I158" s="105">
        <v>20</v>
      </c>
      <c r="J158" s="105">
        <v>115</v>
      </c>
      <c r="K158" s="105">
        <v>325</v>
      </c>
      <c r="L158" s="104">
        <v>20</v>
      </c>
      <c r="M158" s="100">
        <v>145</v>
      </c>
      <c r="N158" s="112" t="s">
        <v>590</v>
      </c>
      <c r="O158" s="32" t="s">
        <v>2173</v>
      </c>
      <c r="P158" s="111" t="s">
        <v>86</v>
      </c>
      <c r="Q158" s="80" t="s">
        <v>1960</v>
      </c>
      <c r="R158" s="80" t="s">
        <v>1637</v>
      </c>
      <c r="S158" s="36" t="s">
        <v>2025</v>
      </c>
      <c r="T158" s="80" t="s">
        <v>2147</v>
      </c>
      <c r="U158" s="80"/>
      <c r="V158" s="80" t="s">
        <v>2054</v>
      </c>
      <c r="W158" s="80" t="str">
        <f t="shared" si="8"/>
        <v>, No Grill</v>
      </c>
      <c r="X158" s="32" t="s">
        <v>1593</v>
      </c>
      <c r="Y158" s="110">
        <v>37</v>
      </c>
      <c r="Z158" s="35"/>
      <c r="AA158" s="133">
        <v>1</v>
      </c>
      <c r="AB158" s="133">
        <f t="shared" si="9"/>
        <v>0</v>
      </c>
    </row>
    <row r="159" spans="1:28" s="3" customFormat="1" x14ac:dyDescent="0.2">
      <c r="A159" s="99">
        <v>147</v>
      </c>
      <c r="B159" s="100">
        <v>158</v>
      </c>
      <c r="C159" s="101"/>
      <c r="D159" s="143" t="s">
        <v>3794</v>
      </c>
      <c r="E159" s="100">
        <v>38</v>
      </c>
      <c r="F159" s="102" t="str">
        <f t="shared" si="7"/>
        <v xml:space="preserve">1870-71 - Large Bank Note Issue - First Design - 3c  Green,  Washington, No Grill, Perf 12   </v>
      </c>
      <c r="G159" s="106" t="s">
        <v>2517</v>
      </c>
      <c r="H159" s="104"/>
      <c r="I159" s="105">
        <v>2</v>
      </c>
      <c r="J159" s="105">
        <v>80</v>
      </c>
      <c r="K159" s="105">
        <v>225</v>
      </c>
      <c r="L159" s="104">
        <v>2</v>
      </c>
      <c r="M159" s="100">
        <v>151</v>
      </c>
      <c r="N159" s="112" t="s">
        <v>590</v>
      </c>
      <c r="O159" s="32" t="s">
        <v>2173</v>
      </c>
      <c r="P159" s="111" t="s">
        <v>86</v>
      </c>
      <c r="Q159" s="80" t="s">
        <v>1955</v>
      </c>
      <c r="R159" s="80" t="s">
        <v>1635</v>
      </c>
      <c r="S159" s="36" t="s">
        <v>2022</v>
      </c>
      <c r="T159" s="80" t="s">
        <v>2147</v>
      </c>
      <c r="U159" s="80"/>
      <c r="V159" s="80" t="s">
        <v>2054</v>
      </c>
      <c r="W159" s="80" t="str">
        <f t="shared" si="8"/>
        <v>, No Grill</v>
      </c>
      <c r="X159" s="32" t="s">
        <v>1593</v>
      </c>
      <c r="Y159" s="110">
        <v>38</v>
      </c>
      <c r="Z159" s="35"/>
      <c r="AA159" s="133">
        <v>1</v>
      </c>
      <c r="AB159" s="133">
        <f t="shared" si="9"/>
        <v>0</v>
      </c>
    </row>
    <row r="160" spans="1:28" s="3" customFormat="1" x14ac:dyDescent="0.2">
      <c r="A160" s="99">
        <v>148</v>
      </c>
      <c r="B160" s="100">
        <v>159</v>
      </c>
      <c r="C160" s="101"/>
      <c r="D160" s="143" t="s">
        <v>3794</v>
      </c>
      <c r="E160" s="100">
        <v>39</v>
      </c>
      <c r="F160" s="102" t="str">
        <f t="shared" si="7"/>
        <v xml:space="preserve">1870-71 - Large Bank Note Issue - First Design - 6c  Carmine,  Lincoln, No Grill, Perf 12   </v>
      </c>
      <c r="G160" s="106" t="s">
        <v>2517</v>
      </c>
      <c r="H160" s="104"/>
      <c r="I160" s="105">
        <v>25</v>
      </c>
      <c r="J160" s="105">
        <v>320</v>
      </c>
      <c r="K160" s="105">
        <v>1000</v>
      </c>
      <c r="L160" s="104">
        <v>25</v>
      </c>
      <c r="M160" s="100">
        <v>159</v>
      </c>
      <c r="N160" s="112" t="s">
        <v>590</v>
      </c>
      <c r="O160" s="32" t="s">
        <v>2173</v>
      </c>
      <c r="P160" s="111" t="s">
        <v>86</v>
      </c>
      <c r="Q160" s="80" t="s">
        <v>1962</v>
      </c>
      <c r="R160" s="80" t="s">
        <v>1638</v>
      </c>
      <c r="S160" s="36" t="s">
        <v>2057</v>
      </c>
      <c r="T160" s="80" t="s">
        <v>2147</v>
      </c>
      <c r="U160" s="80"/>
      <c r="V160" s="80" t="s">
        <v>2054</v>
      </c>
      <c r="W160" s="80" t="str">
        <f t="shared" si="8"/>
        <v>, No Grill</v>
      </c>
      <c r="X160" s="32" t="s">
        <v>1593</v>
      </c>
      <c r="Y160" s="110">
        <v>39</v>
      </c>
      <c r="Z160" s="35"/>
      <c r="AA160" s="133">
        <v>1</v>
      </c>
      <c r="AB160" s="133">
        <f t="shared" si="9"/>
        <v>0</v>
      </c>
    </row>
    <row r="161" spans="1:28" s="3" customFormat="1" x14ac:dyDescent="0.2">
      <c r="A161" s="99">
        <v>149</v>
      </c>
      <c r="B161" s="100">
        <v>160</v>
      </c>
      <c r="C161" s="101"/>
      <c r="D161" s="143" t="s">
        <v>3794</v>
      </c>
      <c r="E161" s="100">
        <v>40</v>
      </c>
      <c r="F161" s="102" t="str">
        <f t="shared" si="7"/>
        <v xml:space="preserve">1870-71 - Large Bank Note Issue - First Design - 7c  Vermilion,  Stanton, No Grill, Perf 12   </v>
      </c>
      <c r="G161" s="106" t="s">
        <v>2517</v>
      </c>
      <c r="H161" s="104"/>
      <c r="I161" s="105">
        <v>100</v>
      </c>
      <c r="J161" s="105">
        <v>320</v>
      </c>
      <c r="K161" s="105">
        <v>1000</v>
      </c>
      <c r="L161" s="104">
        <v>100</v>
      </c>
      <c r="M161" s="100">
        <v>167</v>
      </c>
      <c r="N161" s="112" t="s">
        <v>590</v>
      </c>
      <c r="O161" s="32" t="s">
        <v>2173</v>
      </c>
      <c r="P161" s="111" t="s">
        <v>86</v>
      </c>
      <c r="Q161" s="80" t="s">
        <v>1963</v>
      </c>
      <c r="R161" s="80" t="s">
        <v>1646</v>
      </c>
      <c r="S161" s="36" t="s">
        <v>2058</v>
      </c>
      <c r="T161" s="80" t="s">
        <v>2147</v>
      </c>
      <c r="U161" s="80"/>
      <c r="V161" s="80" t="s">
        <v>2054</v>
      </c>
      <c r="W161" s="80" t="str">
        <f t="shared" si="8"/>
        <v>, No Grill</v>
      </c>
      <c r="X161" s="32" t="s">
        <v>1593</v>
      </c>
      <c r="Y161" s="110">
        <v>40</v>
      </c>
      <c r="Z161" s="35"/>
      <c r="AA161" s="133">
        <v>1</v>
      </c>
      <c r="AB161" s="133">
        <f t="shared" si="9"/>
        <v>0</v>
      </c>
    </row>
    <row r="162" spans="1:28" s="3" customFormat="1" x14ac:dyDescent="0.2">
      <c r="A162" s="99">
        <v>150</v>
      </c>
      <c r="B162" s="100">
        <v>161</v>
      </c>
      <c r="C162" s="101"/>
      <c r="D162" s="143" t="s">
        <v>3794</v>
      </c>
      <c r="E162" s="100">
        <v>41</v>
      </c>
      <c r="F162" s="102" t="str">
        <f t="shared" si="7"/>
        <v xml:space="preserve">1870-71 - Large Bank Note Issue - First Design - 10c  Brown,  Jefferson, No Grill, Perf 12   </v>
      </c>
      <c r="G162" s="106" t="s">
        <v>2517</v>
      </c>
      <c r="H162" s="104"/>
      <c r="I162" s="105">
        <v>35</v>
      </c>
      <c r="J162" s="105">
        <v>850</v>
      </c>
      <c r="K162" s="105">
        <v>2250</v>
      </c>
      <c r="L162" s="104">
        <v>35</v>
      </c>
      <c r="M162" s="100">
        <v>173</v>
      </c>
      <c r="N162" s="112" t="s">
        <v>590</v>
      </c>
      <c r="O162" s="32" t="s">
        <v>2173</v>
      </c>
      <c r="P162" s="111" t="s">
        <v>86</v>
      </c>
      <c r="Q162" s="80" t="s">
        <v>1953</v>
      </c>
      <c r="R162" s="80" t="s">
        <v>1636</v>
      </c>
      <c r="S162" s="36" t="s">
        <v>2021</v>
      </c>
      <c r="T162" s="80" t="s">
        <v>2147</v>
      </c>
      <c r="U162" s="80"/>
      <c r="V162" s="80" t="s">
        <v>2054</v>
      </c>
      <c r="W162" s="80" t="str">
        <f t="shared" si="8"/>
        <v>, No Grill</v>
      </c>
      <c r="X162" s="32" t="s">
        <v>1593</v>
      </c>
      <c r="Y162" s="110">
        <v>41</v>
      </c>
      <c r="Z162" s="35"/>
      <c r="AA162" s="133">
        <v>1</v>
      </c>
      <c r="AB162" s="133">
        <f t="shared" si="9"/>
        <v>0</v>
      </c>
    </row>
    <row r="163" spans="1:28" s="3" customFormat="1" x14ac:dyDescent="0.2">
      <c r="A163" s="99">
        <v>151</v>
      </c>
      <c r="B163" s="100">
        <v>162</v>
      </c>
      <c r="C163" s="101"/>
      <c r="D163" s="143" t="s">
        <v>3794</v>
      </c>
      <c r="E163" s="100">
        <v>42</v>
      </c>
      <c r="F163" s="102" t="str">
        <f t="shared" si="7"/>
        <v xml:space="preserve">1870-71 - Large Bank Note Issue - First Design - 12c  Dull Violet,  Clay, No Grill, Perf 12   </v>
      </c>
      <c r="G163" s="106" t="s">
        <v>2517</v>
      </c>
      <c r="H163" s="104"/>
      <c r="I163" s="105">
        <v>220</v>
      </c>
      <c r="J163" s="105">
        <v>1100</v>
      </c>
      <c r="K163" s="105">
        <v>3000</v>
      </c>
      <c r="L163" s="104">
        <v>220</v>
      </c>
      <c r="M163" s="100">
        <v>182</v>
      </c>
      <c r="N163" s="112" t="s">
        <v>590</v>
      </c>
      <c r="O163" s="32" t="s">
        <v>2173</v>
      </c>
      <c r="P163" s="111" t="s">
        <v>86</v>
      </c>
      <c r="Q163" s="80" t="s">
        <v>1956</v>
      </c>
      <c r="R163" s="80" t="s">
        <v>1647</v>
      </c>
      <c r="S163" s="36" t="s">
        <v>2059</v>
      </c>
      <c r="T163" s="80" t="s">
        <v>2147</v>
      </c>
      <c r="U163" s="80"/>
      <c r="V163" s="80" t="s">
        <v>2054</v>
      </c>
      <c r="W163" s="80" t="str">
        <f t="shared" si="8"/>
        <v>, No Grill</v>
      </c>
      <c r="X163" s="32" t="s">
        <v>1593</v>
      </c>
      <c r="Y163" s="110">
        <v>42</v>
      </c>
      <c r="Z163" s="35"/>
      <c r="AA163" s="133">
        <v>1</v>
      </c>
      <c r="AB163" s="133">
        <f t="shared" si="9"/>
        <v>0</v>
      </c>
    </row>
    <row r="164" spans="1:28" s="3" customFormat="1" x14ac:dyDescent="0.2">
      <c r="A164" s="99">
        <v>152</v>
      </c>
      <c r="B164" s="100">
        <v>163</v>
      </c>
      <c r="C164" s="101"/>
      <c r="D164" s="143" t="s">
        <v>3794</v>
      </c>
      <c r="E164" s="100">
        <v>43</v>
      </c>
      <c r="F164" s="102" t="str">
        <f t="shared" si="7"/>
        <v xml:space="preserve">1870-71 - Large Bank Note Issue - First Design - 15c  Orange,  Webster, No Grill, Perf 12   </v>
      </c>
      <c r="G164" s="106" t="s">
        <v>2517</v>
      </c>
      <c r="H164" s="104"/>
      <c r="I164" s="105">
        <v>220</v>
      </c>
      <c r="J164" s="105">
        <v>1300</v>
      </c>
      <c r="K164" s="105">
        <v>3500</v>
      </c>
      <c r="L164" s="104">
        <v>220</v>
      </c>
      <c r="M164" s="100">
        <v>188</v>
      </c>
      <c r="N164" s="112" t="s">
        <v>590</v>
      </c>
      <c r="O164" s="32" t="s">
        <v>2173</v>
      </c>
      <c r="P164" s="111" t="s">
        <v>86</v>
      </c>
      <c r="Q164" s="80" t="s">
        <v>1961</v>
      </c>
      <c r="R164" s="80" t="s">
        <v>1648</v>
      </c>
      <c r="S164" s="36" t="s">
        <v>2031</v>
      </c>
      <c r="T164" s="80" t="s">
        <v>2147</v>
      </c>
      <c r="U164" s="80"/>
      <c r="V164" s="80" t="s">
        <v>2054</v>
      </c>
      <c r="W164" s="80" t="str">
        <f t="shared" si="8"/>
        <v>, No Grill</v>
      </c>
      <c r="X164" s="32" t="s">
        <v>1593</v>
      </c>
      <c r="Y164" s="110">
        <v>43</v>
      </c>
      <c r="Z164" s="35"/>
      <c r="AA164" s="133">
        <v>1</v>
      </c>
      <c r="AB164" s="133">
        <f t="shared" si="9"/>
        <v>0</v>
      </c>
    </row>
    <row r="165" spans="1:28" s="3" customFormat="1" x14ac:dyDescent="0.2">
      <c r="A165" s="99">
        <v>153</v>
      </c>
      <c r="B165" s="100">
        <v>164</v>
      </c>
      <c r="C165" s="101">
        <v>44</v>
      </c>
      <c r="D165" s="142" t="s">
        <v>2546</v>
      </c>
      <c r="E165" s="100">
        <v>44</v>
      </c>
      <c r="F165" s="102" t="str">
        <f t="shared" si="7"/>
        <v xml:space="preserve">1870-71 - Large Bank Note Issue - First Design - 24c  Purple,  Scott, No Grill, Perf 12   </v>
      </c>
      <c r="G165" s="106" t="s">
        <v>2517</v>
      </c>
      <c r="H165" s="104">
        <v>230</v>
      </c>
      <c r="I165" s="105">
        <v>230</v>
      </c>
      <c r="J165" s="105">
        <v>625</v>
      </c>
      <c r="K165" s="105">
        <v>1800</v>
      </c>
      <c r="L165" s="104">
        <v>230</v>
      </c>
      <c r="M165" s="100">
        <v>194</v>
      </c>
      <c r="N165" s="112" t="s">
        <v>590</v>
      </c>
      <c r="O165" s="32" t="s">
        <v>2173</v>
      </c>
      <c r="P165" s="111" t="s">
        <v>86</v>
      </c>
      <c r="Q165" s="80" t="s">
        <v>1957</v>
      </c>
      <c r="R165" s="80" t="s">
        <v>1649</v>
      </c>
      <c r="S165" s="36" t="s">
        <v>2060</v>
      </c>
      <c r="T165" s="80" t="s">
        <v>2147</v>
      </c>
      <c r="U165" s="80"/>
      <c r="V165" s="80" t="s">
        <v>2054</v>
      </c>
      <c r="W165" s="80" t="str">
        <f t="shared" si="8"/>
        <v>, No Grill</v>
      </c>
      <c r="X165" s="32" t="s">
        <v>1593</v>
      </c>
      <c r="Y165" s="110">
        <v>44</v>
      </c>
      <c r="Z165" s="35"/>
      <c r="AA165" s="133">
        <v>1</v>
      </c>
      <c r="AB165" s="133">
        <f t="shared" si="9"/>
        <v>1</v>
      </c>
    </row>
    <row r="166" spans="1:28" s="3" customFormat="1" x14ac:dyDescent="0.2">
      <c r="A166" s="99">
        <v>154</v>
      </c>
      <c r="B166" s="100">
        <v>165</v>
      </c>
      <c r="C166" s="101"/>
      <c r="D166" s="143" t="s">
        <v>3794</v>
      </c>
      <c r="E166" s="100">
        <v>45</v>
      </c>
      <c r="F166" s="102" t="str">
        <f t="shared" si="7"/>
        <v xml:space="preserve">1870-71 - Large Bank Note Issue - First Design - 30c  Black,  Hamilton, No Grill, Perf 12   </v>
      </c>
      <c r="G166" s="106" t="s">
        <v>2517</v>
      </c>
      <c r="H166" s="104"/>
      <c r="I166" s="105">
        <v>300</v>
      </c>
      <c r="J166" s="105">
        <v>2750</v>
      </c>
      <c r="K166" s="105">
        <v>7500</v>
      </c>
      <c r="L166" s="104">
        <v>300</v>
      </c>
      <c r="M166" s="100">
        <v>200</v>
      </c>
      <c r="N166" s="112" t="s">
        <v>590</v>
      </c>
      <c r="O166" s="32" t="s">
        <v>2173</v>
      </c>
      <c r="P166" s="111" t="s">
        <v>86</v>
      </c>
      <c r="Q166" s="80" t="s">
        <v>1958</v>
      </c>
      <c r="R166" s="80" t="s">
        <v>1650</v>
      </c>
      <c r="S166" s="36" t="s">
        <v>2014</v>
      </c>
      <c r="T166" s="80" t="s">
        <v>2147</v>
      </c>
      <c r="U166" s="80"/>
      <c r="V166" s="80" t="s">
        <v>2054</v>
      </c>
      <c r="W166" s="80" t="str">
        <f t="shared" si="8"/>
        <v>, No Grill</v>
      </c>
      <c r="X166" s="32" t="s">
        <v>1593</v>
      </c>
      <c r="Y166" s="110">
        <v>45</v>
      </c>
      <c r="Z166" s="35"/>
      <c r="AA166" s="133">
        <v>1</v>
      </c>
      <c r="AB166" s="133">
        <f t="shared" si="9"/>
        <v>0</v>
      </c>
    </row>
    <row r="167" spans="1:28" s="3" customFormat="1" x14ac:dyDescent="0.2">
      <c r="A167" s="99">
        <v>155</v>
      </c>
      <c r="B167" s="100">
        <v>166</v>
      </c>
      <c r="C167" s="101"/>
      <c r="D167" s="143" t="s">
        <v>3794</v>
      </c>
      <c r="E167" s="100">
        <v>46</v>
      </c>
      <c r="F167" s="102" t="str">
        <f t="shared" si="7"/>
        <v xml:space="preserve">1870-71 - Large Bank Note Issue - First Design - 90c  Carmine,  Perry, No Grill, Perf 12   </v>
      </c>
      <c r="G167" s="106" t="s">
        <v>2517</v>
      </c>
      <c r="H167" s="104"/>
      <c r="I167" s="105">
        <v>350</v>
      </c>
      <c r="J167" s="105">
        <v>1900</v>
      </c>
      <c r="K167" s="105">
        <v>5000</v>
      </c>
      <c r="L167" s="104">
        <v>350</v>
      </c>
      <c r="M167" s="100">
        <v>207</v>
      </c>
      <c r="N167" s="112" t="s">
        <v>590</v>
      </c>
      <c r="O167" s="32" t="s">
        <v>2173</v>
      </c>
      <c r="P167" s="111" t="s">
        <v>86</v>
      </c>
      <c r="Q167" s="80" t="s">
        <v>1959</v>
      </c>
      <c r="R167" s="80" t="s">
        <v>1651</v>
      </c>
      <c r="S167" s="36" t="s">
        <v>2057</v>
      </c>
      <c r="T167" s="80" t="s">
        <v>2147</v>
      </c>
      <c r="U167" s="80"/>
      <c r="V167" s="80" t="s">
        <v>2054</v>
      </c>
      <c r="W167" s="80" t="str">
        <f t="shared" si="8"/>
        <v>, No Grill</v>
      </c>
      <c r="X167" s="32" t="s">
        <v>1593</v>
      </c>
      <c r="Y167" s="110">
        <v>46</v>
      </c>
      <c r="Z167" s="35"/>
      <c r="AA167" s="133">
        <v>1</v>
      </c>
      <c r="AB167" s="133">
        <f t="shared" si="9"/>
        <v>0</v>
      </c>
    </row>
    <row r="168" spans="1:28" s="3" customFormat="1" x14ac:dyDescent="0.2">
      <c r="A168" s="99">
        <v>156</v>
      </c>
      <c r="B168" s="100">
        <v>167</v>
      </c>
      <c r="C168" s="101">
        <v>36</v>
      </c>
      <c r="D168" s="142" t="s">
        <v>2546</v>
      </c>
      <c r="E168" s="100">
        <v>36</v>
      </c>
      <c r="F168" s="102" t="str">
        <f t="shared" si="7"/>
        <v xml:space="preserve">1873 - Large Bank Note Issue - First Design - 1c  Ultramarine,  Franklin, Secret Mark, Perf 12   </v>
      </c>
      <c r="G168" s="106" t="s">
        <v>2516</v>
      </c>
      <c r="H168" s="104">
        <v>6</v>
      </c>
      <c r="I168" s="105">
        <v>6</v>
      </c>
      <c r="J168" s="105">
        <v>85</v>
      </c>
      <c r="K168" s="105">
        <v>225</v>
      </c>
      <c r="L168" s="104">
        <v>6</v>
      </c>
      <c r="M168" s="100">
        <v>138</v>
      </c>
      <c r="N168" s="112" t="s">
        <v>590</v>
      </c>
      <c r="O168" s="32">
        <v>1873</v>
      </c>
      <c r="P168" s="111" t="s">
        <v>86</v>
      </c>
      <c r="Q168" s="80" t="s">
        <v>1954</v>
      </c>
      <c r="R168" s="80" t="s">
        <v>1634</v>
      </c>
      <c r="S168" s="36" t="s">
        <v>2048</v>
      </c>
      <c r="T168" s="80" t="s">
        <v>2147</v>
      </c>
      <c r="U168" s="80"/>
      <c r="V168" s="80" t="s">
        <v>2065</v>
      </c>
      <c r="W168" s="80" t="str">
        <f t="shared" si="8"/>
        <v>, Secret Mark</v>
      </c>
      <c r="X168" s="32" t="s">
        <v>1593</v>
      </c>
      <c r="Y168" s="110">
        <v>36</v>
      </c>
      <c r="Z168" s="35"/>
      <c r="AA168" s="133">
        <v>1</v>
      </c>
      <c r="AB168" s="133">
        <f t="shared" si="9"/>
        <v>1</v>
      </c>
    </row>
    <row r="169" spans="1:28" s="3" customFormat="1" x14ac:dyDescent="0.2">
      <c r="A169" s="99">
        <v>157</v>
      </c>
      <c r="B169" s="100">
        <v>168</v>
      </c>
      <c r="C169" s="101">
        <v>37</v>
      </c>
      <c r="D169" s="142" t="s">
        <v>2546</v>
      </c>
      <c r="E169" s="100">
        <v>37</v>
      </c>
      <c r="F169" s="102" t="str">
        <f t="shared" si="7"/>
        <v xml:space="preserve">1873 - Large Bank Note Issue - First Design - 2c  Red Brown,  Jackson, Secret Mark, Perf 12   </v>
      </c>
      <c r="G169" s="106" t="s">
        <v>2516</v>
      </c>
      <c r="H169" s="104">
        <v>25</v>
      </c>
      <c r="I169" s="105">
        <v>25</v>
      </c>
      <c r="J169" s="105">
        <v>125</v>
      </c>
      <c r="K169" s="105">
        <v>350</v>
      </c>
      <c r="L169" s="104">
        <v>25</v>
      </c>
      <c r="M169" s="100">
        <v>146</v>
      </c>
      <c r="N169" s="112" t="s">
        <v>590</v>
      </c>
      <c r="O169" s="32">
        <v>1873</v>
      </c>
      <c r="P169" s="111" t="s">
        <v>86</v>
      </c>
      <c r="Q169" s="80" t="s">
        <v>1960</v>
      </c>
      <c r="R169" s="80" t="s">
        <v>1637</v>
      </c>
      <c r="S169" s="36" t="s">
        <v>2025</v>
      </c>
      <c r="T169" s="80" t="s">
        <v>2147</v>
      </c>
      <c r="U169" s="80"/>
      <c r="V169" s="80" t="s">
        <v>2065</v>
      </c>
      <c r="W169" s="80" t="str">
        <f t="shared" si="8"/>
        <v>, Secret Mark</v>
      </c>
      <c r="X169" s="32" t="s">
        <v>1593</v>
      </c>
      <c r="Y169" s="110">
        <v>37</v>
      </c>
      <c r="Z169" s="35"/>
      <c r="AA169" s="133">
        <v>1</v>
      </c>
      <c r="AB169" s="133">
        <f t="shared" si="9"/>
        <v>1</v>
      </c>
    </row>
    <row r="170" spans="1:28" s="3" customFormat="1" x14ac:dyDescent="0.2">
      <c r="A170" s="99">
        <v>158</v>
      </c>
      <c r="B170" s="100">
        <v>169</v>
      </c>
      <c r="C170" s="101">
        <v>38</v>
      </c>
      <c r="D170" s="142" t="s">
        <v>2546</v>
      </c>
      <c r="E170" s="100">
        <v>38</v>
      </c>
      <c r="F170" s="102" t="str">
        <f t="shared" si="7"/>
        <v xml:space="preserve">1873 - Large Bank Note Issue - First Design - 3c  Green,  Washington, Secret Mark, Perf 12   </v>
      </c>
      <c r="G170" s="106" t="s">
        <v>2516</v>
      </c>
      <c r="H170" s="104">
        <v>1</v>
      </c>
      <c r="I170" s="105">
        <v>1</v>
      </c>
      <c r="J170" s="105">
        <v>30</v>
      </c>
      <c r="K170" s="105">
        <v>110</v>
      </c>
      <c r="L170" s="104">
        <v>1</v>
      </c>
      <c r="M170" s="100">
        <v>152</v>
      </c>
      <c r="N170" s="112" t="s">
        <v>590</v>
      </c>
      <c r="O170" s="32">
        <v>1873</v>
      </c>
      <c r="P170" s="111" t="s">
        <v>86</v>
      </c>
      <c r="Q170" s="80" t="s">
        <v>1955</v>
      </c>
      <c r="R170" s="80" t="s">
        <v>1635</v>
      </c>
      <c r="S170" s="36" t="s">
        <v>2022</v>
      </c>
      <c r="T170" s="80" t="s">
        <v>2147</v>
      </c>
      <c r="U170" s="80"/>
      <c r="V170" s="80" t="s">
        <v>2065</v>
      </c>
      <c r="W170" s="80" t="str">
        <f t="shared" si="8"/>
        <v>, Secret Mark</v>
      </c>
      <c r="X170" s="32" t="s">
        <v>1593</v>
      </c>
      <c r="Y170" s="110">
        <v>38</v>
      </c>
      <c r="Z170" s="35"/>
      <c r="AA170" s="133">
        <v>1</v>
      </c>
      <c r="AB170" s="133">
        <f t="shared" si="9"/>
        <v>1</v>
      </c>
    </row>
    <row r="171" spans="1:28" s="3" customFormat="1" x14ac:dyDescent="0.2">
      <c r="A171" s="99">
        <v>159</v>
      </c>
      <c r="B171" s="100">
        <v>170</v>
      </c>
      <c r="C171" s="101">
        <v>39</v>
      </c>
      <c r="D171" s="142" t="s">
        <v>2546</v>
      </c>
      <c r="E171" s="100">
        <v>39</v>
      </c>
      <c r="F171" s="102" t="str">
        <f t="shared" si="7"/>
        <v xml:space="preserve">1873 - Large Bank Note Issue - First Design - 6c  Carmine,  Lincoln, Secret Mark, Perf 12   </v>
      </c>
      <c r="G171" s="106" t="s">
        <v>2516</v>
      </c>
      <c r="H171" s="104">
        <v>20</v>
      </c>
      <c r="I171" s="105">
        <v>20</v>
      </c>
      <c r="J171" s="105">
        <v>130</v>
      </c>
      <c r="K171" s="105">
        <v>400</v>
      </c>
      <c r="L171" s="104">
        <v>20</v>
      </c>
      <c r="M171" s="100">
        <v>160</v>
      </c>
      <c r="N171" s="112" t="s">
        <v>590</v>
      </c>
      <c r="O171" s="32">
        <v>1873</v>
      </c>
      <c r="P171" s="111" t="s">
        <v>86</v>
      </c>
      <c r="Q171" s="80" t="s">
        <v>1962</v>
      </c>
      <c r="R171" s="80" t="s">
        <v>1638</v>
      </c>
      <c r="S171" s="36" t="s">
        <v>2057</v>
      </c>
      <c r="T171" s="80" t="s">
        <v>2147</v>
      </c>
      <c r="U171" s="80"/>
      <c r="V171" s="80" t="s">
        <v>2065</v>
      </c>
      <c r="W171" s="80" t="str">
        <f t="shared" si="8"/>
        <v>, Secret Mark</v>
      </c>
      <c r="X171" s="32" t="s">
        <v>1593</v>
      </c>
      <c r="Y171" s="110">
        <v>39</v>
      </c>
      <c r="Z171" s="35"/>
      <c r="AA171" s="133">
        <v>1</v>
      </c>
      <c r="AB171" s="133">
        <f t="shared" si="9"/>
        <v>1</v>
      </c>
    </row>
    <row r="172" spans="1:28" s="3" customFormat="1" x14ac:dyDescent="0.2">
      <c r="A172" s="99">
        <v>160</v>
      </c>
      <c r="B172" s="100">
        <v>171</v>
      </c>
      <c r="C172" s="101">
        <v>40</v>
      </c>
      <c r="D172" s="142" t="s">
        <v>2546</v>
      </c>
      <c r="E172" s="100">
        <v>40</v>
      </c>
      <c r="F172" s="102" t="str">
        <f t="shared" si="7"/>
        <v xml:space="preserve">1873 - Large Bank Note Issue - First Design - 7c  Vermilion,  Stanton, Secret Mark, Perf 12   </v>
      </c>
      <c r="G172" s="106" t="s">
        <v>2516</v>
      </c>
      <c r="H172" s="104">
        <v>90</v>
      </c>
      <c r="I172" s="105">
        <v>90</v>
      </c>
      <c r="J172" s="105">
        <v>400</v>
      </c>
      <c r="K172" s="105">
        <v>1150</v>
      </c>
      <c r="L172" s="104">
        <v>90</v>
      </c>
      <c r="M172" s="100">
        <v>168</v>
      </c>
      <c r="N172" s="112" t="s">
        <v>590</v>
      </c>
      <c r="O172" s="32">
        <v>1873</v>
      </c>
      <c r="P172" s="111" t="s">
        <v>86</v>
      </c>
      <c r="Q172" s="80" t="s">
        <v>1963</v>
      </c>
      <c r="R172" s="80" t="s">
        <v>1646</v>
      </c>
      <c r="S172" s="36" t="s">
        <v>2058</v>
      </c>
      <c r="T172" s="80" t="s">
        <v>2147</v>
      </c>
      <c r="U172" s="80"/>
      <c r="V172" s="80" t="s">
        <v>2065</v>
      </c>
      <c r="W172" s="80" t="str">
        <f t="shared" si="8"/>
        <v>, Secret Mark</v>
      </c>
      <c r="X172" s="32" t="s">
        <v>1593</v>
      </c>
      <c r="Y172" s="110">
        <v>40</v>
      </c>
      <c r="Z172" s="35"/>
      <c r="AA172" s="133">
        <v>1</v>
      </c>
      <c r="AB172" s="133">
        <f t="shared" si="9"/>
        <v>1</v>
      </c>
    </row>
    <row r="173" spans="1:28" s="3" customFormat="1" x14ac:dyDescent="0.2">
      <c r="A173" s="99">
        <v>161</v>
      </c>
      <c r="B173" s="100">
        <v>172</v>
      </c>
      <c r="C173" s="101">
        <v>41</v>
      </c>
      <c r="D173" s="142" t="s">
        <v>2546</v>
      </c>
      <c r="E173" s="100">
        <v>41</v>
      </c>
      <c r="F173" s="102" t="str">
        <f t="shared" si="7"/>
        <v xml:space="preserve">1873 - Large Bank Note Issue - First Design - 10c  Brown,  Jefferson, Secret Mark, Perf 12   </v>
      </c>
      <c r="G173" s="106" t="s">
        <v>2516</v>
      </c>
      <c r="H173" s="104">
        <v>27.5</v>
      </c>
      <c r="I173" s="105">
        <v>27.5</v>
      </c>
      <c r="J173" s="105">
        <v>275</v>
      </c>
      <c r="K173" s="105">
        <v>900</v>
      </c>
      <c r="L173" s="104">
        <v>27.5</v>
      </c>
      <c r="M173" s="100">
        <v>174</v>
      </c>
      <c r="N173" s="112" t="s">
        <v>590</v>
      </c>
      <c r="O173" s="32">
        <v>1873</v>
      </c>
      <c r="P173" s="111" t="s">
        <v>86</v>
      </c>
      <c r="Q173" s="80" t="s">
        <v>1953</v>
      </c>
      <c r="R173" s="80" t="s">
        <v>1636</v>
      </c>
      <c r="S173" s="36" t="s">
        <v>2021</v>
      </c>
      <c r="T173" s="80" t="s">
        <v>2147</v>
      </c>
      <c r="U173" s="80"/>
      <c r="V173" s="80" t="s">
        <v>2065</v>
      </c>
      <c r="W173" s="80" t="str">
        <f t="shared" si="8"/>
        <v>, Secret Mark</v>
      </c>
      <c r="X173" s="32" t="s">
        <v>1593</v>
      </c>
      <c r="Y173" s="110">
        <v>41</v>
      </c>
      <c r="Z173" s="35"/>
      <c r="AA173" s="133">
        <v>1</v>
      </c>
      <c r="AB173" s="133">
        <f t="shared" si="9"/>
        <v>1</v>
      </c>
    </row>
    <row r="174" spans="1:28" s="3" customFormat="1" x14ac:dyDescent="0.2">
      <c r="A174" s="99">
        <v>162</v>
      </c>
      <c r="B174" s="100">
        <v>173</v>
      </c>
      <c r="C174" s="101">
        <v>42</v>
      </c>
      <c r="D174" s="142" t="s">
        <v>2546</v>
      </c>
      <c r="E174" s="100">
        <v>42</v>
      </c>
      <c r="F174" s="102" t="str">
        <f t="shared" si="7"/>
        <v xml:space="preserve">1873 - Large Bank Note Issue - First Design - 12c  Dull Violet,  Clay, Secret Mark, Perf 12   </v>
      </c>
      <c r="G174" s="106" t="s">
        <v>2516</v>
      </c>
      <c r="H174" s="104">
        <v>145</v>
      </c>
      <c r="I174" s="105">
        <v>145</v>
      </c>
      <c r="J174" s="105">
        <v>800</v>
      </c>
      <c r="K174" s="105">
        <v>2400</v>
      </c>
      <c r="L174" s="104">
        <v>145</v>
      </c>
      <c r="M174" s="100">
        <v>183</v>
      </c>
      <c r="N174" s="112" t="s">
        <v>590</v>
      </c>
      <c r="O174" s="32">
        <v>1873</v>
      </c>
      <c r="P174" s="111" t="s">
        <v>86</v>
      </c>
      <c r="Q174" s="80" t="s">
        <v>1956</v>
      </c>
      <c r="R174" s="80" t="s">
        <v>1647</v>
      </c>
      <c r="S174" s="36" t="s">
        <v>2059</v>
      </c>
      <c r="T174" s="80" t="s">
        <v>2147</v>
      </c>
      <c r="U174" s="80"/>
      <c r="V174" s="80" t="s">
        <v>2065</v>
      </c>
      <c r="W174" s="80" t="str">
        <f t="shared" si="8"/>
        <v>, Secret Mark</v>
      </c>
      <c r="X174" s="32" t="s">
        <v>1593</v>
      </c>
      <c r="Y174" s="110">
        <v>42</v>
      </c>
      <c r="Z174" s="35"/>
      <c r="AA174" s="133">
        <v>1</v>
      </c>
      <c r="AB174" s="133">
        <f t="shared" si="9"/>
        <v>1</v>
      </c>
    </row>
    <row r="175" spans="1:28" s="3" customFormat="1" x14ac:dyDescent="0.2">
      <c r="A175" s="99">
        <v>163</v>
      </c>
      <c r="B175" s="100">
        <v>174</v>
      </c>
      <c r="C175" s="101">
        <v>43</v>
      </c>
      <c r="D175" s="142" t="s">
        <v>2546</v>
      </c>
      <c r="E175" s="100">
        <v>43</v>
      </c>
      <c r="F175" s="102" t="str">
        <f t="shared" si="7"/>
        <v xml:space="preserve">1873 - Large Bank Note Issue - First Design - 15c  Orange,  Webster, Perf 12   </v>
      </c>
      <c r="G175" s="106" t="s">
        <v>2516</v>
      </c>
      <c r="H175" s="104">
        <v>160</v>
      </c>
      <c r="I175" s="105">
        <v>160</v>
      </c>
      <c r="J175" s="105">
        <v>750</v>
      </c>
      <c r="K175" s="105">
        <v>2250</v>
      </c>
      <c r="L175" s="104">
        <v>160</v>
      </c>
      <c r="M175" s="100">
        <v>189</v>
      </c>
      <c r="N175" s="112" t="s">
        <v>590</v>
      </c>
      <c r="O175" s="32">
        <v>1873</v>
      </c>
      <c r="P175" s="111" t="s">
        <v>86</v>
      </c>
      <c r="Q175" s="80" t="s">
        <v>1961</v>
      </c>
      <c r="R175" s="80" t="s">
        <v>1648</v>
      </c>
      <c r="S175" s="36" t="s">
        <v>2031</v>
      </c>
      <c r="T175" s="80" t="s">
        <v>2147</v>
      </c>
      <c r="U175" s="80"/>
      <c r="V175" s="80"/>
      <c r="W175" s="80" t="str">
        <f t="shared" si="8"/>
        <v/>
      </c>
      <c r="X175" s="32" t="s">
        <v>1593</v>
      </c>
      <c r="Y175" s="110">
        <v>43</v>
      </c>
      <c r="Z175" s="35"/>
      <c r="AA175" s="133">
        <v>1</v>
      </c>
      <c r="AB175" s="133">
        <f t="shared" si="9"/>
        <v>1</v>
      </c>
    </row>
    <row r="176" spans="1:28" s="3" customFormat="1" x14ac:dyDescent="0.2">
      <c r="A176" s="99">
        <v>164</v>
      </c>
      <c r="B176" s="100">
        <v>175</v>
      </c>
      <c r="C176" s="101">
        <v>44</v>
      </c>
      <c r="D176" s="142" t="s">
        <v>2546</v>
      </c>
      <c r="E176" s="100">
        <v>44</v>
      </c>
      <c r="F176" s="102" t="str">
        <f t="shared" si="7"/>
        <v xml:space="preserve">1873 - Large Bank Note Issue - First Design - 24c  Purple,  Scott, Perf 12   </v>
      </c>
      <c r="G176" s="106" t="s">
        <v>2516</v>
      </c>
      <c r="H176" s="104"/>
      <c r="I176" s="105">
        <v>357500</v>
      </c>
      <c r="J176" s="105">
        <v>0</v>
      </c>
      <c r="K176" s="105">
        <v>0</v>
      </c>
      <c r="L176" s="104">
        <v>357500</v>
      </c>
      <c r="M176" s="100">
        <v>195</v>
      </c>
      <c r="N176" s="112" t="s">
        <v>590</v>
      </c>
      <c r="O176" s="32">
        <v>1873</v>
      </c>
      <c r="P176" s="111" t="s">
        <v>86</v>
      </c>
      <c r="Q176" s="80" t="s">
        <v>1957</v>
      </c>
      <c r="R176" s="80" t="s">
        <v>1649</v>
      </c>
      <c r="S176" s="36" t="s">
        <v>2060</v>
      </c>
      <c r="T176" s="80" t="s">
        <v>2147</v>
      </c>
      <c r="U176" s="80"/>
      <c r="V176" s="80"/>
      <c r="W176" s="80" t="str">
        <f t="shared" si="8"/>
        <v/>
      </c>
      <c r="X176" s="32" t="s">
        <v>1593</v>
      </c>
      <c r="Y176" s="110">
        <v>44</v>
      </c>
      <c r="Z176" s="35"/>
      <c r="AA176" s="133">
        <v>1</v>
      </c>
      <c r="AB176" s="133">
        <f t="shared" si="9"/>
        <v>0</v>
      </c>
    </row>
    <row r="177" spans="1:28" s="3" customFormat="1" x14ac:dyDescent="0.2">
      <c r="A177" s="99">
        <v>165</v>
      </c>
      <c r="B177" s="100">
        <v>176</v>
      </c>
      <c r="C177" s="101">
        <v>45</v>
      </c>
      <c r="D177" s="142" t="s">
        <v>2546</v>
      </c>
      <c r="E177" s="100">
        <v>45</v>
      </c>
      <c r="F177" s="102" t="str">
        <f t="shared" si="7"/>
        <v xml:space="preserve">1873 - Large Bank Note Issue - First Design - 30c  Black,  Hamilton, Perf 12   </v>
      </c>
      <c r="G177" s="106" t="s">
        <v>2516</v>
      </c>
      <c r="H177" s="104">
        <v>140</v>
      </c>
      <c r="I177" s="105">
        <v>140</v>
      </c>
      <c r="J177" s="105">
        <v>1300</v>
      </c>
      <c r="K177" s="105">
        <v>4000</v>
      </c>
      <c r="L177" s="104">
        <v>140</v>
      </c>
      <c r="M177" s="100">
        <v>201</v>
      </c>
      <c r="N177" s="112" t="s">
        <v>590</v>
      </c>
      <c r="O177" s="32">
        <v>1873</v>
      </c>
      <c r="P177" s="111" t="s">
        <v>86</v>
      </c>
      <c r="Q177" s="80" t="s">
        <v>1958</v>
      </c>
      <c r="R177" s="80" t="s">
        <v>1650</v>
      </c>
      <c r="S177" s="36" t="s">
        <v>2014</v>
      </c>
      <c r="T177" s="80" t="s">
        <v>2147</v>
      </c>
      <c r="U177" s="80"/>
      <c r="V177" s="80"/>
      <c r="W177" s="80" t="str">
        <f t="shared" si="8"/>
        <v/>
      </c>
      <c r="X177" s="32" t="s">
        <v>1593</v>
      </c>
      <c r="Y177" s="110">
        <v>45</v>
      </c>
      <c r="Z177" s="35"/>
      <c r="AA177" s="133">
        <v>1</v>
      </c>
      <c r="AB177" s="133">
        <f t="shared" si="9"/>
        <v>1</v>
      </c>
    </row>
    <row r="178" spans="1:28" s="3" customFormat="1" x14ac:dyDescent="0.2">
      <c r="A178" s="99">
        <v>166</v>
      </c>
      <c r="B178" s="100">
        <v>177</v>
      </c>
      <c r="C178" s="101">
        <v>46</v>
      </c>
      <c r="D178" s="142" t="s">
        <v>2546</v>
      </c>
      <c r="E178" s="100">
        <v>46</v>
      </c>
      <c r="F178" s="102" t="str">
        <f t="shared" si="7"/>
        <v xml:space="preserve">1873 - Large Bank Note Issue - First Design - 90c  Carmine,  Perry, Perf 12   </v>
      </c>
      <c r="G178" s="106" t="s">
        <v>2516</v>
      </c>
      <c r="H178" s="104">
        <v>300</v>
      </c>
      <c r="I178" s="105">
        <v>300</v>
      </c>
      <c r="J178" s="105">
        <v>750</v>
      </c>
      <c r="K178" s="105">
        <v>2250</v>
      </c>
      <c r="L178" s="104">
        <v>300</v>
      </c>
      <c r="M178" s="100">
        <v>208</v>
      </c>
      <c r="N178" s="112" t="s">
        <v>590</v>
      </c>
      <c r="O178" s="32">
        <v>1873</v>
      </c>
      <c r="P178" s="111" t="s">
        <v>86</v>
      </c>
      <c r="Q178" s="80" t="s">
        <v>1959</v>
      </c>
      <c r="R178" s="80" t="s">
        <v>1651</v>
      </c>
      <c r="S178" s="36" t="s">
        <v>2057</v>
      </c>
      <c r="T178" s="80" t="s">
        <v>2147</v>
      </c>
      <c r="U178" s="80"/>
      <c r="V178" s="80"/>
      <c r="W178" s="80" t="str">
        <f t="shared" si="8"/>
        <v/>
      </c>
      <c r="X178" s="32" t="s">
        <v>1593</v>
      </c>
      <c r="Y178" s="110">
        <v>46</v>
      </c>
      <c r="Z178" s="35"/>
      <c r="AA178" s="133">
        <v>1</v>
      </c>
      <c r="AB178" s="133">
        <f t="shared" si="9"/>
        <v>1</v>
      </c>
    </row>
    <row r="179" spans="1:28" s="3" customFormat="1" x14ac:dyDescent="0.2">
      <c r="A179" s="99">
        <v>167</v>
      </c>
      <c r="B179" s="100">
        <v>178</v>
      </c>
      <c r="C179" s="101"/>
      <c r="D179" s="145" t="s">
        <v>2548</v>
      </c>
      <c r="E179" s="100">
        <v>36</v>
      </c>
      <c r="F179" s="102" t="str">
        <f t="shared" si="7"/>
        <v xml:space="preserve">1875 Reprint - Large Bank Note Issue - First Design - 1c  Ultramarine,  Franklin, Without Gum, Perf 12   </v>
      </c>
      <c r="G179" s="106" t="s">
        <v>2516</v>
      </c>
      <c r="H179" s="104"/>
      <c r="I179" s="105">
        <v>0</v>
      </c>
      <c r="J179" s="105">
        <v>16000</v>
      </c>
      <c r="K179" s="105">
        <v>0</v>
      </c>
      <c r="L179" s="104">
        <v>16000</v>
      </c>
      <c r="M179" s="100">
        <v>139</v>
      </c>
      <c r="N179" s="112" t="s">
        <v>590</v>
      </c>
      <c r="O179" s="32" t="s">
        <v>2062</v>
      </c>
      <c r="P179" s="111" t="s">
        <v>86</v>
      </c>
      <c r="Q179" s="80" t="s">
        <v>1954</v>
      </c>
      <c r="R179" s="80" t="s">
        <v>1634</v>
      </c>
      <c r="S179" s="36" t="s">
        <v>2048</v>
      </c>
      <c r="T179" s="80" t="s">
        <v>2147</v>
      </c>
      <c r="U179" s="80"/>
      <c r="V179" s="80" t="s">
        <v>2096</v>
      </c>
      <c r="W179" s="80" t="str">
        <f t="shared" si="8"/>
        <v>, Without Gum</v>
      </c>
      <c r="X179" s="32" t="s">
        <v>1593</v>
      </c>
      <c r="Y179" s="110">
        <v>36</v>
      </c>
      <c r="Z179" s="35"/>
      <c r="AA179" s="133">
        <v>1</v>
      </c>
      <c r="AB179" s="133">
        <f t="shared" si="9"/>
        <v>0</v>
      </c>
    </row>
    <row r="180" spans="1:28" s="3" customFormat="1" x14ac:dyDescent="0.2">
      <c r="A180" s="99">
        <v>168</v>
      </c>
      <c r="B180" s="100">
        <v>179</v>
      </c>
      <c r="C180" s="101"/>
      <c r="D180" s="145" t="s">
        <v>2548</v>
      </c>
      <c r="E180" s="100">
        <v>37</v>
      </c>
      <c r="F180" s="102" t="str">
        <f t="shared" si="7"/>
        <v xml:space="preserve">1875 Reprint - Large Bank Note Issue - First Design - 2c  Red Brown,  Jackson, Without Gum, Perf 12   </v>
      </c>
      <c r="G180" s="106" t="s">
        <v>2516</v>
      </c>
      <c r="H180" s="104"/>
      <c r="I180" s="105">
        <v>0</v>
      </c>
      <c r="J180" s="105">
        <v>7250</v>
      </c>
      <c r="K180" s="105">
        <v>0</v>
      </c>
      <c r="L180" s="104">
        <v>7250</v>
      </c>
      <c r="M180" s="100">
        <v>147</v>
      </c>
      <c r="N180" s="112" t="s">
        <v>590</v>
      </c>
      <c r="O180" s="32" t="s">
        <v>2062</v>
      </c>
      <c r="P180" s="111" t="s">
        <v>86</v>
      </c>
      <c r="Q180" s="80" t="s">
        <v>1960</v>
      </c>
      <c r="R180" s="80" t="s">
        <v>1637</v>
      </c>
      <c r="S180" s="36" t="s">
        <v>2025</v>
      </c>
      <c r="T180" s="80" t="s">
        <v>2147</v>
      </c>
      <c r="U180" s="80"/>
      <c r="V180" s="80" t="s">
        <v>2096</v>
      </c>
      <c r="W180" s="80" t="str">
        <f t="shared" si="8"/>
        <v>, Without Gum</v>
      </c>
      <c r="X180" s="32" t="s">
        <v>1593</v>
      </c>
      <c r="Y180" s="110">
        <v>37</v>
      </c>
      <c r="Z180" s="35"/>
      <c r="AA180" s="133">
        <v>1</v>
      </c>
      <c r="AB180" s="133">
        <f t="shared" si="9"/>
        <v>0</v>
      </c>
    </row>
    <row r="181" spans="1:28" s="3" customFormat="1" x14ac:dyDescent="0.2">
      <c r="A181" s="99">
        <v>169</v>
      </c>
      <c r="B181" s="100">
        <v>180</v>
      </c>
      <c r="C181" s="101"/>
      <c r="D181" s="145" t="s">
        <v>2548</v>
      </c>
      <c r="E181" s="100">
        <v>38</v>
      </c>
      <c r="F181" s="102" t="str">
        <f t="shared" si="7"/>
        <v xml:space="preserve">1875 Reprint - Large Bank Note Issue - First Design - 3c  Green,  Washington, Without Gum, Perf 12   </v>
      </c>
      <c r="G181" s="106" t="s">
        <v>2516</v>
      </c>
      <c r="H181" s="104"/>
      <c r="I181" s="105">
        <v>0</v>
      </c>
      <c r="J181" s="105">
        <v>25000</v>
      </c>
      <c r="K181" s="105">
        <v>0</v>
      </c>
      <c r="L181" s="104">
        <v>25000</v>
      </c>
      <c r="M181" s="100">
        <v>153</v>
      </c>
      <c r="N181" s="112" t="s">
        <v>590</v>
      </c>
      <c r="O181" s="32" t="s">
        <v>2062</v>
      </c>
      <c r="P181" s="111" t="s">
        <v>86</v>
      </c>
      <c r="Q181" s="80" t="s">
        <v>1955</v>
      </c>
      <c r="R181" s="80" t="s">
        <v>1635</v>
      </c>
      <c r="S181" s="36" t="s">
        <v>2022</v>
      </c>
      <c r="T181" s="80" t="s">
        <v>2147</v>
      </c>
      <c r="U181" s="80"/>
      <c r="V181" s="80" t="s">
        <v>2096</v>
      </c>
      <c r="W181" s="80" t="str">
        <f t="shared" si="8"/>
        <v>, Without Gum</v>
      </c>
      <c r="X181" s="32" t="s">
        <v>1593</v>
      </c>
      <c r="Y181" s="110">
        <v>38</v>
      </c>
      <c r="Z181" s="35"/>
      <c r="AA181" s="133">
        <v>1</v>
      </c>
      <c r="AB181" s="133">
        <f t="shared" si="9"/>
        <v>0</v>
      </c>
    </row>
    <row r="182" spans="1:28" s="3" customFormat="1" x14ac:dyDescent="0.2">
      <c r="A182" s="99">
        <v>170</v>
      </c>
      <c r="B182" s="100">
        <v>181</v>
      </c>
      <c r="C182" s="101"/>
      <c r="D182" s="145" t="s">
        <v>2548</v>
      </c>
      <c r="E182" s="100">
        <v>39</v>
      </c>
      <c r="F182" s="102" t="str">
        <f t="shared" si="7"/>
        <v xml:space="preserve">1875 Reprint - Large Bank Note Issue - First Design - 6c  Carmine,  Lincoln, Without Gum, Perf 12   </v>
      </c>
      <c r="G182" s="106" t="s">
        <v>2516</v>
      </c>
      <c r="H182" s="104"/>
      <c r="I182" s="105">
        <v>0</v>
      </c>
      <c r="J182" s="105">
        <v>21500</v>
      </c>
      <c r="K182" s="105">
        <v>0</v>
      </c>
      <c r="L182" s="104">
        <v>21500</v>
      </c>
      <c r="M182" s="100">
        <v>161</v>
      </c>
      <c r="N182" s="112" t="s">
        <v>590</v>
      </c>
      <c r="O182" s="32" t="s">
        <v>2062</v>
      </c>
      <c r="P182" s="111" t="s">
        <v>86</v>
      </c>
      <c r="Q182" s="80" t="s">
        <v>1962</v>
      </c>
      <c r="R182" s="80" t="s">
        <v>1638</v>
      </c>
      <c r="S182" s="36" t="s">
        <v>2057</v>
      </c>
      <c r="T182" s="80" t="s">
        <v>2147</v>
      </c>
      <c r="U182" s="80"/>
      <c r="V182" s="80" t="s">
        <v>2096</v>
      </c>
      <c r="W182" s="80" t="str">
        <f t="shared" si="8"/>
        <v>, Without Gum</v>
      </c>
      <c r="X182" s="32" t="s">
        <v>1593</v>
      </c>
      <c r="Y182" s="110">
        <v>39</v>
      </c>
      <c r="Z182" s="35"/>
      <c r="AA182" s="133">
        <v>1</v>
      </c>
      <c r="AB182" s="133">
        <f t="shared" si="9"/>
        <v>0</v>
      </c>
    </row>
    <row r="183" spans="1:28" s="3" customFormat="1" x14ac:dyDescent="0.2">
      <c r="A183" s="99">
        <v>171</v>
      </c>
      <c r="B183" s="100">
        <v>182</v>
      </c>
      <c r="C183" s="101"/>
      <c r="D183" s="145" t="s">
        <v>2548</v>
      </c>
      <c r="E183" s="100">
        <v>40</v>
      </c>
      <c r="F183" s="102" t="str">
        <f t="shared" si="7"/>
        <v xml:space="preserve">1875 Reprint - Large Bank Note Issue - First Design - 7c  Vermilion,  Stanton, Without Gum, Perf 12   </v>
      </c>
      <c r="G183" s="106" t="s">
        <v>2516</v>
      </c>
      <c r="H183" s="104"/>
      <c r="I183" s="105">
        <v>0</v>
      </c>
      <c r="J183" s="105">
        <v>4750</v>
      </c>
      <c r="K183" s="105">
        <v>0</v>
      </c>
      <c r="L183" s="104">
        <v>4750</v>
      </c>
      <c r="M183" s="100">
        <v>169</v>
      </c>
      <c r="N183" s="112" t="s">
        <v>590</v>
      </c>
      <c r="O183" s="32" t="s">
        <v>2062</v>
      </c>
      <c r="P183" s="111" t="s">
        <v>86</v>
      </c>
      <c r="Q183" s="80" t="s">
        <v>1963</v>
      </c>
      <c r="R183" s="80" t="s">
        <v>1646</v>
      </c>
      <c r="S183" s="36" t="s">
        <v>2058</v>
      </c>
      <c r="T183" s="80" t="s">
        <v>2147</v>
      </c>
      <c r="U183" s="80"/>
      <c r="V183" s="80" t="s">
        <v>2096</v>
      </c>
      <c r="W183" s="80" t="str">
        <f t="shared" si="8"/>
        <v>, Without Gum</v>
      </c>
      <c r="X183" s="32" t="s">
        <v>1593</v>
      </c>
      <c r="Y183" s="110">
        <v>40</v>
      </c>
      <c r="Z183" s="35"/>
      <c r="AA183" s="133">
        <v>1</v>
      </c>
      <c r="AB183" s="133">
        <f t="shared" si="9"/>
        <v>0</v>
      </c>
    </row>
    <row r="184" spans="1:28" s="3" customFormat="1" x14ac:dyDescent="0.2">
      <c r="A184" s="99">
        <v>172</v>
      </c>
      <c r="B184" s="100">
        <v>183</v>
      </c>
      <c r="C184" s="101"/>
      <c r="D184" s="145" t="s">
        <v>2548</v>
      </c>
      <c r="E184" s="100">
        <v>41</v>
      </c>
      <c r="F184" s="102" t="str">
        <f t="shared" si="7"/>
        <v xml:space="preserve">1875 Reprint - Large Bank Note Issue - First Design - 10c  Brown,  Jefferson, Without Gum, Perf 12   </v>
      </c>
      <c r="G184" s="106" t="s">
        <v>2516</v>
      </c>
      <c r="H184" s="104"/>
      <c r="I184" s="105">
        <v>0</v>
      </c>
      <c r="J184" s="105">
        <v>20000</v>
      </c>
      <c r="K184" s="105">
        <v>0</v>
      </c>
      <c r="L184" s="104">
        <v>20000</v>
      </c>
      <c r="M184" s="100">
        <v>175</v>
      </c>
      <c r="N184" s="112" t="s">
        <v>590</v>
      </c>
      <c r="O184" s="32" t="s">
        <v>2062</v>
      </c>
      <c r="P184" s="111" t="s">
        <v>86</v>
      </c>
      <c r="Q184" s="80" t="s">
        <v>1953</v>
      </c>
      <c r="R184" s="80" t="s">
        <v>1636</v>
      </c>
      <c r="S184" s="36" t="s">
        <v>2021</v>
      </c>
      <c r="T184" s="80" t="s">
        <v>2147</v>
      </c>
      <c r="U184" s="80"/>
      <c r="V184" s="80" t="s">
        <v>2096</v>
      </c>
      <c r="W184" s="80" t="str">
        <f t="shared" si="8"/>
        <v>, Without Gum</v>
      </c>
      <c r="X184" s="32" t="s">
        <v>1593</v>
      </c>
      <c r="Y184" s="110">
        <v>41</v>
      </c>
      <c r="Z184" s="35"/>
      <c r="AA184" s="133">
        <v>1</v>
      </c>
      <c r="AB184" s="133">
        <f t="shared" si="9"/>
        <v>0</v>
      </c>
    </row>
    <row r="185" spans="1:28" s="3" customFormat="1" x14ac:dyDescent="0.2">
      <c r="A185" s="99">
        <v>173</v>
      </c>
      <c r="B185" s="100">
        <v>184</v>
      </c>
      <c r="C185" s="101"/>
      <c r="D185" s="145" t="s">
        <v>2548</v>
      </c>
      <c r="E185" s="100">
        <v>42</v>
      </c>
      <c r="F185" s="102" t="str">
        <f t="shared" si="7"/>
        <v xml:space="preserve">1875 Reprint - Large Bank Note Issue - First Design - 12c  Dull Violet,  Clay, Without Gum, Perf 12   </v>
      </c>
      <c r="G185" s="106" t="s">
        <v>2516</v>
      </c>
      <c r="H185" s="104"/>
      <c r="I185" s="105">
        <v>0</v>
      </c>
      <c r="J185" s="105">
        <v>6750</v>
      </c>
      <c r="K185" s="105">
        <v>0</v>
      </c>
      <c r="L185" s="104">
        <v>6750</v>
      </c>
      <c r="M185" s="100">
        <v>184</v>
      </c>
      <c r="N185" s="112" t="s">
        <v>590</v>
      </c>
      <c r="O185" s="32" t="s">
        <v>2062</v>
      </c>
      <c r="P185" s="111" t="s">
        <v>86</v>
      </c>
      <c r="Q185" s="80" t="s">
        <v>1956</v>
      </c>
      <c r="R185" s="80" t="s">
        <v>1647</v>
      </c>
      <c r="S185" s="36" t="s">
        <v>2059</v>
      </c>
      <c r="T185" s="80" t="s">
        <v>2147</v>
      </c>
      <c r="U185" s="80"/>
      <c r="V185" s="80" t="s">
        <v>2096</v>
      </c>
      <c r="W185" s="80" t="str">
        <f t="shared" si="8"/>
        <v>, Without Gum</v>
      </c>
      <c r="X185" s="32" t="s">
        <v>1593</v>
      </c>
      <c r="Y185" s="110">
        <v>42</v>
      </c>
      <c r="Z185" s="35"/>
      <c r="AA185" s="133">
        <v>1</v>
      </c>
      <c r="AB185" s="133">
        <f t="shared" si="9"/>
        <v>0</v>
      </c>
    </row>
    <row r="186" spans="1:28" s="3" customFormat="1" x14ac:dyDescent="0.2">
      <c r="A186" s="99">
        <v>174</v>
      </c>
      <c r="B186" s="100">
        <v>185</v>
      </c>
      <c r="C186" s="101"/>
      <c r="D186" s="145" t="s">
        <v>2548</v>
      </c>
      <c r="E186" s="100">
        <v>43</v>
      </c>
      <c r="F186" s="102" t="str">
        <f t="shared" si="7"/>
        <v xml:space="preserve">1875 Reprint - Large Bank Note Issue - First Design - 15c  Orange,  Webster, Without Gum, Perf 12   </v>
      </c>
      <c r="G186" s="106" t="s">
        <v>2516</v>
      </c>
      <c r="H186" s="104"/>
      <c r="I186" s="105">
        <v>0</v>
      </c>
      <c r="J186" s="105">
        <v>18000</v>
      </c>
      <c r="K186" s="105">
        <v>0</v>
      </c>
      <c r="L186" s="104">
        <v>18000</v>
      </c>
      <c r="M186" s="100">
        <v>190</v>
      </c>
      <c r="N186" s="112" t="s">
        <v>590</v>
      </c>
      <c r="O186" s="32" t="s">
        <v>2062</v>
      </c>
      <c r="P186" s="111" t="s">
        <v>86</v>
      </c>
      <c r="Q186" s="80" t="s">
        <v>1961</v>
      </c>
      <c r="R186" s="80" t="s">
        <v>1648</v>
      </c>
      <c r="S186" s="36" t="s">
        <v>2031</v>
      </c>
      <c r="T186" s="80" t="s">
        <v>2147</v>
      </c>
      <c r="U186" s="80"/>
      <c r="V186" s="80" t="s">
        <v>2096</v>
      </c>
      <c r="W186" s="80" t="str">
        <f t="shared" si="8"/>
        <v>, Without Gum</v>
      </c>
      <c r="X186" s="32" t="s">
        <v>1593</v>
      </c>
      <c r="Y186" s="110">
        <v>43</v>
      </c>
      <c r="Z186" s="35"/>
      <c r="AA186" s="133">
        <v>1</v>
      </c>
      <c r="AB186" s="133">
        <f t="shared" si="9"/>
        <v>0</v>
      </c>
    </row>
    <row r="187" spans="1:28" s="3" customFormat="1" x14ac:dyDescent="0.2">
      <c r="A187" s="99">
        <v>175</v>
      </c>
      <c r="B187" s="100">
        <v>186</v>
      </c>
      <c r="C187" s="101"/>
      <c r="D187" s="145" t="s">
        <v>2548</v>
      </c>
      <c r="E187" s="100">
        <v>44</v>
      </c>
      <c r="F187" s="102" t="str">
        <f t="shared" si="7"/>
        <v xml:space="preserve">1875 Reprint - Large Bank Note Issue - First Design - 24c  Purple,  Scott, Without Gum, Perf 12   </v>
      </c>
      <c r="G187" s="106" t="s">
        <v>2516</v>
      </c>
      <c r="H187" s="104"/>
      <c r="I187" s="105">
        <v>0</v>
      </c>
      <c r="J187" s="105">
        <v>4000</v>
      </c>
      <c r="K187" s="105">
        <v>0</v>
      </c>
      <c r="L187" s="104">
        <v>4000</v>
      </c>
      <c r="M187" s="100">
        <v>196</v>
      </c>
      <c r="N187" s="112" t="s">
        <v>590</v>
      </c>
      <c r="O187" s="32" t="s">
        <v>2062</v>
      </c>
      <c r="P187" s="111" t="s">
        <v>86</v>
      </c>
      <c r="Q187" s="80" t="s">
        <v>1957</v>
      </c>
      <c r="R187" s="80" t="s">
        <v>1649</v>
      </c>
      <c r="S187" s="36" t="s">
        <v>2060</v>
      </c>
      <c r="T187" s="80" t="s">
        <v>2147</v>
      </c>
      <c r="U187" s="80"/>
      <c r="V187" s="80" t="s">
        <v>2096</v>
      </c>
      <c r="W187" s="80" t="str">
        <f t="shared" si="8"/>
        <v>, Without Gum</v>
      </c>
      <c r="X187" s="32" t="s">
        <v>1593</v>
      </c>
      <c r="Y187" s="110">
        <v>44</v>
      </c>
      <c r="Z187" s="35"/>
      <c r="AA187" s="133">
        <v>1</v>
      </c>
      <c r="AB187" s="133">
        <f t="shared" si="9"/>
        <v>0</v>
      </c>
    </row>
    <row r="188" spans="1:28" s="3" customFormat="1" x14ac:dyDescent="0.2">
      <c r="A188" s="99">
        <v>176</v>
      </c>
      <c r="B188" s="100">
        <v>187</v>
      </c>
      <c r="C188" s="101"/>
      <c r="D188" s="145" t="s">
        <v>2548</v>
      </c>
      <c r="E188" s="100">
        <v>45</v>
      </c>
      <c r="F188" s="102" t="str">
        <f t="shared" si="7"/>
        <v xml:space="preserve">1875 Reprint - Large Bank Note Issue - First Design - 30c  Black,  Hamilton, Without Gum, Perf 12   </v>
      </c>
      <c r="G188" s="106" t="s">
        <v>2516</v>
      </c>
      <c r="H188" s="104"/>
      <c r="I188" s="105">
        <v>0</v>
      </c>
      <c r="J188" s="105">
        <v>14500</v>
      </c>
      <c r="K188" s="105">
        <v>0</v>
      </c>
      <c r="L188" s="104">
        <v>14500</v>
      </c>
      <c r="M188" s="100">
        <v>202</v>
      </c>
      <c r="N188" s="112" t="s">
        <v>590</v>
      </c>
      <c r="O188" s="32" t="s">
        <v>2062</v>
      </c>
      <c r="P188" s="111" t="s">
        <v>86</v>
      </c>
      <c r="Q188" s="80" t="s">
        <v>1958</v>
      </c>
      <c r="R188" s="80" t="s">
        <v>1650</v>
      </c>
      <c r="S188" s="36" t="s">
        <v>2014</v>
      </c>
      <c r="T188" s="80" t="s">
        <v>2147</v>
      </c>
      <c r="U188" s="80"/>
      <c r="V188" s="80" t="s">
        <v>2096</v>
      </c>
      <c r="W188" s="80" t="str">
        <f t="shared" si="8"/>
        <v>, Without Gum</v>
      </c>
      <c r="X188" s="32" t="s">
        <v>1593</v>
      </c>
      <c r="Y188" s="110">
        <v>45</v>
      </c>
      <c r="Z188" s="35"/>
      <c r="AA188" s="133">
        <v>1</v>
      </c>
      <c r="AB188" s="133">
        <f t="shared" si="9"/>
        <v>0</v>
      </c>
    </row>
    <row r="189" spans="1:28" s="3" customFormat="1" x14ac:dyDescent="0.2">
      <c r="A189" s="99">
        <v>177</v>
      </c>
      <c r="B189" s="100">
        <v>188</v>
      </c>
      <c r="C189" s="101"/>
      <c r="D189" s="145" t="s">
        <v>2548</v>
      </c>
      <c r="E189" s="100">
        <v>46</v>
      </c>
      <c r="F189" s="102" t="str">
        <f t="shared" si="7"/>
        <v xml:space="preserve">1875 Reprint - Large Bank Note Issue - First Design - 90c  Carmine,  Perry, Without Gum, Perf 12   </v>
      </c>
      <c r="G189" s="106" t="s">
        <v>2516</v>
      </c>
      <c r="H189" s="104"/>
      <c r="I189" s="105">
        <v>0</v>
      </c>
      <c r="J189" s="105">
        <v>21500</v>
      </c>
      <c r="K189" s="105">
        <v>0</v>
      </c>
      <c r="L189" s="104">
        <v>21500</v>
      </c>
      <c r="M189" s="100">
        <v>209</v>
      </c>
      <c r="N189" s="112" t="s">
        <v>590</v>
      </c>
      <c r="O189" s="32" t="s">
        <v>2062</v>
      </c>
      <c r="P189" s="111" t="s">
        <v>86</v>
      </c>
      <c r="Q189" s="80" t="s">
        <v>1959</v>
      </c>
      <c r="R189" s="80" t="s">
        <v>1651</v>
      </c>
      <c r="S189" s="36" t="s">
        <v>2057</v>
      </c>
      <c r="T189" s="80" t="s">
        <v>2147</v>
      </c>
      <c r="U189" s="80"/>
      <c r="V189" s="80" t="s">
        <v>2096</v>
      </c>
      <c r="W189" s="80" t="str">
        <f t="shared" si="8"/>
        <v>, Without Gum</v>
      </c>
      <c r="X189" s="32" t="s">
        <v>1593</v>
      </c>
      <c r="Y189" s="110">
        <v>46</v>
      </c>
      <c r="Z189" s="35"/>
      <c r="AA189" s="133">
        <v>1</v>
      </c>
      <c r="AB189" s="133">
        <f t="shared" si="9"/>
        <v>0</v>
      </c>
    </row>
    <row r="190" spans="1:28" s="3" customFormat="1" x14ac:dyDescent="0.2">
      <c r="A190" s="99">
        <v>178</v>
      </c>
      <c r="B190" s="100">
        <v>189</v>
      </c>
      <c r="C190" s="101">
        <v>47</v>
      </c>
      <c r="D190" s="142" t="s">
        <v>2546</v>
      </c>
      <c r="E190" s="100">
        <v>47</v>
      </c>
      <c r="F190" s="102" t="str">
        <f t="shared" si="7"/>
        <v xml:space="preserve">1875 - Large Bank Note Issue - Interim Design - 2c  Vermilion,  Jackson, Perf 12   </v>
      </c>
      <c r="G190" s="106" t="s">
        <v>2516</v>
      </c>
      <c r="H190" s="104">
        <v>15</v>
      </c>
      <c r="I190" s="105">
        <v>15</v>
      </c>
      <c r="J190" s="105">
        <v>110</v>
      </c>
      <c r="K190" s="105">
        <v>350</v>
      </c>
      <c r="L190" s="104">
        <v>15</v>
      </c>
      <c r="M190" s="100">
        <v>212</v>
      </c>
      <c r="N190" s="112" t="s">
        <v>590</v>
      </c>
      <c r="O190" s="32">
        <v>1875</v>
      </c>
      <c r="P190" s="111" t="s">
        <v>105</v>
      </c>
      <c r="Q190" s="80" t="s">
        <v>1960</v>
      </c>
      <c r="R190" s="80" t="s">
        <v>1637</v>
      </c>
      <c r="S190" s="36" t="s">
        <v>2058</v>
      </c>
      <c r="T190" s="80" t="s">
        <v>2147</v>
      </c>
      <c r="U190" s="80"/>
      <c r="V190" s="80"/>
      <c r="W190" s="80" t="str">
        <f t="shared" si="8"/>
        <v/>
      </c>
      <c r="X190" s="32" t="s">
        <v>590</v>
      </c>
      <c r="Y190" s="110">
        <v>47</v>
      </c>
      <c r="Z190" s="35" t="s">
        <v>998</v>
      </c>
      <c r="AA190" s="133">
        <v>1</v>
      </c>
      <c r="AB190" s="133">
        <f t="shared" si="9"/>
        <v>1</v>
      </c>
    </row>
    <row r="191" spans="1:28" s="3" customFormat="1" x14ac:dyDescent="0.2">
      <c r="A191" s="99">
        <v>179</v>
      </c>
      <c r="B191" s="100">
        <v>190</v>
      </c>
      <c r="C191" s="101">
        <v>48</v>
      </c>
      <c r="D191" s="142" t="s">
        <v>2546</v>
      </c>
      <c r="E191" s="100">
        <v>48</v>
      </c>
      <c r="F191" s="102" t="str">
        <f t="shared" si="7"/>
        <v xml:space="preserve">1875 - Large Bank Note Issue - Interim Design - 5c  Blue,  Zachary Taylor, Perf 12   </v>
      </c>
      <c r="G191" s="106" t="s">
        <v>2516</v>
      </c>
      <c r="H191" s="104">
        <v>25</v>
      </c>
      <c r="I191" s="105">
        <v>25</v>
      </c>
      <c r="J191" s="105">
        <v>225</v>
      </c>
      <c r="K191" s="105">
        <v>700</v>
      </c>
      <c r="L191" s="104">
        <v>25</v>
      </c>
      <c r="M191" s="100">
        <v>216</v>
      </c>
      <c r="N191" s="112" t="s">
        <v>590</v>
      </c>
      <c r="O191" s="32">
        <v>1875</v>
      </c>
      <c r="P191" s="111" t="s">
        <v>105</v>
      </c>
      <c r="Q191" s="80" t="s">
        <v>1952</v>
      </c>
      <c r="R191" s="80" t="s">
        <v>1806</v>
      </c>
      <c r="S191" s="36" t="s">
        <v>2018</v>
      </c>
      <c r="T191" s="80" t="s">
        <v>2147</v>
      </c>
      <c r="U191" s="80"/>
      <c r="V191" s="80"/>
      <c r="W191" s="80" t="str">
        <f t="shared" si="8"/>
        <v/>
      </c>
      <c r="X191" s="32" t="s">
        <v>590</v>
      </c>
      <c r="Y191" s="110">
        <v>48</v>
      </c>
      <c r="Z191" s="35" t="s">
        <v>887</v>
      </c>
      <c r="AA191" s="133">
        <v>1</v>
      </c>
      <c r="AB191" s="133">
        <f t="shared" si="9"/>
        <v>1</v>
      </c>
    </row>
    <row r="192" spans="1:28" s="3" customFormat="1" x14ac:dyDescent="0.2">
      <c r="A192" s="99">
        <v>180</v>
      </c>
      <c r="B192" s="100">
        <v>191</v>
      </c>
      <c r="C192" s="101"/>
      <c r="D192" s="145" t="s">
        <v>2548</v>
      </c>
      <c r="E192" s="100">
        <v>47</v>
      </c>
      <c r="F192" s="102" t="str">
        <f t="shared" si="7"/>
        <v xml:space="preserve">1875 Reprint - Large Bank Note Issue - Interim Design - 2c  Vermilion,  Jackson, Without Gum, Perf 12   </v>
      </c>
      <c r="G192" s="106" t="s">
        <v>2516</v>
      </c>
      <c r="H192" s="104"/>
      <c r="I192" s="105">
        <v>0</v>
      </c>
      <c r="J192" s="105">
        <v>70000</v>
      </c>
      <c r="K192" s="105">
        <v>0</v>
      </c>
      <c r="L192" s="104">
        <v>70000</v>
      </c>
      <c r="M192" s="100">
        <v>213</v>
      </c>
      <c r="N192" s="112" t="s">
        <v>590</v>
      </c>
      <c r="O192" s="32" t="s">
        <v>2062</v>
      </c>
      <c r="P192" s="111" t="s">
        <v>105</v>
      </c>
      <c r="Q192" s="80" t="s">
        <v>1960</v>
      </c>
      <c r="R192" s="80" t="s">
        <v>1637</v>
      </c>
      <c r="S192" s="36" t="s">
        <v>2058</v>
      </c>
      <c r="T192" s="80" t="s">
        <v>2147</v>
      </c>
      <c r="U192" s="80"/>
      <c r="V192" s="80" t="s">
        <v>2096</v>
      </c>
      <c r="W192" s="80" t="str">
        <f t="shared" si="8"/>
        <v>, Without Gum</v>
      </c>
      <c r="X192" s="32" t="s">
        <v>1593</v>
      </c>
      <c r="Y192" s="110">
        <v>47</v>
      </c>
      <c r="Z192" s="35"/>
      <c r="AA192" s="133">
        <v>1</v>
      </c>
      <c r="AB192" s="133">
        <f t="shared" si="9"/>
        <v>0</v>
      </c>
    </row>
    <row r="193" spans="1:28" s="3" customFormat="1" x14ac:dyDescent="0.2">
      <c r="A193" s="99">
        <v>181</v>
      </c>
      <c r="B193" s="100">
        <v>192</v>
      </c>
      <c r="C193" s="101"/>
      <c r="D193" s="145" t="s">
        <v>2548</v>
      </c>
      <c r="E193" s="100">
        <v>48</v>
      </c>
      <c r="F193" s="102" t="str">
        <f t="shared" si="7"/>
        <v xml:space="preserve">1875 Reprint - Large Bank Note Issue - Interim Design - 5c  Blue,  Taylor, Without Gum, Perf 12   </v>
      </c>
      <c r="G193" s="106" t="s">
        <v>2516</v>
      </c>
      <c r="H193" s="104"/>
      <c r="I193" s="105">
        <v>0</v>
      </c>
      <c r="J193" s="105">
        <v>450000</v>
      </c>
      <c r="K193" s="105">
        <v>0</v>
      </c>
      <c r="L193" s="104">
        <v>450000</v>
      </c>
      <c r="M193" s="100">
        <v>217</v>
      </c>
      <c r="N193" s="112" t="s">
        <v>590</v>
      </c>
      <c r="O193" s="32" t="s">
        <v>2062</v>
      </c>
      <c r="P193" s="111" t="s">
        <v>105</v>
      </c>
      <c r="Q193" s="80" t="s">
        <v>1952</v>
      </c>
      <c r="R193" s="80" t="s">
        <v>1652</v>
      </c>
      <c r="S193" s="36" t="s">
        <v>2018</v>
      </c>
      <c r="T193" s="80" t="s">
        <v>2147</v>
      </c>
      <c r="U193" s="80"/>
      <c r="V193" s="80" t="s">
        <v>2096</v>
      </c>
      <c r="W193" s="80" t="str">
        <f t="shared" si="8"/>
        <v>, Without Gum</v>
      </c>
      <c r="X193" s="32" t="s">
        <v>1593</v>
      </c>
      <c r="Y193" s="110">
        <v>48</v>
      </c>
      <c r="Z193" s="35"/>
      <c r="AA193" s="133">
        <v>1</v>
      </c>
      <c r="AB193" s="133">
        <f t="shared" si="9"/>
        <v>0</v>
      </c>
    </row>
    <row r="194" spans="1:28" s="3" customFormat="1" x14ac:dyDescent="0.2">
      <c r="A194" s="99">
        <v>182</v>
      </c>
      <c r="B194" s="100">
        <v>193</v>
      </c>
      <c r="C194" s="101"/>
      <c r="D194" s="143" t="s">
        <v>3794</v>
      </c>
      <c r="E194" s="100">
        <v>36</v>
      </c>
      <c r="F194" s="102" t="str">
        <f t="shared" ref="F194:F257" si="10">CONCATENATE(O194," - ",P194," - ",Q194," ",S194,", ",R194,W194,", ",T194,"   ",U194)</f>
        <v xml:space="preserve">1879 - Large Bank Note Issue - First Design - 1c  Blue,  Franklin, Soft Paper, Perf 12   </v>
      </c>
      <c r="G194" s="103" t="s">
        <v>2525</v>
      </c>
      <c r="H194" s="104"/>
      <c r="I194" s="105">
        <v>6</v>
      </c>
      <c r="J194" s="105">
        <v>75</v>
      </c>
      <c r="K194" s="105">
        <v>225</v>
      </c>
      <c r="L194" s="104">
        <v>6</v>
      </c>
      <c r="M194" s="100">
        <v>140</v>
      </c>
      <c r="N194" s="112" t="s">
        <v>590</v>
      </c>
      <c r="O194" s="32">
        <v>1879</v>
      </c>
      <c r="P194" s="111" t="s">
        <v>86</v>
      </c>
      <c r="Q194" s="80" t="s">
        <v>1954</v>
      </c>
      <c r="R194" s="80" t="s">
        <v>1634</v>
      </c>
      <c r="S194" s="36" t="s">
        <v>2018</v>
      </c>
      <c r="T194" s="80" t="s">
        <v>2147</v>
      </c>
      <c r="U194" s="80"/>
      <c r="V194" s="80" t="s">
        <v>2055</v>
      </c>
      <c r="W194" s="80" t="str">
        <f t="shared" ref="W194:W257" si="11">IF(V194&gt;0,CONCATENATE(", ",V194),"")</f>
        <v>, Soft Paper</v>
      </c>
      <c r="X194" s="32" t="s">
        <v>1593</v>
      </c>
      <c r="Y194" s="110">
        <v>36</v>
      </c>
      <c r="Z194" s="35"/>
      <c r="AA194" s="133">
        <v>1</v>
      </c>
      <c r="AB194" s="133">
        <f t="shared" ref="AB194:AB257" si="12">IF(H194&gt;0,1,0)</f>
        <v>0</v>
      </c>
    </row>
    <row r="195" spans="1:28" s="3" customFormat="1" x14ac:dyDescent="0.2">
      <c r="A195" s="99">
        <v>183</v>
      </c>
      <c r="B195" s="100">
        <v>194</v>
      </c>
      <c r="C195" s="101"/>
      <c r="D195" s="143" t="s">
        <v>3794</v>
      </c>
      <c r="E195" s="100">
        <v>47</v>
      </c>
      <c r="F195" s="102" t="str">
        <f t="shared" si="10"/>
        <v xml:space="preserve">1879 - Large Bank Note Issue - Interim Design - 2c  Vermilion,  Jackson, Soft Paper, Perf 12   </v>
      </c>
      <c r="G195" s="106" t="s">
        <v>2518</v>
      </c>
      <c r="H195" s="104"/>
      <c r="I195" s="105">
        <v>5</v>
      </c>
      <c r="J195" s="105">
        <v>35</v>
      </c>
      <c r="K195" s="105">
        <v>100</v>
      </c>
      <c r="L195" s="104">
        <v>5</v>
      </c>
      <c r="M195" s="100">
        <v>214</v>
      </c>
      <c r="N195" s="112" t="s">
        <v>590</v>
      </c>
      <c r="O195" s="32">
        <v>1879</v>
      </c>
      <c r="P195" s="111" t="s">
        <v>105</v>
      </c>
      <c r="Q195" s="80" t="s">
        <v>1960</v>
      </c>
      <c r="R195" s="80" t="s">
        <v>1637</v>
      </c>
      <c r="S195" s="36" t="s">
        <v>2058</v>
      </c>
      <c r="T195" s="80" t="s">
        <v>2147</v>
      </c>
      <c r="U195" s="80"/>
      <c r="V195" s="80" t="s">
        <v>2055</v>
      </c>
      <c r="W195" s="80" t="str">
        <f t="shared" si="11"/>
        <v>, Soft Paper</v>
      </c>
      <c r="X195" s="32" t="s">
        <v>1593</v>
      </c>
      <c r="Y195" s="110">
        <v>47</v>
      </c>
      <c r="Z195" s="35"/>
      <c r="AA195" s="133">
        <v>1</v>
      </c>
      <c r="AB195" s="133">
        <f t="shared" si="12"/>
        <v>0</v>
      </c>
    </row>
    <row r="196" spans="1:28" s="3" customFormat="1" x14ac:dyDescent="0.2">
      <c r="A196" s="99">
        <v>184</v>
      </c>
      <c r="B196" s="100">
        <v>195</v>
      </c>
      <c r="C196" s="101"/>
      <c r="D196" s="143" t="s">
        <v>3794</v>
      </c>
      <c r="E196" s="100">
        <v>38</v>
      </c>
      <c r="F196" s="102" t="str">
        <f t="shared" si="10"/>
        <v xml:space="preserve">1879 - Large Bank Note Issue - First Design - 3c  Green,  Washington, Soft Paper, Perf 12   </v>
      </c>
      <c r="G196" s="106" t="s">
        <v>2518</v>
      </c>
      <c r="H196" s="104"/>
      <c r="I196" s="105">
        <v>1</v>
      </c>
      <c r="J196" s="105">
        <v>28</v>
      </c>
      <c r="K196" s="105">
        <v>90</v>
      </c>
      <c r="L196" s="104">
        <v>1</v>
      </c>
      <c r="M196" s="100">
        <v>154</v>
      </c>
      <c r="N196" s="112" t="s">
        <v>590</v>
      </c>
      <c r="O196" s="32">
        <v>1879</v>
      </c>
      <c r="P196" s="111" t="s">
        <v>86</v>
      </c>
      <c r="Q196" s="80" t="s">
        <v>1955</v>
      </c>
      <c r="R196" s="80" t="s">
        <v>1635</v>
      </c>
      <c r="S196" s="36" t="s">
        <v>2022</v>
      </c>
      <c r="T196" s="80" t="s">
        <v>2147</v>
      </c>
      <c r="U196" s="80"/>
      <c r="V196" s="80" t="s">
        <v>2055</v>
      </c>
      <c r="W196" s="80" t="str">
        <f t="shared" si="11"/>
        <v>, Soft Paper</v>
      </c>
      <c r="X196" s="32" t="s">
        <v>1593</v>
      </c>
      <c r="Y196" s="110">
        <v>38</v>
      </c>
      <c r="Z196" s="35"/>
      <c r="AA196" s="133">
        <v>1</v>
      </c>
      <c r="AB196" s="133">
        <f t="shared" si="12"/>
        <v>0</v>
      </c>
    </row>
    <row r="197" spans="1:28" s="3" customFormat="1" x14ac:dyDescent="0.2">
      <c r="A197" s="99">
        <v>185</v>
      </c>
      <c r="B197" s="100">
        <v>196</v>
      </c>
      <c r="C197" s="101"/>
      <c r="D197" s="143" t="s">
        <v>3794</v>
      </c>
      <c r="E197" s="100">
        <v>48</v>
      </c>
      <c r="F197" s="102" t="str">
        <f t="shared" si="10"/>
        <v xml:space="preserve">1879 - Large Bank Note Issue - Interim Design - 5c  Blue,  Taylor, Soft Paper, Perf 12   </v>
      </c>
      <c r="G197" s="106" t="s">
        <v>2518</v>
      </c>
      <c r="H197" s="104"/>
      <c r="I197" s="105">
        <v>17.5</v>
      </c>
      <c r="J197" s="105">
        <v>140</v>
      </c>
      <c r="K197" s="105">
        <v>450</v>
      </c>
      <c r="L197" s="104">
        <v>17.5</v>
      </c>
      <c r="M197" s="100">
        <v>218</v>
      </c>
      <c r="N197" s="112" t="s">
        <v>590</v>
      </c>
      <c r="O197" s="32">
        <v>1879</v>
      </c>
      <c r="P197" s="111" t="s">
        <v>105</v>
      </c>
      <c r="Q197" s="80" t="s">
        <v>1952</v>
      </c>
      <c r="R197" s="80" t="s">
        <v>1652</v>
      </c>
      <c r="S197" s="36" t="s">
        <v>2018</v>
      </c>
      <c r="T197" s="80" t="s">
        <v>2147</v>
      </c>
      <c r="U197" s="80"/>
      <c r="V197" s="80" t="s">
        <v>2055</v>
      </c>
      <c r="W197" s="80" t="str">
        <f t="shared" si="11"/>
        <v>, Soft Paper</v>
      </c>
      <c r="X197" s="32" t="s">
        <v>1593</v>
      </c>
      <c r="Y197" s="110">
        <v>48</v>
      </c>
      <c r="Z197" s="35"/>
      <c r="AA197" s="133">
        <v>1</v>
      </c>
      <c r="AB197" s="133">
        <f t="shared" si="12"/>
        <v>0</v>
      </c>
    </row>
    <row r="198" spans="1:28" s="3" customFormat="1" x14ac:dyDescent="0.2">
      <c r="A198" s="99">
        <v>186</v>
      </c>
      <c r="B198" s="100">
        <v>197</v>
      </c>
      <c r="C198" s="101"/>
      <c r="D198" s="143" t="s">
        <v>3794</v>
      </c>
      <c r="E198" s="100">
        <v>39</v>
      </c>
      <c r="F198" s="102" t="str">
        <f t="shared" si="10"/>
        <v xml:space="preserve">1879 - Large Bank Note Issue - First Design - 6c  Pink,  Lincoln, Soft Paper, Perf 12   </v>
      </c>
      <c r="G198" s="106" t="s">
        <v>2518</v>
      </c>
      <c r="H198" s="104"/>
      <c r="I198" s="105">
        <v>25</v>
      </c>
      <c r="J198" s="105">
        <v>275</v>
      </c>
      <c r="K198" s="105">
        <v>900</v>
      </c>
      <c r="L198" s="104">
        <v>25</v>
      </c>
      <c r="M198" s="100">
        <v>162</v>
      </c>
      <c r="N198" s="112" t="s">
        <v>590</v>
      </c>
      <c r="O198" s="32">
        <v>1879</v>
      </c>
      <c r="P198" s="111" t="s">
        <v>86</v>
      </c>
      <c r="Q198" s="80" t="s">
        <v>1962</v>
      </c>
      <c r="R198" s="80" t="s">
        <v>1638</v>
      </c>
      <c r="S198" s="36" t="s">
        <v>2035</v>
      </c>
      <c r="T198" s="80" t="s">
        <v>2147</v>
      </c>
      <c r="U198" s="80"/>
      <c r="V198" s="80" t="s">
        <v>2055</v>
      </c>
      <c r="W198" s="80" t="str">
        <f t="shared" si="11"/>
        <v>, Soft Paper</v>
      </c>
      <c r="X198" s="32" t="s">
        <v>1593</v>
      </c>
      <c r="Y198" s="110">
        <v>39</v>
      </c>
      <c r="Z198" s="35"/>
      <c r="AA198" s="133">
        <v>1</v>
      </c>
      <c r="AB198" s="133">
        <f t="shared" si="12"/>
        <v>0</v>
      </c>
    </row>
    <row r="199" spans="1:28" s="3" customFormat="1" x14ac:dyDescent="0.2">
      <c r="A199" s="99">
        <v>187</v>
      </c>
      <c r="B199" s="100">
        <v>198</v>
      </c>
      <c r="C199" s="101"/>
      <c r="D199" s="143" t="s">
        <v>3794</v>
      </c>
      <c r="E199" s="100">
        <v>41</v>
      </c>
      <c r="F199" s="102" t="str">
        <f t="shared" si="10"/>
        <v xml:space="preserve">1879 - Large Bank Note Issue - First Design - 10c  Brown,  Jefferson, Soft Paper, Perf 12   </v>
      </c>
      <c r="G199" s="106" t="s">
        <v>2518</v>
      </c>
      <c r="H199" s="104"/>
      <c r="I199" s="105">
        <v>42.5</v>
      </c>
      <c r="J199" s="105">
        <v>1100</v>
      </c>
      <c r="K199" s="105">
        <v>3250</v>
      </c>
      <c r="L199" s="104">
        <v>42.5</v>
      </c>
      <c r="M199" s="100">
        <v>176</v>
      </c>
      <c r="N199" s="112" t="s">
        <v>590</v>
      </c>
      <c r="O199" s="32">
        <v>1879</v>
      </c>
      <c r="P199" s="111" t="s">
        <v>86</v>
      </c>
      <c r="Q199" s="80" t="s">
        <v>1953</v>
      </c>
      <c r="R199" s="80" t="s">
        <v>1636</v>
      </c>
      <c r="S199" s="36" t="s">
        <v>2021</v>
      </c>
      <c r="T199" s="80" t="s">
        <v>2147</v>
      </c>
      <c r="U199" s="80"/>
      <c r="V199" s="80" t="s">
        <v>2055</v>
      </c>
      <c r="W199" s="80" t="str">
        <f t="shared" si="11"/>
        <v>, Soft Paper</v>
      </c>
      <c r="X199" s="32" t="s">
        <v>1593</v>
      </c>
      <c r="Y199" s="110">
        <v>41</v>
      </c>
      <c r="Z199" s="35"/>
      <c r="AA199" s="133">
        <v>1</v>
      </c>
      <c r="AB199" s="133">
        <f t="shared" si="12"/>
        <v>0</v>
      </c>
    </row>
    <row r="200" spans="1:28" s="3" customFormat="1" x14ac:dyDescent="0.2">
      <c r="A200" s="99">
        <v>188</v>
      </c>
      <c r="B200" s="100">
        <v>199</v>
      </c>
      <c r="C200" s="101"/>
      <c r="D200" s="143" t="s">
        <v>3794</v>
      </c>
      <c r="E200" s="100">
        <v>41</v>
      </c>
      <c r="F200" s="102" t="str">
        <f t="shared" si="10"/>
        <v xml:space="preserve">1879 - Large Bank Note Issue - First Design - 10c  Brown,  Jefferson, Secret Mark, Soft Paper, Perf 12   </v>
      </c>
      <c r="G200" s="106" t="s">
        <v>2518</v>
      </c>
      <c r="H200" s="104"/>
      <c r="I200" s="105">
        <v>32.5</v>
      </c>
      <c r="J200" s="105">
        <v>625</v>
      </c>
      <c r="K200" s="105">
        <v>1800</v>
      </c>
      <c r="L200" s="104">
        <v>32.5</v>
      </c>
      <c r="M200" s="100">
        <v>177</v>
      </c>
      <c r="N200" s="112" t="s">
        <v>590</v>
      </c>
      <c r="O200" s="32">
        <v>1879</v>
      </c>
      <c r="P200" s="111" t="s">
        <v>86</v>
      </c>
      <c r="Q200" s="80" t="s">
        <v>1953</v>
      </c>
      <c r="R200" s="80" t="s">
        <v>1636</v>
      </c>
      <c r="S200" s="36" t="s">
        <v>2021</v>
      </c>
      <c r="T200" s="80" t="s">
        <v>2147</v>
      </c>
      <c r="U200" s="80"/>
      <c r="V200" s="80" t="s">
        <v>2066</v>
      </c>
      <c r="W200" s="80" t="str">
        <f t="shared" si="11"/>
        <v>, Secret Mark, Soft Paper</v>
      </c>
      <c r="X200" s="32" t="s">
        <v>1593</v>
      </c>
      <c r="Y200" s="110">
        <v>41</v>
      </c>
      <c r="Z200" s="35"/>
      <c r="AA200" s="133">
        <v>1</v>
      </c>
      <c r="AB200" s="133">
        <f t="shared" si="12"/>
        <v>0</v>
      </c>
    </row>
    <row r="201" spans="1:28" s="3" customFormat="1" x14ac:dyDescent="0.2">
      <c r="A201" s="99">
        <v>189</v>
      </c>
      <c r="B201" s="100">
        <v>200</v>
      </c>
      <c r="C201" s="101"/>
      <c r="D201" s="143" t="s">
        <v>3794</v>
      </c>
      <c r="E201" s="100">
        <v>43</v>
      </c>
      <c r="F201" s="102" t="str">
        <f t="shared" si="10"/>
        <v xml:space="preserve">1879 - Large Bank Note Issue - First Design - 15c  Orange,  Webster, Soft Paper, Perf 12   </v>
      </c>
      <c r="G201" s="106" t="s">
        <v>2518</v>
      </c>
      <c r="H201" s="104"/>
      <c r="I201" s="105">
        <v>30</v>
      </c>
      <c r="J201" s="105">
        <v>80</v>
      </c>
      <c r="K201" s="105">
        <v>200</v>
      </c>
      <c r="L201" s="104">
        <v>30</v>
      </c>
      <c r="M201" s="100">
        <v>191</v>
      </c>
      <c r="N201" s="112" t="s">
        <v>590</v>
      </c>
      <c r="O201" s="32">
        <v>1879</v>
      </c>
      <c r="P201" s="111" t="s">
        <v>86</v>
      </c>
      <c r="Q201" s="80" t="s">
        <v>1961</v>
      </c>
      <c r="R201" s="80" t="s">
        <v>1648</v>
      </c>
      <c r="S201" s="36" t="s">
        <v>2031</v>
      </c>
      <c r="T201" s="80" t="s">
        <v>2147</v>
      </c>
      <c r="U201" s="80"/>
      <c r="V201" s="80" t="s">
        <v>2055</v>
      </c>
      <c r="W201" s="80" t="str">
        <f t="shared" si="11"/>
        <v>, Soft Paper</v>
      </c>
      <c r="X201" s="32" t="s">
        <v>1593</v>
      </c>
      <c r="Y201" s="110">
        <v>43</v>
      </c>
      <c r="Z201" s="35"/>
      <c r="AA201" s="133">
        <v>1</v>
      </c>
      <c r="AB201" s="133">
        <f t="shared" si="12"/>
        <v>0</v>
      </c>
    </row>
    <row r="202" spans="1:28" s="3" customFormat="1" x14ac:dyDescent="0.2">
      <c r="A202" s="99">
        <v>190</v>
      </c>
      <c r="B202" s="100">
        <v>201</v>
      </c>
      <c r="C202" s="101"/>
      <c r="D202" s="143" t="s">
        <v>3794</v>
      </c>
      <c r="E202" s="100">
        <v>45</v>
      </c>
      <c r="F202" s="102" t="str">
        <f t="shared" si="10"/>
        <v xml:space="preserve">1879 - Large Bank Note Issue - First Design - 30c  Black,  Hamilton, Soft Paper, Perf 12   </v>
      </c>
      <c r="G202" s="106" t="s">
        <v>2518</v>
      </c>
      <c r="H202" s="104"/>
      <c r="I202" s="105">
        <v>95</v>
      </c>
      <c r="J202" s="105">
        <v>325</v>
      </c>
      <c r="K202" s="105">
        <v>900</v>
      </c>
      <c r="L202" s="104">
        <v>95</v>
      </c>
      <c r="M202" s="100">
        <v>203</v>
      </c>
      <c r="N202" s="112" t="s">
        <v>590</v>
      </c>
      <c r="O202" s="32">
        <v>1879</v>
      </c>
      <c r="P202" s="111" t="s">
        <v>86</v>
      </c>
      <c r="Q202" s="80" t="s">
        <v>1958</v>
      </c>
      <c r="R202" s="80" t="s">
        <v>1650</v>
      </c>
      <c r="S202" s="36" t="s">
        <v>2014</v>
      </c>
      <c r="T202" s="80" t="s">
        <v>2147</v>
      </c>
      <c r="U202" s="80"/>
      <c r="V202" s="80" t="s">
        <v>2055</v>
      </c>
      <c r="W202" s="80" t="str">
        <f t="shared" si="11"/>
        <v>, Soft Paper</v>
      </c>
      <c r="X202" s="32" t="s">
        <v>1593</v>
      </c>
      <c r="Y202" s="110">
        <v>45</v>
      </c>
      <c r="Z202" s="35"/>
      <c r="AA202" s="133">
        <v>1</v>
      </c>
      <c r="AB202" s="133">
        <f t="shared" si="12"/>
        <v>0</v>
      </c>
    </row>
    <row r="203" spans="1:28" s="3" customFormat="1" x14ac:dyDescent="0.2">
      <c r="A203" s="99">
        <v>191</v>
      </c>
      <c r="B203" s="100">
        <v>202</v>
      </c>
      <c r="C203" s="101"/>
      <c r="D203" s="143" t="s">
        <v>3794</v>
      </c>
      <c r="E203" s="100">
        <v>46</v>
      </c>
      <c r="F203" s="102" t="str">
        <f t="shared" si="10"/>
        <v xml:space="preserve">1879 - Large Bank Note Issue - First Design - 90c  Carmine,  Perry, Soft Paper, Perf 12   </v>
      </c>
      <c r="G203" s="106" t="s">
        <v>2518</v>
      </c>
      <c r="H203" s="104"/>
      <c r="I203" s="105">
        <v>360</v>
      </c>
      <c r="J203" s="105">
        <v>650</v>
      </c>
      <c r="K203" s="105">
        <v>2000</v>
      </c>
      <c r="L203" s="104">
        <v>360</v>
      </c>
      <c r="M203" s="100">
        <v>210</v>
      </c>
      <c r="N203" s="112" t="s">
        <v>590</v>
      </c>
      <c r="O203" s="32">
        <v>1879</v>
      </c>
      <c r="P203" s="111" t="s">
        <v>86</v>
      </c>
      <c r="Q203" s="80" t="s">
        <v>1959</v>
      </c>
      <c r="R203" s="80" t="s">
        <v>1651</v>
      </c>
      <c r="S203" s="36" t="s">
        <v>2057</v>
      </c>
      <c r="T203" s="80" t="s">
        <v>2147</v>
      </c>
      <c r="U203" s="80"/>
      <c r="V203" s="80" t="s">
        <v>2055</v>
      </c>
      <c r="W203" s="80" t="str">
        <f t="shared" si="11"/>
        <v>, Soft Paper</v>
      </c>
      <c r="X203" s="32" t="s">
        <v>1593</v>
      </c>
      <c r="Y203" s="110">
        <v>46</v>
      </c>
      <c r="Z203" s="35"/>
      <c r="AA203" s="133">
        <v>1</v>
      </c>
      <c r="AB203" s="133">
        <f t="shared" si="12"/>
        <v>0</v>
      </c>
    </row>
    <row r="204" spans="1:28" s="3" customFormat="1" x14ac:dyDescent="0.2">
      <c r="A204" s="99">
        <v>192</v>
      </c>
      <c r="B204" s="100">
        <v>203</v>
      </c>
      <c r="C204" s="101"/>
      <c r="D204" s="145" t="s">
        <v>2548</v>
      </c>
      <c r="E204" s="100">
        <v>36</v>
      </c>
      <c r="F204" s="102" t="str">
        <f t="shared" si="10"/>
        <v xml:space="preserve">1880 - Large Bank Note Issue - First Design - 1c  Dark Ultramarine,  Franklin, Soft Paper, Without Gum, Perf 12   </v>
      </c>
      <c r="G204" s="106" t="s">
        <v>2518</v>
      </c>
      <c r="H204" s="104"/>
      <c r="I204" s="105">
        <v>0</v>
      </c>
      <c r="J204" s="105">
        <v>65000</v>
      </c>
      <c r="K204" s="105">
        <v>0</v>
      </c>
      <c r="L204" s="104">
        <v>87500</v>
      </c>
      <c r="M204" s="100">
        <v>141</v>
      </c>
      <c r="N204" s="112" t="s">
        <v>590</v>
      </c>
      <c r="O204" s="32">
        <v>1880</v>
      </c>
      <c r="P204" s="111" t="s">
        <v>86</v>
      </c>
      <c r="Q204" s="80" t="s">
        <v>1954</v>
      </c>
      <c r="R204" s="80" t="s">
        <v>1634</v>
      </c>
      <c r="S204" s="36" t="s">
        <v>2067</v>
      </c>
      <c r="T204" s="80" t="s">
        <v>2147</v>
      </c>
      <c r="U204" s="80"/>
      <c r="V204" s="80" t="s">
        <v>2088</v>
      </c>
      <c r="W204" s="80" t="str">
        <f t="shared" si="11"/>
        <v>, Soft Paper, Without Gum</v>
      </c>
      <c r="X204" s="32" t="s">
        <v>1593</v>
      </c>
      <c r="Y204" s="110">
        <v>36</v>
      </c>
      <c r="Z204" s="35"/>
      <c r="AA204" s="133">
        <v>1</v>
      </c>
      <c r="AB204" s="133">
        <f t="shared" si="12"/>
        <v>0</v>
      </c>
    </row>
    <row r="205" spans="1:28" s="3" customFormat="1" x14ac:dyDescent="0.2">
      <c r="A205" s="99">
        <v>193</v>
      </c>
      <c r="B205" s="100">
        <v>204</v>
      </c>
      <c r="C205" s="101"/>
      <c r="D205" s="145" t="s">
        <v>2548</v>
      </c>
      <c r="E205" s="100">
        <v>37</v>
      </c>
      <c r="F205" s="102" t="str">
        <f t="shared" si="10"/>
        <v xml:space="preserve">1880 - Large Bank Note Issue - First Design - 2c  Black Brown,  Jackson, Soft Paper, Without Gum, Perf 12   </v>
      </c>
      <c r="G205" s="106" t="s">
        <v>2518</v>
      </c>
      <c r="H205" s="104"/>
      <c r="I205" s="105">
        <v>0</v>
      </c>
      <c r="J205" s="105">
        <v>20000</v>
      </c>
      <c r="K205" s="105">
        <v>0</v>
      </c>
      <c r="L205" s="104">
        <v>20000</v>
      </c>
      <c r="M205" s="100">
        <v>148</v>
      </c>
      <c r="N205" s="112" t="s">
        <v>590</v>
      </c>
      <c r="O205" s="32">
        <v>1880</v>
      </c>
      <c r="P205" s="111" t="s">
        <v>86</v>
      </c>
      <c r="Q205" s="80" t="s">
        <v>1960</v>
      </c>
      <c r="R205" s="80" t="s">
        <v>1637</v>
      </c>
      <c r="S205" s="36" t="s">
        <v>2068</v>
      </c>
      <c r="T205" s="80" t="s">
        <v>2147</v>
      </c>
      <c r="U205" s="80"/>
      <c r="V205" s="80" t="s">
        <v>2088</v>
      </c>
      <c r="W205" s="80" t="str">
        <f t="shared" si="11"/>
        <v>, Soft Paper, Without Gum</v>
      </c>
      <c r="X205" s="32" t="s">
        <v>1593</v>
      </c>
      <c r="Y205" s="110">
        <v>37</v>
      </c>
      <c r="Z205" s="35"/>
      <c r="AA205" s="133">
        <v>1</v>
      </c>
      <c r="AB205" s="133">
        <f t="shared" si="12"/>
        <v>0</v>
      </c>
    </row>
    <row r="206" spans="1:28" s="3" customFormat="1" x14ac:dyDescent="0.2">
      <c r="A206" s="99">
        <v>194</v>
      </c>
      <c r="B206" s="100">
        <v>205</v>
      </c>
      <c r="C206" s="101"/>
      <c r="D206" s="145" t="s">
        <v>2548</v>
      </c>
      <c r="E206" s="100">
        <v>38</v>
      </c>
      <c r="F206" s="102" t="str">
        <f t="shared" si="10"/>
        <v xml:space="preserve">1880 - Large Bank Note Issue - First Design - 3c  Blue Green,  Washington, Soft Paper, Without Gum, Perf 12   </v>
      </c>
      <c r="G206" s="106" t="s">
        <v>2518</v>
      </c>
      <c r="H206" s="104"/>
      <c r="I206" s="105">
        <v>0</v>
      </c>
      <c r="J206" s="105">
        <v>125000</v>
      </c>
      <c r="K206" s="105">
        <v>0</v>
      </c>
      <c r="L206" s="104">
        <v>190000</v>
      </c>
      <c r="M206" s="100">
        <v>155</v>
      </c>
      <c r="N206" s="112" t="s">
        <v>590</v>
      </c>
      <c r="O206" s="32">
        <v>1880</v>
      </c>
      <c r="P206" s="111" t="s">
        <v>86</v>
      </c>
      <c r="Q206" s="80" t="s">
        <v>1955</v>
      </c>
      <c r="R206" s="80" t="s">
        <v>1635</v>
      </c>
      <c r="S206" s="36" t="s">
        <v>2069</v>
      </c>
      <c r="T206" s="80" t="s">
        <v>2147</v>
      </c>
      <c r="U206" s="80"/>
      <c r="V206" s="80" t="s">
        <v>2088</v>
      </c>
      <c r="W206" s="80" t="str">
        <f t="shared" si="11"/>
        <v>, Soft Paper, Without Gum</v>
      </c>
      <c r="X206" s="32" t="s">
        <v>1593</v>
      </c>
      <c r="Y206" s="110">
        <v>38</v>
      </c>
      <c r="Z206" s="35"/>
      <c r="AA206" s="133">
        <v>1</v>
      </c>
      <c r="AB206" s="133">
        <f t="shared" si="12"/>
        <v>0</v>
      </c>
    </row>
    <row r="207" spans="1:28" s="3" customFormat="1" x14ac:dyDescent="0.2">
      <c r="A207" s="99">
        <v>195</v>
      </c>
      <c r="B207" s="100">
        <v>206</v>
      </c>
      <c r="C207" s="101"/>
      <c r="D207" s="145" t="s">
        <v>2548</v>
      </c>
      <c r="E207" s="100">
        <v>39</v>
      </c>
      <c r="F207" s="102" t="str">
        <f t="shared" si="10"/>
        <v xml:space="preserve">1880 - Large Bank Note Issue - First Design - 6c  Dull Rose,  Lincoln, Soft Paper, Without Gum, Perf 12   </v>
      </c>
      <c r="G207" s="106" t="s">
        <v>2518</v>
      </c>
      <c r="H207" s="104"/>
      <c r="I207" s="105">
        <v>0</v>
      </c>
      <c r="J207" s="105">
        <v>76000</v>
      </c>
      <c r="K207" s="105">
        <v>0</v>
      </c>
      <c r="L207" s="104">
        <v>76000</v>
      </c>
      <c r="M207" s="100">
        <v>163</v>
      </c>
      <c r="N207" s="112" t="s">
        <v>590</v>
      </c>
      <c r="O207" s="32">
        <v>1880</v>
      </c>
      <c r="P207" s="111" t="s">
        <v>86</v>
      </c>
      <c r="Q207" s="80" t="s">
        <v>1962</v>
      </c>
      <c r="R207" s="80" t="s">
        <v>1638</v>
      </c>
      <c r="S207" s="36" t="s">
        <v>2070</v>
      </c>
      <c r="T207" s="80" t="s">
        <v>2147</v>
      </c>
      <c r="U207" s="80"/>
      <c r="V207" s="80" t="s">
        <v>2088</v>
      </c>
      <c r="W207" s="80" t="str">
        <f t="shared" si="11"/>
        <v>, Soft Paper, Without Gum</v>
      </c>
      <c r="X207" s="32" t="s">
        <v>1593</v>
      </c>
      <c r="Y207" s="110">
        <v>39</v>
      </c>
      <c r="Z207" s="35"/>
      <c r="AA207" s="133">
        <v>1</v>
      </c>
      <c r="AB207" s="133">
        <f t="shared" si="12"/>
        <v>0</v>
      </c>
    </row>
    <row r="208" spans="1:28" s="3" customFormat="1" x14ac:dyDescent="0.2">
      <c r="A208" s="99">
        <v>196</v>
      </c>
      <c r="B208" s="100">
        <v>207</v>
      </c>
      <c r="C208" s="101"/>
      <c r="D208" s="145" t="s">
        <v>2548</v>
      </c>
      <c r="E208" s="100">
        <v>40</v>
      </c>
      <c r="F208" s="102" t="str">
        <f t="shared" si="10"/>
        <v xml:space="preserve">1880 - Large Bank Note Issue - First Design - 7c  Scarlet Vermilion,  Stanton, Soft Paper, Without Gum, Perf 12   </v>
      </c>
      <c r="G208" s="106" t="s">
        <v>2518</v>
      </c>
      <c r="H208" s="104"/>
      <c r="I208" s="105">
        <v>0</v>
      </c>
      <c r="J208" s="105">
        <v>8000</v>
      </c>
      <c r="K208" s="105">
        <v>0</v>
      </c>
      <c r="L208" s="104">
        <v>8000</v>
      </c>
      <c r="M208" s="100">
        <v>170</v>
      </c>
      <c r="N208" s="112" t="s">
        <v>590</v>
      </c>
      <c r="O208" s="32">
        <v>1880</v>
      </c>
      <c r="P208" s="111" t="s">
        <v>86</v>
      </c>
      <c r="Q208" s="80" t="s">
        <v>1963</v>
      </c>
      <c r="R208" s="80" t="s">
        <v>1646</v>
      </c>
      <c r="S208" s="36" t="s">
        <v>2071</v>
      </c>
      <c r="T208" s="80" t="s">
        <v>2147</v>
      </c>
      <c r="U208" s="80"/>
      <c r="V208" s="80" t="s">
        <v>2088</v>
      </c>
      <c r="W208" s="80" t="str">
        <f t="shared" si="11"/>
        <v>, Soft Paper, Without Gum</v>
      </c>
      <c r="X208" s="32" t="s">
        <v>1593</v>
      </c>
      <c r="Y208" s="110">
        <v>40</v>
      </c>
      <c r="Z208" s="35"/>
      <c r="AA208" s="133">
        <v>1</v>
      </c>
      <c r="AB208" s="133">
        <f t="shared" si="12"/>
        <v>0</v>
      </c>
    </row>
    <row r="209" spans="1:28" s="3" customFormat="1" x14ac:dyDescent="0.2">
      <c r="A209" s="99">
        <v>197</v>
      </c>
      <c r="B209" s="100">
        <v>208</v>
      </c>
      <c r="C209" s="101"/>
      <c r="D209" s="145" t="s">
        <v>2548</v>
      </c>
      <c r="E209" s="100">
        <v>41</v>
      </c>
      <c r="F209" s="102" t="str">
        <f t="shared" si="10"/>
        <v xml:space="preserve">1880 - Large Bank Note Issue - First Design - 10c  Deep Brown,  Jefferson, Soft Paper, Without Gum, Perf 12   </v>
      </c>
      <c r="G209" s="106" t="s">
        <v>2518</v>
      </c>
      <c r="H209" s="104"/>
      <c r="I209" s="105">
        <v>0</v>
      </c>
      <c r="J209" s="105">
        <v>40000</v>
      </c>
      <c r="K209" s="105">
        <v>0</v>
      </c>
      <c r="L209" s="104">
        <v>40000</v>
      </c>
      <c r="M209" s="100">
        <v>178</v>
      </c>
      <c r="N209" s="112" t="s">
        <v>590</v>
      </c>
      <c r="O209" s="32">
        <v>1880</v>
      </c>
      <c r="P209" s="111" t="s">
        <v>86</v>
      </c>
      <c r="Q209" s="80" t="s">
        <v>1953</v>
      </c>
      <c r="R209" s="80" t="s">
        <v>1636</v>
      </c>
      <c r="S209" s="36" t="s">
        <v>2072</v>
      </c>
      <c r="T209" s="80" t="s">
        <v>2147</v>
      </c>
      <c r="U209" s="80"/>
      <c r="V209" s="80" t="s">
        <v>2088</v>
      </c>
      <c r="W209" s="80" t="str">
        <f t="shared" si="11"/>
        <v>, Soft Paper, Without Gum</v>
      </c>
      <c r="X209" s="32" t="s">
        <v>1593</v>
      </c>
      <c r="Y209" s="110">
        <v>41</v>
      </c>
      <c r="Z209" s="35"/>
      <c r="AA209" s="133">
        <v>1</v>
      </c>
      <c r="AB209" s="133">
        <f t="shared" si="12"/>
        <v>0</v>
      </c>
    </row>
    <row r="210" spans="1:28" s="3" customFormat="1" x14ac:dyDescent="0.2">
      <c r="A210" s="99">
        <v>198</v>
      </c>
      <c r="B210" s="100">
        <v>209</v>
      </c>
      <c r="C210" s="101"/>
      <c r="D210" s="145" t="s">
        <v>2548</v>
      </c>
      <c r="E210" s="100">
        <v>42</v>
      </c>
      <c r="F210" s="102" t="str">
        <f t="shared" si="10"/>
        <v xml:space="preserve">1880 - Large Bank Note Issue - First Design - 12c  Blackish Purple,  Clay, Soft Paper, Without Gum, Perf 12   </v>
      </c>
      <c r="G210" s="106" t="s">
        <v>2518</v>
      </c>
      <c r="H210" s="104"/>
      <c r="I210" s="105">
        <v>0</v>
      </c>
      <c r="J210" s="105">
        <v>11000</v>
      </c>
      <c r="K210" s="105">
        <v>0</v>
      </c>
      <c r="L210" s="104">
        <v>11000</v>
      </c>
      <c r="M210" s="100">
        <v>185</v>
      </c>
      <c r="N210" s="112" t="s">
        <v>590</v>
      </c>
      <c r="O210" s="32">
        <v>1880</v>
      </c>
      <c r="P210" s="111" t="s">
        <v>86</v>
      </c>
      <c r="Q210" s="80" t="s">
        <v>1956</v>
      </c>
      <c r="R210" s="80" t="s">
        <v>1647</v>
      </c>
      <c r="S210" s="36" t="s">
        <v>2073</v>
      </c>
      <c r="T210" s="80" t="s">
        <v>2147</v>
      </c>
      <c r="U210" s="80"/>
      <c r="V210" s="80" t="s">
        <v>2088</v>
      </c>
      <c r="W210" s="80" t="str">
        <f t="shared" si="11"/>
        <v>, Soft Paper, Without Gum</v>
      </c>
      <c r="X210" s="32" t="s">
        <v>1593</v>
      </c>
      <c r="Y210" s="110">
        <v>42</v>
      </c>
      <c r="Z210" s="35"/>
      <c r="AA210" s="133">
        <v>1</v>
      </c>
      <c r="AB210" s="133">
        <f t="shared" si="12"/>
        <v>0</v>
      </c>
    </row>
    <row r="211" spans="1:28" s="3" customFormat="1" x14ac:dyDescent="0.2">
      <c r="A211" s="99">
        <v>199</v>
      </c>
      <c r="B211" s="100">
        <v>210</v>
      </c>
      <c r="C211" s="101"/>
      <c r="D211" s="145" t="s">
        <v>2548</v>
      </c>
      <c r="E211" s="100">
        <v>43</v>
      </c>
      <c r="F211" s="102" t="str">
        <f t="shared" si="10"/>
        <v xml:space="preserve">1880 - Large Bank Note Issue - First Design - 15c  Orange,  Webster, Soft Paper, Without Gum, Perf 12   </v>
      </c>
      <c r="G211" s="106" t="s">
        <v>2518</v>
      </c>
      <c r="H211" s="104"/>
      <c r="I211" s="105">
        <v>0</v>
      </c>
      <c r="J211" s="105">
        <v>33500</v>
      </c>
      <c r="K211" s="105">
        <v>0</v>
      </c>
      <c r="L211" s="104">
        <v>33500</v>
      </c>
      <c r="M211" s="100">
        <v>192</v>
      </c>
      <c r="N211" s="112" t="s">
        <v>590</v>
      </c>
      <c r="O211" s="32">
        <v>1880</v>
      </c>
      <c r="P211" s="111" t="s">
        <v>86</v>
      </c>
      <c r="Q211" s="80" t="s">
        <v>1961</v>
      </c>
      <c r="R211" s="80" t="s">
        <v>1648</v>
      </c>
      <c r="S211" s="36" t="s">
        <v>2031</v>
      </c>
      <c r="T211" s="80" t="s">
        <v>2147</v>
      </c>
      <c r="U211" s="80"/>
      <c r="V211" s="80" t="s">
        <v>2088</v>
      </c>
      <c r="W211" s="80" t="str">
        <f t="shared" si="11"/>
        <v>, Soft Paper, Without Gum</v>
      </c>
      <c r="X211" s="32" t="s">
        <v>1593</v>
      </c>
      <c r="Y211" s="110">
        <v>43</v>
      </c>
      <c r="Z211" s="35"/>
      <c r="AA211" s="133">
        <v>1</v>
      </c>
      <c r="AB211" s="133">
        <f t="shared" si="12"/>
        <v>0</v>
      </c>
    </row>
    <row r="212" spans="1:28" s="3" customFormat="1" x14ac:dyDescent="0.2">
      <c r="A212" s="99">
        <v>200</v>
      </c>
      <c r="B212" s="100">
        <v>211</v>
      </c>
      <c r="C212" s="101"/>
      <c r="D212" s="145" t="s">
        <v>2548</v>
      </c>
      <c r="E212" s="100">
        <v>44</v>
      </c>
      <c r="F212" s="102" t="str">
        <f t="shared" si="10"/>
        <v xml:space="preserve">1880 - Large Bank Note Issue - First Design - 24c  DarkViolet,  Scott, Soft Paper, Without Gum, Perf 12   </v>
      </c>
      <c r="G212" s="106" t="s">
        <v>2518</v>
      </c>
      <c r="H212" s="104"/>
      <c r="I212" s="105">
        <v>0</v>
      </c>
      <c r="J212" s="105">
        <v>10500</v>
      </c>
      <c r="K212" s="105">
        <v>0</v>
      </c>
      <c r="L212" s="104">
        <v>10500</v>
      </c>
      <c r="M212" s="100">
        <v>197</v>
      </c>
      <c r="N212" s="112" t="s">
        <v>590</v>
      </c>
      <c r="O212" s="32">
        <v>1880</v>
      </c>
      <c r="P212" s="111" t="s">
        <v>86</v>
      </c>
      <c r="Q212" s="80" t="s">
        <v>1957</v>
      </c>
      <c r="R212" s="80" t="s">
        <v>1649</v>
      </c>
      <c r="S212" s="36" t="s">
        <v>2074</v>
      </c>
      <c r="T212" s="80" t="s">
        <v>2147</v>
      </c>
      <c r="U212" s="80"/>
      <c r="V212" s="80" t="s">
        <v>2088</v>
      </c>
      <c r="W212" s="80" t="str">
        <f t="shared" si="11"/>
        <v>, Soft Paper, Without Gum</v>
      </c>
      <c r="X212" s="32" t="s">
        <v>1593</v>
      </c>
      <c r="Y212" s="110">
        <v>44</v>
      </c>
      <c r="Z212" s="35"/>
      <c r="AA212" s="133">
        <v>1</v>
      </c>
      <c r="AB212" s="133">
        <f t="shared" si="12"/>
        <v>0</v>
      </c>
    </row>
    <row r="213" spans="1:28" s="3" customFormat="1" x14ac:dyDescent="0.2">
      <c r="A213" s="99">
        <v>201</v>
      </c>
      <c r="B213" s="100">
        <v>212</v>
      </c>
      <c r="C213" s="101"/>
      <c r="D213" s="145" t="s">
        <v>2548</v>
      </c>
      <c r="E213" s="100">
        <v>45</v>
      </c>
      <c r="F213" s="102" t="str">
        <f t="shared" si="10"/>
        <v xml:space="preserve">1880 - Large Bank Note Issue - First Design - 30c  Greenish Black,  Hamilton, Soft Paper, Without Gum, Perf 12   </v>
      </c>
      <c r="G213" s="106" t="s">
        <v>2518</v>
      </c>
      <c r="H213" s="104"/>
      <c r="I213" s="105">
        <v>0</v>
      </c>
      <c r="J213" s="105">
        <v>22500</v>
      </c>
      <c r="K213" s="105">
        <v>0</v>
      </c>
      <c r="L213" s="104">
        <v>22500</v>
      </c>
      <c r="M213" s="100">
        <v>204</v>
      </c>
      <c r="N213" s="112" t="s">
        <v>590</v>
      </c>
      <c r="O213" s="32">
        <v>1880</v>
      </c>
      <c r="P213" s="111" t="s">
        <v>86</v>
      </c>
      <c r="Q213" s="80" t="s">
        <v>1958</v>
      </c>
      <c r="R213" s="80" t="s">
        <v>1650</v>
      </c>
      <c r="S213" s="36" t="s">
        <v>2075</v>
      </c>
      <c r="T213" s="80" t="s">
        <v>2147</v>
      </c>
      <c r="U213" s="80"/>
      <c r="V213" s="80" t="s">
        <v>2088</v>
      </c>
      <c r="W213" s="80" t="str">
        <f t="shared" si="11"/>
        <v>, Soft Paper, Without Gum</v>
      </c>
      <c r="X213" s="32" t="s">
        <v>1593</v>
      </c>
      <c r="Y213" s="110">
        <v>45</v>
      </c>
      <c r="Z213" s="35"/>
      <c r="AA213" s="133">
        <v>1</v>
      </c>
      <c r="AB213" s="133">
        <f t="shared" si="12"/>
        <v>0</v>
      </c>
    </row>
    <row r="214" spans="1:28" s="3" customFormat="1" x14ac:dyDescent="0.2">
      <c r="A214" s="99">
        <v>202</v>
      </c>
      <c r="B214" s="100">
        <v>213</v>
      </c>
      <c r="C214" s="101"/>
      <c r="D214" s="145" t="s">
        <v>2548</v>
      </c>
      <c r="E214" s="100">
        <v>46</v>
      </c>
      <c r="F214" s="102" t="str">
        <f t="shared" si="10"/>
        <v xml:space="preserve">1880 - Large Bank Note Issue - First Design - 90c  Dull Carmine,  Perry, Soft Paper, Without Gum, Perf 12   </v>
      </c>
      <c r="G214" s="106" t="s">
        <v>2518</v>
      </c>
      <c r="H214" s="104"/>
      <c r="I214" s="105">
        <v>0</v>
      </c>
      <c r="J214" s="105">
        <v>33000</v>
      </c>
      <c r="K214" s="105">
        <v>0</v>
      </c>
      <c r="L214" s="104">
        <v>33500</v>
      </c>
      <c r="M214" s="100">
        <v>211</v>
      </c>
      <c r="N214" s="112" t="s">
        <v>590</v>
      </c>
      <c r="O214" s="32">
        <v>1880</v>
      </c>
      <c r="P214" s="111" t="s">
        <v>86</v>
      </c>
      <c r="Q214" s="80" t="s">
        <v>1959</v>
      </c>
      <c r="R214" s="80" t="s">
        <v>1651</v>
      </c>
      <c r="S214" s="36" t="s">
        <v>2076</v>
      </c>
      <c r="T214" s="80" t="s">
        <v>2147</v>
      </c>
      <c r="U214" s="80"/>
      <c r="V214" s="80" t="s">
        <v>2088</v>
      </c>
      <c r="W214" s="80" t="str">
        <f t="shared" si="11"/>
        <v>, Soft Paper, Without Gum</v>
      </c>
      <c r="X214" s="32" t="s">
        <v>1593</v>
      </c>
      <c r="Y214" s="110">
        <v>46</v>
      </c>
      <c r="Z214" s="35"/>
      <c r="AA214" s="133">
        <v>1</v>
      </c>
      <c r="AB214" s="133">
        <f t="shared" si="12"/>
        <v>0</v>
      </c>
    </row>
    <row r="215" spans="1:28" s="3" customFormat="1" x14ac:dyDescent="0.2">
      <c r="A215" s="99">
        <v>203</v>
      </c>
      <c r="B215" s="100">
        <v>214</v>
      </c>
      <c r="C215" s="101"/>
      <c r="D215" s="145" t="s">
        <v>2548</v>
      </c>
      <c r="E215" s="100">
        <v>47</v>
      </c>
      <c r="F215" s="102" t="str">
        <f t="shared" si="10"/>
        <v xml:space="preserve">1880 - Large Bank Note Issue - Interim Design - 2c  Scarlet Vermilion,  Jackson, Soft Paper, Without Gum, Perf 12   </v>
      </c>
      <c r="G215" s="106" t="s">
        <v>2518</v>
      </c>
      <c r="H215" s="104"/>
      <c r="I215" s="105">
        <v>0</v>
      </c>
      <c r="J215" s="105">
        <v>115000</v>
      </c>
      <c r="K215" s="105">
        <v>0</v>
      </c>
      <c r="L215" s="104">
        <v>115000</v>
      </c>
      <c r="M215" s="100">
        <v>215</v>
      </c>
      <c r="N215" s="112" t="s">
        <v>590</v>
      </c>
      <c r="O215" s="32">
        <v>1880</v>
      </c>
      <c r="P215" s="111" t="s">
        <v>105</v>
      </c>
      <c r="Q215" s="80" t="s">
        <v>1960</v>
      </c>
      <c r="R215" s="80" t="s">
        <v>1637</v>
      </c>
      <c r="S215" s="36" t="s">
        <v>2071</v>
      </c>
      <c r="T215" s="80" t="s">
        <v>2147</v>
      </c>
      <c r="U215" s="80"/>
      <c r="V215" s="80" t="s">
        <v>2088</v>
      </c>
      <c r="W215" s="80" t="str">
        <f t="shared" si="11"/>
        <v>, Soft Paper, Without Gum</v>
      </c>
      <c r="X215" s="32" t="s">
        <v>1593</v>
      </c>
      <c r="Y215" s="110">
        <v>47</v>
      </c>
      <c r="Z215" s="35"/>
      <c r="AA215" s="133">
        <v>1</v>
      </c>
      <c r="AB215" s="133">
        <f t="shared" si="12"/>
        <v>0</v>
      </c>
    </row>
    <row r="216" spans="1:28" s="3" customFormat="1" x14ac:dyDescent="0.2">
      <c r="A216" s="99">
        <v>204</v>
      </c>
      <c r="B216" s="100">
        <v>215</v>
      </c>
      <c r="C216" s="101"/>
      <c r="D216" s="145" t="s">
        <v>2548</v>
      </c>
      <c r="E216" s="100">
        <v>48</v>
      </c>
      <c r="F216" s="102" t="str">
        <f t="shared" si="10"/>
        <v xml:space="preserve">1880 - Large Bank Note Issue - Interim Design - 5c  Deep Blue,  Taylor, Soft Paper, Without Gum, Perf 12   </v>
      </c>
      <c r="G216" s="106" t="s">
        <v>2518</v>
      </c>
      <c r="H216" s="104"/>
      <c r="I216" s="105">
        <v>0</v>
      </c>
      <c r="J216" s="105">
        <v>275000</v>
      </c>
      <c r="K216" s="105">
        <v>0</v>
      </c>
      <c r="L216" s="104">
        <v>275000</v>
      </c>
      <c r="M216" s="100">
        <v>219</v>
      </c>
      <c r="N216" s="112" t="s">
        <v>590</v>
      </c>
      <c r="O216" s="32">
        <v>1880</v>
      </c>
      <c r="P216" s="111" t="s">
        <v>105</v>
      </c>
      <c r="Q216" s="80" t="s">
        <v>1952</v>
      </c>
      <c r="R216" s="80" t="s">
        <v>1652</v>
      </c>
      <c r="S216" s="36" t="s">
        <v>2077</v>
      </c>
      <c r="T216" s="80" t="s">
        <v>2147</v>
      </c>
      <c r="U216" s="80"/>
      <c r="V216" s="80" t="s">
        <v>2088</v>
      </c>
      <c r="W216" s="80" t="str">
        <f t="shared" si="11"/>
        <v>, Soft Paper, Without Gum</v>
      </c>
      <c r="X216" s="32" t="s">
        <v>1593</v>
      </c>
      <c r="Y216" s="110">
        <v>48</v>
      </c>
      <c r="Z216" s="35"/>
      <c r="AA216" s="133">
        <v>1</v>
      </c>
      <c r="AB216" s="133">
        <f t="shared" si="12"/>
        <v>0</v>
      </c>
    </row>
    <row r="217" spans="1:28" s="3" customFormat="1" x14ac:dyDescent="0.2">
      <c r="A217" s="99">
        <v>205</v>
      </c>
      <c r="B217" s="100">
        <v>216</v>
      </c>
      <c r="C217" s="101">
        <v>49</v>
      </c>
      <c r="D217" s="142" t="s">
        <v>2546</v>
      </c>
      <c r="E217" s="100">
        <v>49</v>
      </c>
      <c r="F217" s="102" t="str">
        <f t="shared" si="10"/>
        <v xml:space="preserve">1882 - Large Bank Note Issue - Interim Design - 5c  Yellow Brown,  James A. Garfield, Perf 12   </v>
      </c>
      <c r="G217" s="106" t="s">
        <v>2518</v>
      </c>
      <c r="H217" s="104">
        <v>12</v>
      </c>
      <c r="I217" s="105">
        <v>12</v>
      </c>
      <c r="J217" s="105">
        <v>80</v>
      </c>
      <c r="K217" s="105">
        <v>240</v>
      </c>
      <c r="L217" s="104">
        <v>12</v>
      </c>
      <c r="M217" s="100">
        <v>220</v>
      </c>
      <c r="N217" s="112" t="s">
        <v>590</v>
      </c>
      <c r="O217" s="32">
        <v>1882</v>
      </c>
      <c r="P217" s="111" t="s">
        <v>105</v>
      </c>
      <c r="Q217" s="80" t="s">
        <v>1952</v>
      </c>
      <c r="R217" s="80" t="s">
        <v>2491</v>
      </c>
      <c r="S217" s="36" t="s">
        <v>2089</v>
      </c>
      <c r="T217" s="80" t="s">
        <v>2147</v>
      </c>
      <c r="U217" s="80"/>
      <c r="V217" s="80"/>
      <c r="W217" s="80" t="str">
        <f t="shared" si="11"/>
        <v/>
      </c>
      <c r="X217" s="32" t="s">
        <v>590</v>
      </c>
      <c r="Y217" s="110">
        <v>49</v>
      </c>
      <c r="Z217" s="35" t="s">
        <v>888</v>
      </c>
      <c r="AA217" s="133">
        <v>1</v>
      </c>
      <c r="AB217" s="133">
        <f t="shared" si="12"/>
        <v>1</v>
      </c>
    </row>
    <row r="218" spans="1:28" s="3" customFormat="1" x14ac:dyDescent="0.2">
      <c r="A218" s="99" t="s">
        <v>1597</v>
      </c>
      <c r="B218" s="100">
        <v>217</v>
      </c>
      <c r="C218" s="101"/>
      <c r="D218" s="145" t="s">
        <v>2548</v>
      </c>
      <c r="E218" s="100">
        <v>49</v>
      </c>
      <c r="F218" s="102" t="str">
        <f t="shared" si="10"/>
        <v xml:space="preserve">1882 Special Printing - Large Bank Note Issue - Interim Design - 5c  Gray Brown,  Garfield, Soft Paper, Without Gum, Perf 12   </v>
      </c>
      <c r="G218" s="106" t="s">
        <v>2518</v>
      </c>
      <c r="H218" s="104"/>
      <c r="I218" s="105">
        <v>0</v>
      </c>
      <c r="J218" s="105"/>
      <c r="K218" s="105">
        <v>70000</v>
      </c>
      <c r="L218" s="104">
        <v>70000</v>
      </c>
      <c r="M218" s="100">
        <v>221</v>
      </c>
      <c r="N218" s="112" t="s">
        <v>590</v>
      </c>
      <c r="O218" s="32" t="s">
        <v>2092</v>
      </c>
      <c r="P218" s="111" t="s">
        <v>105</v>
      </c>
      <c r="Q218" s="80" t="s">
        <v>1952</v>
      </c>
      <c r="R218" s="80" t="s">
        <v>1653</v>
      </c>
      <c r="S218" s="36" t="s">
        <v>2090</v>
      </c>
      <c r="T218" s="80" t="s">
        <v>2147</v>
      </c>
      <c r="U218" s="80"/>
      <c r="V218" s="80" t="s">
        <v>2088</v>
      </c>
      <c r="W218" s="80" t="str">
        <f t="shared" si="11"/>
        <v>, Soft Paper, Without Gum</v>
      </c>
      <c r="X218" s="32" t="s">
        <v>1593</v>
      </c>
      <c r="Y218" s="110">
        <v>49</v>
      </c>
      <c r="Z218" s="35"/>
      <c r="AA218" s="133">
        <v>1</v>
      </c>
      <c r="AB218" s="133">
        <f t="shared" si="12"/>
        <v>0</v>
      </c>
    </row>
    <row r="219" spans="1:28" s="3" customFormat="1" x14ac:dyDescent="0.2">
      <c r="A219" s="99">
        <v>206</v>
      </c>
      <c r="B219" s="100">
        <v>218</v>
      </c>
      <c r="C219" s="101"/>
      <c r="D219" s="145" t="s">
        <v>2548</v>
      </c>
      <c r="E219" s="100">
        <v>36</v>
      </c>
      <c r="F219" s="102" t="str">
        <f t="shared" si="10"/>
        <v xml:space="preserve">1881-82 Re-Engraved - Large Bank Note Issue - Interim Design - 1c  Gray Blue,  Franklin, Perf 12   </v>
      </c>
      <c r="G219" s="106" t="s">
        <v>2518</v>
      </c>
      <c r="H219" s="104"/>
      <c r="I219" s="105">
        <v>1</v>
      </c>
      <c r="J219" s="105">
        <v>21</v>
      </c>
      <c r="K219" s="105">
        <v>70</v>
      </c>
      <c r="L219" s="104">
        <v>1</v>
      </c>
      <c r="M219" s="100">
        <v>142</v>
      </c>
      <c r="N219" s="112" t="s">
        <v>590</v>
      </c>
      <c r="O219" s="32" t="s">
        <v>2174</v>
      </c>
      <c r="P219" s="111" t="s">
        <v>105</v>
      </c>
      <c r="Q219" s="80" t="s">
        <v>1954</v>
      </c>
      <c r="R219" s="80" t="s">
        <v>1634</v>
      </c>
      <c r="S219" s="36" t="s">
        <v>2091</v>
      </c>
      <c r="T219" s="80" t="s">
        <v>2147</v>
      </c>
      <c r="U219" s="80"/>
      <c r="V219" s="80"/>
      <c r="W219" s="80" t="str">
        <f t="shared" si="11"/>
        <v/>
      </c>
      <c r="X219" s="32" t="s">
        <v>1593</v>
      </c>
      <c r="Y219" s="110">
        <v>36</v>
      </c>
      <c r="Z219" s="35"/>
      <c r="AA219" s="133">
        <v>1</v>
      </c>
      <c r="AB219" s="133">
        <f t="shared" si="12"/>
        <v>0</v>
      </c>
    </row>
    <row r="220" spans="1:28" s="3" customFormat="1" x14ac:dyDescent="0.2">
      <c r="A220" s="99">
        <v>207</v>
      </c>
      <c r="B220" s="100">
        <v>219</v>
      </c>
      <c r="C220" s="101"/>
      <c r="D220" s="145" t="s">
        <v>2548</v>
      </c>
      <c r="E220" s="100">
        <v>38</v>
      </c>
      <c r="F220" s="102" t="str">
        <f t="shared" si="10"/>
        <v xml:space="preserve">1881-82 Re-Engraved - Large Bank Note Issue - Interim Design - 3c  Blue Green,  Washington, Perf 12   </v>
      </c>
      <c r="G220" s="106" t="s">
        <v>2518</v>
      </c>
      <c r="H220" s="104"/>
      <c r="I220" s="105">
        <v>0.8</v>
      </c>
      <c r="J220" s="105">
        <v>20</v>
      </c>
      <c r="K220" s="105">
        <v>70</v>
      </c>
      <c r="L220" s="104">
        <v>0.8</v>
      </c>
      <c r="M220" s="100">
        <v>156</v>
      </c>
      <c r="N220" s="112" t="s">
        <v>590</v>
      </c>
      <c r="O220" s="32" t="s">
        <v>2174</v>
      </c>
      <c r="P220" s="111" t="s">
        <v>105</v>
      </c>
      <c r="Q220" s="80" t="s">
        <v>1955</v>
      </c>
      <c r="R220" s="80" t="s">
        <v>1635</v>
      </c>
      <c r="S220" s="36" t="s">
        <v>2069</v>
      </c>
      <c r="T220" s="80" t="s">
        <v>2147</v>
      </c>
      <c r="U220" s="80"/>
      <c r="V220" s="80"/>
      <c r="W220" s="80" t="str">
        <f t="shared" si="11"/>
        <v/>
      </c>
      <c r="X220" s="32" t="s">
        <v>1593</v>
      </c>
      <c r="Y220" s="110">
        <v>38</v>
      </c>
      <c r="Z220" s="35"/>
      <c r="AA220" s="133">
        <v>1</v>
      </c>
      <c r="AB220" s="133">
        <f t="shared" si="12"/>
        <v>0</v>
      </c>
    </row>
    <row r="221" spans="1:28" s="3" customFormat="1" x14ac:dyDescent="0.2">
      <c r="A221" s="99">
        <v>208</v>
      </c>
      <c r="B221" s="100">
        <v>220</v>
      </c>
      <c r="C221" s="101"/>
      <c r="D221" s="145" t="s">
        <v>2548</v>
      </c>
      <c r="E221" s="100">
        <v>39</v>
      </c>
      <c r="F221" s="102" t="str">
        <f t="shared" si="10"/>
        <v xml:space="preserve">1881-82 Re-Engraved - Large Bank Note Issue - Interim Design - 6c  Rose,  Lincoln, Perf 12   </v>
      </c>
      <c r="G221" s="106" t="s">
        <v>2518</v>
      </c>
      <c r="H221" s="104"/>
      <c r="I221" s="105">
        <v>110</v>
      </c>
      <c r="J221" s="105">
        <v>225</v>
      </c>
      <c r="K221" s="105">
        <v>775</v>
      </c>
      <c r="L221" s="104">
        <v>110</v>
      </c>
      <c r="M221" s="100">
        <v>164</v>
      </c>
      <c r="N221" s="112" t="s">
        <v>590</v>
      </c>
      <c r="O221" s="32" t="s">
        <v>2174</v>
      </c>
      <c r="P221" s="111" t="s">
        <v>105</v>
      </c>
      <c r="Q221" s="80" t="s">
        <v>1962</v>
      </c>
      <c r="R221" s="80" t="s">
        <v>1638</v>
      </c>
      <c r="S221" s="36" t="s">
        <v>2023</v>
      </c>
      <c r="T221" s="80" t="s">
        <v>2147</v>
      </c>
      <c r="U221" s="80"/>
      <c r="V221" s="80"/>
      <c r="W221" s="80" t="str">
        <f t="shared" si="11"/>
        <v/>
      </c>
      <c r="X221" s="32" t="s">
        <v>1593</v>
      </c>
      <c r="Y221" s="110">
        <v>39</v>
      </c>
      <c r="Z221" s="35"/>
      <c r="AA221" s="133">
        <v>1</v>
      </c>
      <c r="AB221" s="133">
        <f t="shared" si="12"/>
        <v>0</v>
      </c>
    </row>
    <row r="222" spans="1:28" s="3" customFormat="1" x14ac:dyDescent="0.2">
      <c r="A222" s="99">
        <v>209</v>
      </c>
      <c r="B222" s="100">
        <v>221</v>
      </c>
      <c r="C222" s="101"/>
      <c r="D222" s="145" t="s">
        <v>2548</v>
      </c>
      <c r="E222" s="100">
        <v>41</v>
      </c>
      <c r="F222" s="102" t="str">
        <f t="shared" si="10"/>
        <v xml:space="preserve">1881-82 Re-Engraved - Large Bank Note Issue - Interim Design - 10c  Brown,  Jefferson, Perf 12   </v>
      </c>
      <c r="G222" s="106" t="s">
        <v>2518</v>
      </c>
      <c r="H222" s="104"/>
      <c r="I222" s="105">
        <v>6</v>
      </c>
      <c r="J222" s="105">
        <v>50</v>
      </c>
      <c r="K222" s="105">
        <v>160</v>
      </c>
      <c r="L222" s="104">
        <v>6</v>
      </c>
      <c r="M222" s="100">
        <v>179</v>
      </c>
      <c r="N222" s="112" t="s">
        <v>590</v>
      </c>
      <c r="O222" s="32" t="s">
        <v>2174</v>
      </c>
      <c r="P222" s="111" t="s">
        <v>105</v>
      </c>
      <c r="Q222" s="80" t="s">
        <v>1953</v>
      </c>
      <c r="R222" s="80" t="s">
        <v>1636</v>
      </c>
      <c r="S222" s="36" t="s">
        <v>2021</v>
      </c>
      <c r="T222" s="80" t="s">
        <v>2147</v>
      </c>
      <c r="U222" s="80"/>
      <c r="V222" s="80"/>
      <c r="W222" s="80" t="str">
        <f t="shared" si="11"/>
        <v/>
      </c>
      <c r="X222" s="32" t="s">
        <v>1593</v>
      </c>
      <c r="Y222" s="110">
        <v>41</v>
      </c>
      <c r="Z222" s="35"/>
      <c r="AA222" s="133">
        <v>1</v>
      </c>
      <c r="AB222" s="133">
        <f t="shared" si="12"/>
        <v>0</v>
      </c>
    </row>
    <row r="223" spans="1:28" s="3" customFormat="1" x14ac:dyDescent="0.2">
      <c r="A223" s="99">
        <v>210</v>
      </c>
      <c r="B223" s="100">
        <v>222</v>
      </c>
      <c r="C223" s="101">
        <v>50</v>
      </c>
      <c r="D223" s="142" t="s">
        <v>2546</v>
      </c>
      <c r="E223" s="100">
        <v>50</v>
      </c>
      <c r="F223" s="102" t="str">
        <f t="shared" si="10"/>
        <v xml:space="preserve">1883 - Large Bank Note Issue - Interim Design - 2c  Red Brown,  Washington, Perf 12   </v>
      </c>
      <c r="G223" s="106" t="s">
        <v>2518</v>
      </c>
      <c r="H223" s="104">
        <v>0.75</v>
      </c>
      <c r="I223" s="105">
        <v>0.75</v>
      </c>
      <c r="J223" s="105">
        <v>12.5</v>
      </c>
      <c r="K223" s="105">
        <v>42.5</v>
      </c>
      <c r="L223" s="104">
        <v>0.75</v>
      </c>
      <c r="M223" s="100">
        <v>222</v>
      </c>
      <c r="N223" s="112" t="s">
        <v>590</v>
      </c>
      <c r="O223" s="32">
        <v>1883</v>
      </c>
      <c r="P223" s="111" t="s">
        <v>105</v>
      </c>
      <c r="Q223" s="80" t="s">
        <v>1960</v>
      </c>
      <c r="R223" s="80" t="s">
        <v>1635</v>
      </c>
      <c r="S223" s="36" t="s">
        <v>2025</v>
      </c>
      <c r="T223" s="80" t="s">
        <v>2147</v>
      </c>
      <c r="U223" s="80"/>
      <c r="V223" s="80"/>
      <c r="W223" s="80" t="str">
        <f t="shared" si="11"/>
        <v/>
      </c>
      <c r="X223" s="32" t="s">
        <v>590</v>
      </c>
      <c r="Y223" s="110">
        <v>50</v>
      </c>
      <c r="Z223" s="35" t="s">
        <v>889</v>
      </c>
      <c r="AA223" s="133">
        <v>1</v>
      </c>
      <c r="AB223" s="133">
        <f t="shared" si="12"/>
        <v>1</v>
      </c>
    </row>
    <row r="224" spans="1:28" s="3" customFormat="1" x14ac:dyDescent="0.2">
      <c r="A224" s="99">
        <v>211</v>
      </c>
      <c r="B224" s="100">
        <v>223</v>
      </c>
      <c r="C224" s="101">
        <v>51</v>
      </c>
      <c r="D224" s="142" t="s">
        <v>2546</v>
      </c>
      <c r="E224" s="100">
        <v>51</v>
      </c>
      <c r="F224" s="102" t="str">
        <f t="shared" si="10"/>
        <v xml:space="preserve">1883 - Large Bank Note Issue - Interim Design - 4c  Blue Green,  Jackson, Perf 12   </v>
      </c>
      <c r="G224" s="106" t="s">
        <v>2518</v>
      </c>
      <c r="H224" s="104">
        <v>27.5</v>
      </c>
      <c r="I224" s="105">
        <v>27.5</v>
      </c>
      <c r="J224" s="105">
        <v>80</v>
      </c>
      <c r="K224" s="105">
        <v>250</v>
      </c>
      <c r="L224" s="104">
        <v>27.5</v>
      </c>
      <c r="M224" s="100">
        <v>224</v>
      </c>
      <c r="N224" s="112" t="s">
        <v>590</v>
      </c>
      <c r="O224" s="32">
        <v>1883</v>
      </c>
      <c r="P224" s="111" t="s">
        <v>105</v>
      </c>
      <c r="Q224" s="80" t="s">
        <v>1964</v>
      </c>
      <c r="R224" s="80" t="s">
        <v>1637</v>
      </c>
      <c r="S224" s="36" t="s">
        <v>2069</v>
      </c>
      <c r="T224" s="80" t="s">
        <v>2147</v>
      </c>
      <c r="U224" s="80"/>
      <c r="V224" s="80"/>
      <c r="W224" s="80" t="str">
        <f t="shared" si="11"/>
        <v/>
      </c>
      <c r="X224" s="32" t="s">
        <v>590</v>
      </c>
      <c r="Y224" s="110">
        <v>51</v>
      </c>
      <c r="Z224" s="35" t="s">
        <v>890</v>
      </c>
      <c r="AA224" s="133">
        <v>1</v>
      </c>
      <c r="AB224" s="133">
        <f t="shared" si="12"/>
        <v>1</v>
      </c>
    </row>
    <row r="225" spans="1:28" s="3" customFormat="1" x14ac:dyDescent="0.2">
      <c r="A225" s="99" t="s">
        <v>1598</v>
      </c>
      <c r="B225" s="100">
        <v>224</v>
      </c>
      <c r="C225" s="101"/>
      <c r="D225" s="145" t="s">
        <v>2548</v>
      </c>
      <c r="E225" s="100">
        <v>50</v>
      </c>
      <c r="F225" s="102" t="str">
        <f t="shared" si="10"/>
        <v xml:space="preserve">1883-85 Special Printing - Large Bank Note Issue - Interim Design - 2c  Pale Red Brown,  Washington, Soft Paper, With Gum, Perf 12   </v>
      </c>
      <c r="G225" s="106" t="s">
        <v>2518</v>
      </c>
      <c r="H225" s="104"/>
      <c r="I225" s="105">
        <v>0</v>
      </c>
      <c r="J225" s="105"/>
      <c r="K225" s="105">
        <v>375</v>
      </c>
      <c r="L225" s="104">
        <v>375</v>
      </c>
      <c r="M225" s="100">
        <v>223</v>
      </c>
      <c r="N225" s="112" t="s">
        <v>590</v>
      </c>
      <c r="O225" s="32" t="s">
        <v>2175</v>
      </c>
      <c r="P225" s="111" t="s">
        <v>105</v>
      </c>
      <c r="Q225" s="80" t="s">
        <v>1960</v>
      </c>
      <c r="R225" s="80" t="s">
        <v>1635</v>
      </c>
      <c r="S225" s="36" t="s">
        <v>2093</v>
      </c>
      <c r="T225" s="80" t="s">
        <v>2147</v>
      </c>
      <c r="U225" s="80"/>
      <c r="V225" s="80" t="s">
        <v>2095</v>
      </c>
      <c r="W225" s="80" t="str">
        <f t="shared" si="11"/>
        <v>, Soft Paper, With Gum</v>
      </c>
      <c r="X225" s="32" t="s">
        <v>1593</v>
      </c>
      <c r="Y225" s="110">
        <v>50</v>
      </c>
      <c r="Z225" s="35"/>
      <c r="AA225" s="133">
        <v>1</v>
      </c>
      <c r="AB225" s="133">
        <f t="shared" si="12"/>
        <v>0</v>
      </c>
    </row>
    <row r="226" spans="1:28" s="3" customFormat="1" x14ac:dyDescent="0.2">
      <c r="A226" s="99" t="s">
        <v>1599</v>
      </c>
      <c r="B226" s="100">
        <v>225</v>
      </c>
      <c r="C226" s="101"/>
      <c r="D226" s="145" t="s">
        <v>2548</v>
      </c>
      <c r="E226" s="100">
        <v>51</v>
      </c>
      <c r="F226" s="102" t="str">
        <f t="shared" si="10"/>
        <v xml:space="preserve">1883-85 Special Printing - Large Bank Note Issue - Interim Design - 4c  Deep Blue Green,  Jackson, Soft Paper, Without Gum, Perf 12   </v>
      </c>
      <c r="G226" s="106" t="s">
        <v>2518</v>
      </c>
      <c r="H226" s="104"/>
      <c r="I226" s="105">
        <v>0</v>
      </c>
      <c r="J226" s="105"/>
      <c r="K226" s="105">
        <v>60000</v>
      </c>
      <c r="L226" s="104">
        <v>60000</v>
      </c>
      <c r="M226" s="100">
        <v>225</v>
      </c>
      <c r="N226" s="112" t="s">
        <v>590</v>
      </c>
      <c r="O226" s="32" t="s">
        <v>2175</v>
      </c>
      <c r="P226" s="111" t="s">
        <v>105</v>
      </c>
      <c r="Q226" s="80" t="s">
        <v>1964</v>
      </c>
      <c r="R226" s="80" t="s">
        <v>1637</v>
      </c>
      <c r="S226" s="36" t="s">
        <v>2094</v>
      </c>
      <c r="T226" s="80" t="s">
        <v>2147</v>
      </c>
      <c r="U226" s="80"/>
      <c r="V226" s="80" t="s">
        <v>2088</v>
      </c>
      <c r="W226" s="80" t="str">
        <f t="shared" si="11"/>
        <v>, Soft Paper, Without Gum</v>
      </c>
      <c r="X226" s="32" t="s">
        <v>1593</v>
      </c>
      <c r="Y226" s="110">
        <v>51</v>
      </c>
      <c r="Z226" s="35"/>
      <c r="AA226" s="133">
        <v>1</v>
      </c>
      <c r="AB226" s="133">
        <f t="shared" si="12"/>
        <v>0</v>
      </c>
    </row>
    <row r="227" spans="1:28" s="3" customFormat="1" x14ac:dyDescent="0.2">
      <c r="A227" s="99">
        <v>212</v>
      </c>
      <c r="B227" s="100">
        <v>226</v>
      </c>
      <c r="C227" s="101">
        <v>52</v>
      </c>
      <c r="D227" s="142" t="s">
        <v>2546</v>
      </c>
      <c r="E227" s="100">
        <v>52</v>
      </c>
      <c r="F227" s="102" t="str">
        <f t="shared" si="10"/>
        <v xml:space="preserve">1887 - Large Bank Note Issue - Final Design - 1c  Ultramarine,  Franklin, Perf 12   </v>
      </c>
      <c r="G227" s="106" t="s">
        <v>2518</v>
      </c>
      <c r="H227" s="104">
        <v>2.5</v>
      </c>
      <c r="I227" s="105">
        <v>2.5</v>
      </c>
      <c r="J227" s="105">
        <v>30</v>
      </c>
      <c r="K227" s="105">
        <v>90</v>
      </c>
      <c r="L227" s="104">
        <v>2.5</v>
      </c>
      <c r="M227" s="100">
        <v>226</v>
      </c>
      <c r="N227" s="112" t="s">
        <v>590</v>
      </c>
      <c r="O227" s="32">
        <v>1887</v>
      </c>
      <c r="P227" s="111" t="s">
        <v>115</v>
      </c>
      <c r="Q227" s="80" t="s">
        <v>1954</v>
      </c>
      <c r="R227" s="80" t="s">
        <v>1634</v>
      </c>
      <c r="S227" s="36" t="s">
        <v>2048</v>
      </c>
      <c r="T227" s="80" t="s">
        <v>2147</v>
      </c>
      <c r="U227" s="80"/>
      <c r="V227" s="80"/>
      <c r="W227" s="80" t="str">
        <f t="shared" si="11"/>
        <v/>
      </c>
      <c r="X227" s="32" t="s">
        <v>590</v>
      </c>
      <c r="Y227" s="110">
        <v>52</v>
      </c>
      <c r="Z227" s="35" t="s">
        <v>891</v>
      </c>
      <c r="AA227" s="133">
        <v>1</v>
      </c>
      <c r="AB227" s="133">
        <f t="shared" si="12"/>
        <v>1</v>
      </c>
    </row>
    <row r="228" spans="1:28" s="3" customFormat="1" x14ac:dyDescent="0.2">
      <c r="A228" s="99">
        <v>213</v>
      </c>
      <c r="B228" s="100">
        <v>227</v>
      </c>
      <c r="C228" s="101">
        <v>53</v>
      </c>
      <c r="D228" s="142" t="s">
        <v>2546</v>
      </c>
      <c r="E228" s="100">
        <v>53</v>
      </c>
      <c r="F228" s="102" t="str">
        <f t="shared" si="10"/>
        <v xml:space="preserve">1887 - Large Bank Note Issue - Final Design - 2c  Green,  Washington, Perf 12   </v>
      </c>
      <c r="G228" s="106" t="s">
        <v>2518</v>
      </c>
      <c r="H228" s="104">
        <v>0.6</v>
      </c>
      <c r="I228" s="105">
        <v>0.6</v>
      </c>
      <c r="J228" s="105">
        <v>12</v>
      </c>
      <c r="K228" s="105">
        <v>40</v>
      </c>
      <c r="L228" s="104">
        <v>0.6</v>
      </c>
      <c r="M228" s="100">
        <v>227</v>
      </c>
      <c r="N228" s="112" t="s">
        <v>590</v>
      </c>
      <c r="O228" s="32">
        <v>1887</v>
      </c>
      <c r="P228" s="111" t="s">
        <v>115</v>
      </c>
      <c r="Q228" s="80" t="s">
        <v>1960</v>
      </c>
      <c r="R228" s="80" t="s">
        <v>1635</v>
      </c>
      <c r="S228" s="36" t="s">
        <v>2022</v>
      </c>
      <c r="T228" s="80" t="s">
        <v>2147</v>
      </c>
      <c r="U228" s="80"/>
      <c r="V228" s="80"/>
      <c r="W228" s="80" t="str">
        <f t="shared" si="11"/>
        <v/>
      </c>
      <c r="X228" s="32" t="s">
        <v>590</v>
      </c>
      <c r="Y228" s="110">
        <v>53</v>
      </c>
      <c r="Z228" s="35" t="s">
        <v>889</v>
      </c>
      <c r="AA228" s="133">
        <v>1</v>
      </c>
      <c r="AB228" s="133">
        <f t="shared" si="12"/>
        <v>1</v>
      </c>
    </row>
    <row r="229" spans="1:28" s="3" customFormat="1" x14ac:dyDescent="0.2">
      <c r="A229" s="99">
        <v>214</v>
      </c>
      <c r="B229" s="100">
        <v>228</v>
      </c>
      <c r="C229" s="101">
        <v>54</v>
      </c>
      <c r="D229" s="142" t="s">
        <v>2546</v>
      </c>
      <c r="E229" s="100">
        <v>54</v>
      </c>
      <c r="F229" s="102" t="str">
        <f t="shared" si="10"/>
        <v xml:space="preserve">1887 - Large Bank Note Issue - Final Design - 3c  Vermilion,  Washington, Perf 12   </v>
      </c>
      <c r="G229" s="106" t="s">
        <v>2518</v>
      </c>
      <c r="H229" s="104">
        <v>55</v>
      </c>
      <c r="I229" s="105">
        <v>55</v>
      </c>
      <c r="J229" s="105">
        <v>20</v>
      </c>
      <c r="K229" s="105">
        <v>60</v>
      </c>
      <c r="L229" s="104">
        <v>55</v>
      </c>
      <c r="M229" s="100">
        <v>228</v>
      </c>
      <c r="N229" s="112" t="s">
        <v>590</v>
      </c>
      <c r="O229" s="32">
        <v>1887</v>
      </c>
      <c r="P229" s="111" t="s">
        <v>115</v>
      </c>
      <c r="Q229" s="80" t="s">
        <v>1955</v>
      </c>
      <c r="R229" s="80" t="s">
        <v>1635</v>
      </c>
      <c r="S229" s="36" t="s">
        <v>2058</v>
      </c>
      <c r="T229" s="80" t="s">
        <v>2147</v>
      </c>
      <c r="U229" s="80"/>
      <c r="V229" s="80"/>
      <c r="W229" s="80" t="str">
        <f t="shared" si="11"/>
        <v/>
      </c>
      <c r="X229" s="32" t="s">
        <v>590</v>
      </c>
      <c r="Y229" s="110">
        <v>54</v>
      </c>
      <c r="Z229" s="35" t="s">
        <v>999</v>
      </c>
      <c r="AA229" s="133">
        <v>1</v>
      </c>
      <c r="AB229" s="133">
        <f t="shared" si="12"/>
        <v>1</v>
      </c>
    </row>
    <row r="230" spans="1:28" s="3" customFormat="1" x14ac:dyDescent="0.2">
      <c r="A230" s="99">
        <v>215</v>
      </c>
      <c r="B230" s="100">
        <v>229</v>
      </c>
      <c r="C230" s="101">
        <v>55</v>
      </c>
      <c r="D230" s="142" t="s">
        <v>2546</v>
      </c>
      <c r="E230" s="100">
        <v>55</v>
      </c>
      <c r="F230" s="102" t="str">
        <f t="shared" si="10"/>
        <v xml:space="preserve">1888 - Large Bank Note Issue - Final Design - 4c  Carmine,  Jackson, Perf 12   </v>
      </c>
      <c r="G230" s="106" t="s">
        <v>2518</v>
      </c>
      <c r="H230" s="104">
        <v>27.5</v>
      </c>
      <c r="I230" s="105">
        <v>27.5</v>
      </c>
      <c r="J230" s="105">
        <v>55</v>
      </c>
      <c r="K230" s="105">
        <v>190</v>
      </c>
      <c r="L230" s="104">
        <v>27.5</v>
      </c>
      <c r="M230" s="100">
        <v>229</v>
      </c>
      <c r="N230" s="112" t="s">
        <v>590</v>
      </c>
      <c r="O230" s="32">
        <v>1888</v>
      </c>
      <c r="P230" s="111" t="s">
        <v>115</v>
      </c>
      <c r="Q230" s="80" t="s">
        <v>1964</v>
      </c>
      <c r="R230" s="80" t="s">
        <v>1637</v>
      </c>
      <c r="S230" s="36" t="s">
        <v>2057</v>
      </c>
      <c r="T230" s="80" t="s">
        <v>2147</v>
      </c>
      <c r="U230" s="80"/>
      <c r="V230" s="80"/>
      <c r="W230" s="80" t="str">
        <f t="shared" si="11"/>
        <v/>
      </c>
      <c r="X230" s="32" t="s">
        <v>590</v>
      </c>
      <c r="Y230" s="110">
        <v>55</v>
      </c>
      <c r="Z230" s="35" t="s">
        <v>890</v>
      </c>
      <c r="AA230" s="133">
        <v>1</v>
      </c>
      <c r="AB230" s="133">
        <f t="shared" si="12"/>
        <v>1</v>
      </c>
    </row>
    <row r="231" spans="1:28" s="3" customFormat="1" x14ac:dyDescent="0.2">
      <c r="A231" s="99">
        <v>216</v>
      </c>
      <c r="B231" s="100">
        <v>230</v>
      </c>
      <c r="C231" s="101">
        <v>56</v>
      </c>
      <c r="D231" s="142" t="s">
        <v>2546</v>
      </c>
      <c r="E231" s="100">
        <v>56</v>
      </c>
      <c r="F231" s="102" t="str">
        <f t="shared" si="10"/>
        <v xml:space="preserve">1888 - Large Bank Note Issue - Final Design - 5c  Indigo,  Garfield, Perf 12   </v>
      </c>
      <c r="G231" s="106" t="s">
        <v>2518</v>
      </c>
      <c r="H231" s="104">
        <v>17.5</v>
      </c>
      <c r="I231" s="105">
        <v>17.5</v>
      </c>
      <c r="J231" s="105">
        <v>75</v>
      </c>
      <c r="K231" s="105">
        <v>225</v>
      </c>
      <c r="L231" s="104">
        <v>17.5</v>
      </c>
      <c r="M231" s="100">
        <v>230</v>
      </c>
      <c r="N231" s="112" t="s">
        <v>590</v>
      </c>
      <c r="O231" s="32">
        <v>1888</v>
      </c>
      <c r="P231" s="111" t="s">
        <v>115</v>
      </c>
      <c r="Q231" s="80" t="s">
        <v>1952</v>
      </c>
      <c r="R231" s="80" t="s">
        <v>1653</v>
      </c>
      <c r="S231" s="36" t="s">
        <v>2097</v>
      </c>
      <c r="T231" s="80" t="s">
        <v>2147</v>
      </c>
      <c r="U231" s="80"/>
      <c r="V231" s="80"/>
      <c r="W231" s="80" t="str">
        <f t="shared" si="11"/>
        <v/>
      </c>
      <c r="X231" s="32" t="s">
        <v>590</v>
      </c>
      <c r="Y231" s="110">
        <v>56</v>
      </c>
      <c r="Z231" s="35" t="s">
        <v>888</v>
      </c>
      <c r="AA231" s="133">
        <v>1</v>
      </c>
      <c r="AB231" s="133">
        <f t="shared" si="12"/>
        <v>1</v>
      </c>
    </row>
    <row r="232" spans="1:28" s="3" customFormat="1" x14ac:dyDescent="0.2">
      <c r="A232" s="99">
        <v>217</v>
      </c>
      <c r="B232" s="100">
        <v>231</v>
      </c>
      <c r="C232" s="101">
        <v>57</v>
      </c>
      <c r="D232" s="142" t="s">
        <v>2546</v>
      </c>
      <c r="E232" s="100">
        <v>57</v>
      </c>
      <c r="F232" s="102" t="str">
        <f t="shared" si="10"/>
        <v xml:space="preserve">1888 - Large Bank Note Issue - Final Design - 30c  Orange Brown,  Hamilton, Perf 12   </v>
      </c>
      <c r="G232" s="106" t="s">
        <v>2518</v>
      </c>
      <c r="H232" s="104">
        <v>100</v>
      </c>
      <c r="I232" s="105">
        <v>100</v>
      </c>
      <c r="J232" s="105">
        <v>80</v>
      </c>
      <c r="K232" s="105">
        <v>250</v>
      </c>
      <c r="L232" s="104">
        <v>100</v>
      </c>
      <c r="M232" s="100">
        <v>231</v>
      </c>
      <c r="N232" s="112" t="s">
        <v>590</v>
      </c>
      <c r="O232" s="32">
        <v>1888</v>
      </c>
      <c r="P232" s="111" t="s">
        <v>115</v>
      </c>
      <c r="Q232" s="80" t="s">
        <v>1958</v>
      </c>
      <c r="R232" s="80" t="s">
        <v>1650</v>
      </c>
      <c r="S232" s="36" t="s">
        <v>2019</v>
      </c>
      <c r="T232" s="80" t="s">
        <v>2147</v>
      </c>
      <c r="U232" s="80"/>
      <c r="V232" s="80"/>
      <c r="W232" s="80" t="str">
        <f t="shared" si="11"/>
        <v/>
      </c>
      <c r="X232" s="32" t="s">
        <v>590</v>
      </c>
      <c r="Y232" s="110">
        <v>57</v>
      </c>
      <c r="Z232" s="35" t="s">
        <v>1000</v>
      </c>
      <c r="AA232" s="133">
        <v>1</v>
      </c>
      <c r="AB232" s="133">
        <f t="shared" si="12"/>
        <v>1</v>
      </c>
    </row>
    <row r="233" spans="1:28" s="3" customFormat="1" x14ac:dyDescent="0.2">
      <c r="A233" s="99">
        <v>218</v>
      </c>
      <c r="B233" s="100">
        <v>232</v>
      </c>
      <c r="C233" s="101">
        <v>58</v>
      </c>
      <c r="D233" s="142" t="s">
        <v>2546</v>
      </c>
      <c r="E233" s="100">
        <v>58</v>
      </c>
      <c r="F233" s="102" t="str">
        <f t="shared" si="10"/>
        <v xml:space="preserve">1888 - Large Bank Note Issue - Final Design - 90c  Purple,  Perry, Perf 12   </v>
      </c>
      <c r="G233" s="106" t="s">
        <v>2518</v>
      </c>
      <c r="H233" s="104">
        <v>250</v>
      </c>
      <c r="I233" s="105">
        <v>250</v>
      </c>
      <c r="J233" s="105">
        <v>275</v>
      </c>
      <c r="K233" s="105">
        <v>900</v>
      </c>
      <c r="L233" s="104">
        <v>250</v>
      </c>
      <c r="M233" s="100">
        <v>232</v>
      </c>
      <c r="N233" s="112" t="s">
        <v>590</v>
      </c>
      <c r="O233" s="32">
        <v>1888</v>
      </c>
      <c r="P233" s="111" t="s">
        <v>115</v>
      </c>
      <c r="Q233" s="80" t="s">
        <v>1959</v>
      </c>
      <c r="R233" s="80" t="s">
        <v>1651</v>
      </c>
      <c r="S233" s="36" t="s">
        <v>2060</v>
      </c>
      <c r="T233" s="80" t="s">
        <v>2147</v>
      </c>
      <c r="U233" s="80"/>
      <c r="V233" s="80"/>
      <c r="W233" s="80" t="str">
        <f t="shared" si="11"/>
        <v/>
      </c>
      <c r="X233" s="32" t="s">
        <v>590</v>
      </c>
      <c r="Y233" s="110">
        <v>58</v>
      </c>
      <c r="Z233" s="35" t="s">
        <v>886</v>
      </c>
      <c r="AA233" s="133">
        <v>1</v>
      </c>
      <c r="AB233" s="133">
        <f t="shared" si="12"/>
        <v>1</v>
      </c>
    </row>
    <row r="234" spans="1:28" s="3" customFormat="1" x14ac:dyDescent="0.2">
      <c r="A234" s="99">
        <v>219</v>
      </c>
      <c r="B234" s="100">
        <v>233</v>
      </c>
      <c r="C234" s="101">
        <v>59</v>
      </c>
      <c r="D234" s="142" t="s">
        <v>2546</v>
      </c>
      <c r="E234" s="100">
        <v>59</v>
      </c>
      <c r="F234" s="102" t="str">
        <f t="shared" si="10"/>
        <v xml:space="preserve">1890-93 - Small Bank Note Issue - 1c  Dull Blue,  Franklin, Perf 12   </v>
      </c>
      <c r="G234" s="106" t="s">
        <v>2518</v>
      </c>
      <c r="H234" s="104">
        <v>0.75</v>
      </c>
      <c r="I234" s="105">
        <v>0.75</v>
      </c>
      <c r="J234" s="105">
        <v>0</v>
      </c>
      <c r="K234" s="105">
        <v>20</v>
      </c>
      <c r="L234" s="104">
        <v>0.75</v>
      </c>
      <c r="M234" s="100">
        <v>233</v>
      </c>
      <c r="N234" s="112" t="s">
        <v>590</v>
      </c>
      <c r="O234" s="32" t="s">
        <v>2176</v>
      </c>
      <c r="P234" s="111" t="s">
        <v>122</v>
      </c>
      <c r="Q234" s="80" t="s">
        <v>1954</v>
      </c>
      <c r="R234" s="80" t="s">
        <v>1634</v>
      </c>
      <c r="S234" s="36" t="s">
        <v>2098</v>
      </c>
      <c r="T234" s="80" t="s">
        <v>2147</v>
      </c>
      <c r="U234" s="80"/>
      <c r="V234" s="80"/>
      <c r="W234" s="80" t="str">
        <f t="shared" si="11"/>
        <v/>
      </c>
      <c r="X234" s="32" t="s">
        <v>590</v>
      </c>
      <c r="Y234" s="110">
        <v>59</v>
      </c>
      <c r="Z234" s="35" t="s">
        <v>892</v>
      </c>
      <c r="AA234" s="133">
        <v>1</v>
      </c>
      <c r="AB234" s="133">
        <f t="shared" si="12"/>
        <v>1</v>
      </c>
    </row>
    <row r="235" spans="1:28" s="3" customFormat="1" x14ac:dyDescent="0.2">
      <c r="A235" s="99" t="s">
        <v>124</v>
      </c>
      <c r="B235" s="100">
        <v>234</v>
      </c>
      <c r="C235" s="101">
        <v>60</v>
      </c>
      <c r="D235" s="142" t="s">
        <v>2546</v>
      </c>
      <c r="E235" s="100">
        <v>60</v>
      </c>
      <c r="F235" s="102" t="str">
        <f t="shared" si="10"/>
        <v xml:space="preserve">1890-93 - Small Bank Note Issue - 2c  Lake,  Washington, Perf 12   </v>
      </c>
      <c r="G235" s="106" t="s">
        <v>2518</v>
      </c>
      <c r="H235" s="104">
        <v>5.5</v>
      </c>
      <c r="I235" s="105">
        <v>5.5</v>
      </c>
      <c r="J235" s="105">
        <v>0</v>
      </c>
      <c r="K235" s="105">
        <v>175</v>
      </c>
      <c r="L235" s="104">
        <v>5.5</v>
      </c>
      <c r="M235" s="100">
        <v>234</v>
      </c>
      <c r="N235" s="112" t="s">
        <v>590</v>
      </c>
      <c r="O235" s="32" t="s">
        <v>2176</v>
      </c>
      <c r="P235" s="111" t="s">
        <v>122</v>
      </c>
      <c r="Q235" s="80" t="s">
        <v>1960</v>
      </c>
      <c r="R235" s="80" t="s">
        <v>1635</v>
      </c>
      <c r="S235" s="36" t="s">
        <v>2099</v>
      </c>
      <c r="T235" s="80" t="s">
        <v>2147</v>
      </c>
      <c r="U235" s="80"/>
      <c r="V235" s="80"/>
      <c r="W235" s="80" t="str">
        <f t="shared" si="11"/>
        <v/>
      </c>
      <c r="X235" s="32" t="s">
        <v>590</v>
      </c>
      <c r="Y235" s="110">
        <v>60</v>
      </c>
      <c r="Z235" s="35" t="s">
        <v>893</v>
      </c>
      <c r="AA235" s="133">
        <v>1</v>
      </c>
      <c r="AB235" s="133">
        <f t="shared" si="12"/>
        <v>1</v>
      </c>
    </row>
    <row r="236" spans="1:28" s="3" customFormat="1" x14ac:dyDescent="0.2">
      <c r="A236" s="99">
        <v>220</v>
      </c>
      <c r="B236" s="100">
        <v>235</v>
      </c>
      <c r="C236" s="101">
        <v>61</v>
      </c>
      <c r="D236" s="142" t="s">
        <v>2546</v>
      </c>
      <c r="E236" s="100">
        <v>61</v>
      </c>
      <c r="F236" s="102" t="str">
        <f t="shared" si="10"/>
        <v xml:space="preserve">1890-93 - Small Bank Note Issue - 2c  Carmine,  Washington, Perf 12   </v>
      </c>
      <c r="G236" s="106" t="s">
        <v>2518</v>
      </c>
      <c r="H236" s="104">
        <v>0.7</v>
      </c>
      <c r="I236" s="105">
        <v>0.7</v>
      </c>
      <c r="J236" s="105">
        <v>0</v>
      </c>
      <c r="K236" s="105">
        <v>20</v>
      </c>
      <c r="L236" s="104">
        <v>0.7</v>
      </c>
      <c r="M236" s="100">
        <v>235</v>
      </c>
      <c r="N236" s="112" t="s">
        <v>590</v>
      </c>
      <c r="O236" s="32" t="s">
        <v>2176</v>
      </c>
      <c r="P236" s="111" t="s">
        <v>122</v>
      </c>
      <c r="Q236" s="80" t="s">
        <v>1960</v>
      </c>
      <c r="R236" s="80" t="s">
        <v>1635</v>
      </c>
      <c r="S236" s="36" t="s">
        <v>2057</v>
      </c>
      <c r="T236" s="80" t="s">
        <v>2147</v>
      </c>
      <c r="U236" s="80"/>
      <c r="V236" s="80"/>
      <c r="W236" s="80" t="str">
        <f t="shared" si="11"/>
        <v/>
      </c>
      <c r="X236" s="32" t="s">
        <v>590</v>
      </c>
      <c r="Y236" s="110">
        <v>61</v>
      </c>
      <c r="Z236" s="35" t="s">
        <v>893</v>
      </c>
      <c r="AA236" s="133">
        <v>1</v>
      </c>
      <c r="AB236" s="133">
        <f t="shared" si="12"/>
        <v>1</v>
      </c>
    </row>
    <row r="237" spans="1:28" s="3" customFormat="1" x14ac:dyDescent="0.2">
      <c r="A237" s="99">
        <v>221</v>
      </c>
      <c r="B237" s="100">
        <v>236</v>
      </c>
      <c r="C237" s="101">
        <v>62</v>
      </c>
      <c r="D237" s="142" t="s">
        <v>2546</v>
      </c>
      <c r="E237" s="100">
        <v>62</v>
      </c>
      <c r="F237" s="102" t="str">
        <f t="shared" si="10"/>
        <v xml:space="preserve">1890-93 - Small Bank Note Issue - 3c  Purple,  Jackson, Perf 12   </v>
      </c>
      <c r="G237" s="106" t="s">
        <v>2518</v>
      </c>
      <c r="H237" s="104">
        <v>9</v>
      </c>
      <c r="I237" s="105">
        <v>9</v>
      </c>
      <c r="J237" s="105">
        <v>0</v>
      </c>
      <c r="K237" s="105">
        <v>60</v>
      </c>
      <c r="L237" s="104">
        <v>9</v>
      </c>
      <c r="M237" s="100">
        <v>236</v>
      </c>
      <c r="N237" s="112" t="s">
        <v>590</v>
      </c>
      <c r="O237" s="32" t="s">
        <v>2176</v>
      </c>
      <c r="P237" s="111" t="s">
        <v>122</v>
      </c>
      <c r="Q237" s="80" t="s">
        <v>1955</v>
      </c>
      <c r="R237" s="80" t="s">
        <v>1637</v>
      </c>
      <c r="S237" s="36" t="s">
        <v>2060</v>
      </c>
      <c r="T237" s="80" t="s">
        <v>2147</v>
      </c>
      <c r="U237" s="80"/>
      <c r="V237" s="80"/>
      <c r="W237" s="80" t="str">
        <f t="shared" si="11"/>
        <v/>
      </c>
      <c r="X237" s="32" t="s">
        <v>590</v>
      </c>
      <c r="Y237" s="110">
        <v>62</v>
      </c>
      <c r="Z237" s="35" t="s">
        <v>894</v>
      </c>
      <c r="AA237" s="133">
        <v>1</v>
      </c>
      <c r="AB237" s="133">
        <f t="shared" si="12"/>
        <v>1</v>
      </c>
    </row>
    <row r="238" spans="1:28" s="3" customFormat="1" x14ac:dyDescent="0.2">
      <c r="A238" s="99">
        <v>222</v>
      </c>
      <c r="B238" s="100">
        <v>237</v>
      </c>
      <c r="C238" s="101">
        <v>63</v>
      </c>
      <c r="D238" s="142" t="s">
        <v>2546</v>
      </c>
      <c r="E238" s="100">
        <v>63</v>
      </c>
      <c r="F238" s="102" t="str">
        <f t="shared" si="10"/>
        <v xml:space="preserve">1890-93 - Small Bank Note Issue - 4c  Dark Brown,  Lincoln, Perf 12   </v>
      </c>
      <c r="G238" s="106" t="s">
        <v>2518</v>
      </c>
      <c r="H238" s="104">
        <v>4.75</v>
      </c>
      <c r="I238" s="105">
        <v>4.75</v>
      </c>
      <c r="J238" s="105">
        <v>0</v>
      </c>
      <c r="K238" s="105">
        <v>90</v>
      </c>
      <c r="L238" s="104">
        <v>4.75</v>
      </c>
      <c r="M238" s="100">
        <v>237</v>
      </c>
      <c r="N238" s="112" t="s">
        <v>590</v>
      </c>
      <c r="O238" s="32" t="s">
        <v>2176</v>
      </c>
      <c r="P238" s="111" t="s">
        <v>122</v>
      </c>
      <c r="Q238" s="80" t="s">
        <v>1964</v>
      </c>
      <c r="R238" s="80" t="s">
        <v>1638</v>
      </c>
      <c r="S238" s="36" t="s">
        <v>2100</v>
      </c>
      <c r="T238" s="80" t="s">
        <v>2147</v>
      </c>
      <c r="U238" s="80"/>
      <c r="V238" s="80"/>
      <c r="W238" s="80" t="str">
        <f t="shared" si="11"/>
        <v/>
      </c>
      <c r="X238" s="32" t="s">
        <v>590</v>
      </c>
      <c r="Y238" s="110">
        <v>63</v>
      </c>
      <c r="Z238" s="35" t="s">
        <v>895</v>
      </c>
      <c r="AA238" s="133">
        <v>1</v>
      </c>
      <c r="AB238" s="133">
        <f t="shared" si="12"/>
        <v>1</v>
      </c>
    </row>
    <row r="239" spans="1:28" s="3" customFormat="1" x14ac:dyDescent="0.2">
      <c r="A239" s="99">
        <v>223</v>
      </c>
      <c r="B239" s="100">
        <v>238</v>
      </c>
      <c r="C239" s="101">
        <v>64</v>
      </c>
      <c r="D239" s="142" t="s">
        <v>2546</v>
      </c>
      <c r="E239" s="100">
        <v>64</v>
      </c>
      <c r="F239" s="102" t="str">
        <f t="shared" si="10"/>
        <v xml:space="preserve">1890-93 - Small Bank Note Issue - 5c  Chocolate,  Ulysses S. Grant, Perf 12   </v>
      </c>
      <c r="G239" s="106" t="s">
        <v>2518</v>
      </c>
      <c r="H239" s="104">
        <v>4.75</v>
      </c>
      <c r="I239" s="105">
        <v>4.75</v>
      </c>
      <c r="J239" s="105">
        <v>0</v>
      </c>
      <c r="K239" s="105">
        <v>65</v>
      </c>
      <c r="L239" s="104">
        <v>4.75</v>
      </c>
      <c r="M239" s="100">
        <v>238</v>
      </c>
      <c r="N239" s="112" t="s">
        <v>590</v>
      </c>
      <c r="O239" s="32" t="s">
        <v>2176</v>
      </c>
      <c r="P239" s="111" t="s">
        <v>122</v>
      </c>
      <c r="Q239" s="80" t="s">
        <v>1952</v>
      </c>
      <c r="R239" s="80" t="s">
        <v>1812</v>
      </c>
      <c r="S239" s="36" t="s">
        <v>2101</v>
      </c>
      <c r="T239" s="80" t="s">
        <v>2147</v>
      </c>
      <c r="U239" s="80"/>
      <c r="V239" s="80"/>
      <c r="W239" s="80" t="str">
        <f t="shared" si="11"/>
        <v/>
      </c>
      <c r="X239" s="32" t="s">
        <v>590</v>
      </c>
      <c r="Y239" s="110">
        <v>64</v>
      </c>
      <c r="Z239" s="35" t="s">
        <v>896</v>
      </c>
      <c r="AA239" s="133">
        <v>1</v>
      </c>
      <c r="AB239" s="133">
        <f t="shared" si="12"/>
        <v>1</v>
      </c>
    </row>
    <row r="240" spans="1:28" s="3" customFormat="1" x14ac:dyDescent="0.2">
      <c r="A240" s="99">
        <v>224</v>
      </c>
      <c r="B240" s="100">
        <v>239</v>
      </c>
      <c r="C240" s="101">
        <v>65</v>
      </c>
      <c r="D240" s="142" t="s">
        <v>2546</v>
      </c>
      <c r="E240" s="100">
        <v>65</v>
      </c>
      <c r="F240" s="102" t="str">
        <f t="shared" si="10"/>
        <v xml:space="preserve">1890-93 - Small Bank Note Issue - 6c  Brown Red,  Garfield, Perf 12   </v>
      </c>
      <c r="G240" s="106" t="s">
        <v>2518</v>
      </c>
      <c r="H240" s="104">
        <v>25</v>
      </c>
      <c r="I240" s="105">
        <v>25</v>
      </c>
      <c r="J240" s="105">
        <v>0</v>
      </c>
      <c r="K240" s="105">
        <v>60</v>
      </c>
      <c r="L240" s="104">
        <v>25</v>
      </c>
      <c r="M240" s="100">
        <v>239</v>
      </c>
      <c r="N240" s="112" t="s">
        <v>590</v>
      </c>
      <c r="O240" s="32" t="s">
        <v>2176</v>
      </c>
      <c r="P240" s="111" t="s">
        <v>122</v>
      </c>
      <c r="Q240" s="80" t="s">
        <v>1962</v>
      </c>
      <c r="R240" s="80" t="s">
        <v>1653</v>
      </c>
      <c r="S240" s="36" t="s">
        <v>2102</v>
      </c>
      <c r="T240" s="80" t="s">
        <v>2147</v>
      </c>
      <c r="U240" s="80"/>
      <c r="V240" s="80"/>
      <c r="W240" s="80" t="str">
        <f t="shared" si="11"/>
        <v/>
      </c>
      <c r="X240" s="32" t="s">
        <v>590</v>
      </c>
      <c r="Y240" s="110">
        <v>65</v>
      </c>
      <c r="Z240" s="35" t="s">
        <v>897</v>
      </c>
      <c r="AA240" s="133">
        <v>1</v>
      </c>
      <c r="AB240" s="133">
        <f t="shared" si="12"/>
        <v>1</v>
      </c>
    </row>
    <row r="241" spans="1:28" s="3" customFormat="1" x14ac:dyDescent="0.2">
      <c r="A241" s="99">
        <v>225</v>
      </c>
      <c r="B241" s="100">
        <v>240</v>
      </c>
      <c r="C241" s="101">
        <v>66</v>
      </c>
      <c r="D241" s="142" t="s">
        <v>2546</v>
      </c>
      <c r="E241" s="100">
        <v>66</v>
      </c>
      <c r="F241" s="102" t="str">
        <f t="shared" si="10"/>
        <v xml:space="preserve">1890-93 - Small Bank Note Issue - 8c  Lilac,  William T. Sherman, Perf 12   </v>
      </c>
      <c r="G241" s="106" t="s">
        <v>2518</v>
      </c>
      <c r="H241" s="104">
        <v>17</v>
      </c>
      <c r="I241" s="105">
        <v>17</v>
      </c>
      <c r="J241" s="105">
        <v>0</v>
      </c>
      <c r="K241" s="105">
        <v>50</v>
      </c>
      <c r="L241" s="104">
        <v>17</v>
      </c>
      <c r="M241" s="100">
        <v>240</v>
      </c>
      <c r="N241" s="112" t="s">
        <v>590</v>
      </c>
      <c r="O241" s="32" t="s">
        <v>2176</v>
      </c>
      <c r="P241" s="111" t="s">
        <v>122</v>
      </c>
      <c r="Q241" s="80" t="s">
        <v>1965</v>
      </c>
      <c r="R241" s="80" t="s">
        <v>2492</v>
      </c>
      <c r="S241" s="36" t="s">
        <v>2039</v>
      </c>
      <c r="T241" s="80" t="s">
        <v>2147</v>
      </c>
      <c r="U241" s="80"/>
      <c r="V241" s="80"/>
      <c r="W241" s="80" t="str">
        <f t="shared" si="11"/>
        <v/>
      </c>
      <c r="X241" s="32" t="s">
        <v>590</v>
      </c>
      <c r="Y241" s="110">
        <v>66</v>
      </c>
      <c r="Z241" s="35" t="s">
        <v>898</v>
      </c>
      <c r="AA241" s="133">
        <v>1</v>
      </c>
      <c r="AB241" s="133">
        <f t="shared" si="12"/>
        <v>1</v>
      </c>
    </row>
    <row r="242" spans="1:28" s="3" customFormat="1" x14ac:dyDescent="0.2">
      <c r="A242" s="99">
        <v>226</v>
      </c>
      <c r="B242" s="100">
        <v>241</v>
      </c>
      <c r="C242" s="101">
        <v>67</v>
      </c>
      <c r="D242" s="142" t="s">
        <v>2546</v>
      </c>
      <c r="E242" s="100">
        <v>67</v>
      </c>
      <c r="F242" s="102" t="str">
        <f t="shared" si="10"/>
        <v xml:space="preserve">1890-93 - Small Bank Note Issue - 10c  Green,  Webster, Perf 12   </v>
      </c>
      <c r="G242" s="106" t="s">
        <v>2518</v>
      </c>
      <c r="H242" s="104">
        <v>5</v>
      </c>
      <c r="I242" s="105">
        <v>5</v>
      </c>
      <c r="J242" s="105">
        <v>0</v>
      </c>
      <c r="K242" s="105">
        <v>175</v>
      </c>
      <c r="L242" s="104">
        <v>5</v>
      </c>
      <c r="M242" s="100">
        <v>241</v>
      </c>
      <c r="N242" s="112" t="s">
        <v>590</v>
      </c>
      <c r="O242" s="32" t="s">
        <v>2176</v>
      </c>
      <c r="P242" s="111" t="s">
        <v>122</v>
      </c>
      <c r="Q242" s="80" t="s">
        <v>1953</v>
      </c>
      <c r="R242" s="80" t="s">
        <v>1648</v>
      </c>
      <c r="S242" s="36" t="s">
        <v>2022</v>
      </c>
      <c r="T242" s="80" t="s">
        <v>2147</v>
      </c>
      <c r="U242" s="80"/>
      <c r="V242" s="80"/>
      <c r="W242" s="80" t="str">
        <f t="shared" si="11"/>
        <v/>
      </c>
      <c r="X242" s="32" t="s">
        <v>590</v>
      </c>
      <c r="Y242" s="110">
        <v>67</v>
      </c>
      <c r="Z242" s="35" t="s">
        <v>899</v>
      </c>
      <c r="AA242" s="133">
        <v>1</v>
      </c>
      <c r="AB242" s="133">
        <f t="shared" si="12"/>
        <v>1</v>
      </c>
    </row>
    <row r="243" spans="1:28" s="3" customFormat="1" x14ac:dyDescent="0.2">
      <c r="A243" s="99">
        <v>227</v>
      </c>
      <c r="B243" s="100">
        <v>242</v>
      </c>
      <c r="C243" s="101">
        <v>68</v>
      </c>
      <c r="D243" s="142" t="s">
        <v>2546</v>
      </c>
      <c r="E243" s="100">
        <v>68</v>
      </c>
      <c r="F243" s="102" t="str">
        <f t="shared" si="10"/>
        <v xml:space="preserve">1890-93 - Small Bank Note Issue - 15c  Indigo,  Henry Clay, Perf 12   </v>
      </c>
      <c r="G243" s="106" t="s">
        <v>2518</v>
      </c>
      <c r="H243" s="104">
        <v>27.5</v>
      </c>
      <c r="I243" s="105">
        <v>27.5</v>
      </c>
      <c r="J243" s="105">
        <v>0</v>
      </c>
      <c r="K243" s="105">
        <v>200</v>
      </c>
      <c r="L243" s="104">
        <v>27.5</v>
      </c>
      <c r="M243" s="100">
        <v>242</v>
      </c>
      <c r="N243" s="112" t="s">
        <v>590</v>
      </c>
      <c r="O243" s="32" t="s">
        <v>2176</v>
      </c>
      <c r="P243" s="111" t="s">
        <v>122</v>
      </c>
      <c r="Q243" s="80" t="s">
        <v>1961</v>
      </c>
      <c r="R243" s="80" t="s">
        <v>2486</v>
      </c>
      <c r="S243" s="36" t="s">
        <v>2097</v>
      </c>
      <c r="T243" s="80" t="s">
        <v>2147</v>
      </c>
      <c r="U243" s="80"/>
      <c r="V243" s="80"/>
      <c r="W243" s="80" t="str">
        <f t="shared" si="11"/>
        <v/>
      </c>
      <c r="X243" s="32" t="s">
        <v>590</v>
      </c>
      <c r="Y243" s="110">
        <v>68</v>
      </c>
      <c r="Z243" s="35" t="s">
        <v>900</v>
      </c>
      <c r="AA243" s="133">
        <v>1</v>
      </c>
      <c r="AB243" s="133">
        <f t="shared" si="12"/>
        <v>1</v>
      </c>
    </row>
    <row r="244" spans="1:28" s="3" customFormat="1" x14ac:dyDescent="0.2">
      <c r="A244" s="99">
        <v>228</v>
      </c>
      <c r="B244" s="100">
        <v>243</v>
      </c>
      <c r="C244" s="101">
        <v>69</v>
      </c>
      <c r="D244" s="142" t="s">
        <v>2546</v>
      </c>
      <c r="E244" s="100">
        <v>69</v>
      </c>
      <c r="F244" s="102" t="str">
        <f t="shared" si="10"/>
        <v xml:space="preserve">1890-93 - Small Bank Note Issue - 30c  Black,  Jefferson, Perf 12   </v>
      </c>
      <c r="G244" s="106" t="s">
        <v>2518</v>
      </c>
      <c r="H244" s="104">
        <v>35</v>
      </c>
      <c r="I244" s="105">
        <v>35</v>
      </c>
      <c r="J244" s="105">
        <v>0</v>
      </c>
      <c r="K244" s="105">
        <v>300</v>
      </c>
      <c r="L244" s="104">
        <v>35</v>
      </c>
      <c r="M244" s="100">
        <v>243</v>
      </c>
      <c r="N244" s="112" t="s">
        <v>590</v>
      </c>
      <c r="O244" s="32" t="s">
        <v>2176</v>
      </c>
      <c r="P244" s="111" t="s">
        <v>122</v>
      </c>
      <c r="Q244" s="80" t="s">
        <v>1958</v>
      </c>
      <c r="R244" s="80" t="s">
        <v>1636</v>
      </c>
      <c r="S244" s="36" t="s">
        <v>2014</v>
      </c>
      <c r="T244" s="80" t="s">
        <v>2147</v>
      </c>
      <c r="U244" s="80"/>
      <c r="V244" s="80"/>
      <c r="W244" s="80" t="str">
        <f t="shared" si="11"/>
        <v/>
      </c>
      <c r="X244" s="32" t="s">
        <v>590</v>
      </c>
      <c r="Y244" s="110">
        <v>69</v>
      </c>
      <c r="Z244" s="35" t="s">
        <v>901</v>
      </c>
      <c r="AA244" s="133">
        <v>1</v>
      </c>
      <c r="AB244" s="133">
        <f t="shared" si="12"/>
        <v>1</v>
      </c>
    </row>
    <row r="245" spans="1:28" s="3" customFormat="1" x14ac:dyDescent="0.2">
      <c r="A245" s="99">
        <v>229</v>
      </c>
      <c r="B245" s="100">
        <v>244</v>
      </c>
      <c r="C245" s="101">
        <v>70</v>
      </c>
      <c r="D245" s="142" t="s">
        <v>2546</v>
      </c>
      <c r="E245" s="100">
        <v>70</v>
      </c>
      <c r="F245" s="102" t="str">
        <f t="shared" si="10"/>
        <v xml:space="preserve">1890-93 - Small Bank Note Issue - 90c  Orange,  Perry, Perf 12   </v>
      </c>
      <c r="G245" s="106" t="s">
        <v>2518</v>
      </c>
      <c r="H245" s="104">
        <v>150</v>
      </c>
      <c r="I245" s="105">
        <v>150</v>
      </c>
      <c r="J245" s="105">
        <v>0</v>
      </c>
      <c r="K245" s="105">
        <v>475</v>
      </c>
      <c r="L245" s="104">
        <v>150</v>
      </c>
      <c r="M245" s="100">
        <v>244</v>
      </c>
      <c r="N245" s="112" t="s">
        <v>590</v>
      </c>
      <c r="O245" s="32" t="s">
        <v>2176</v>
      </c>
      <c r="P245" s="111" t="s">
        <v>122</v>
      </c>
      <c r="Q245" s="80" t="s">
        <v>1959</v>
      </c>
      <c r="R245" s="80" t="s">
        <v>1651</v>
      </c>
      <c r="S245" s="36" t="s">
        <v>2031</v>
      </c>
      <c r="T245" s="80" t="s">
        <v>2147</v>
      </c>
      <c r="U245" s="80"/>
      <c r="V245" s="80"/>
      <c r="W245" s="80" t="str">
        <f t="shared" si="11"/>
        <v/>
      </c>
      <c r="X245" s="32" t="s">
        <v>590</v>
      </c>
      <c r="Y245" s="110">
        <v>70</v>
      </c>
      <c r="Z245" s="35" t="s">
        <v>902</v>
      </c>
      <c r="AA245" s="133">
        <v>1</v>
      </c>
      <c r="AB245" s="133">
        <f t="shared" si="12"/>
        <v>1</v>
      </c>
    </row>
    <row r="246" spans="1:28" s="3" customFormat="1" x14ac:dyDescent="0.2">
      <c r="A246" s="99">
        <v>230</v>
      </c>
      <c r="B246" s="100">
        <v>245</v>
      </c>
      <c r="C246" s="101" t="s">
        <v>594</v>
      </c>
      <c r="D246" s="142" t="s">
        <v>2546</v>
      </c>
      <c r="E246" s="100" t="s">
        <v>594</v>
      </c>
      <c r="F246" s="102" t="str">
        <f t="shared" si="10"/>
        <v xml:space="preserve">1893 - Columbian Exposition Issue - 1c  Deep Blue,  In Sight of Land, Perf 12   </v>
      </c>
      <c r="G246" s="106" t="s">
        <v>2518</v>
      </c>
      <c r="H246" s="104">
        <v>0.4</v>
      </c>
      <c r="I246" s="105">
        <v>0.4</v>
      </c>
      <c r="J246" s="105">
        <v>0</v>
      </c>
      <c r="K246" s="105">
        <v>14</v>
      </c>
      <c r="L246" s="104">
        <v>0.4</v>
      </c>
      <c r="M246" s="100">
        <v>711</v>
      </c>
      <c r="N246" s="112" t="s">
        <v>591</v>
      </c>
      <c r="O246" s="32">
        <v>1893</v>
      </c>
      <c r="P246" s="111" t="s">
        <v>143</v>
      </c>
      <c r="Q246" s="80" t="s">
        <v>1954</v>
      </c>
      <c r="R246" s="80" t="s">
        <v>1656</v>
      </c>
      <c r="S246" s="36" t="s">
        <v>2077</v>
      </c>
      <c r="T246" s="80" t="s">
        <v>2147</v>
      </c>
      <c r="U246" s="80"/>
      <c r="V246" s="80"/>
      <c r="W246" s="80" t="str">
        <f t="shared" si="11"/>
        <v/>
      </c>
      <c r="X246" s="32" t="s">
        <v>591</v>
      </c>
      <c r="Y246" s="110" t="s">
        <v>594</v>
      </c>
      <c r="Z246" s="35" t="s">
        <v>1001</v>
      </c>
      <c r="AA246" s="133">
        <v>1</v>
      </c>
      <c r="AB246" s="133">
        <f t="shared" si="12"/>
        <v>1</v>
      </c>
    </row>
    <row r="247" spans="1:28" s="3" customFormat="1" x14ac:dyDescent="0.2">
      <c r="A247" s="99">
        <v>231</v>
      </c>
      <c r="B247" s="100">
        <v>246</v>
      </c>
      <c r="C247" s="101" t="s">
        <v>595</v>
      </c>
      <c r="D247" s="142" t="s">
        <v>2546</v>
      </c>
      <c r="E247" s="100" t="s">
        <v>595</v>
      </c>
      <c r="F247" s="102" t="str">
        <f t="shared" si="10"/>
        <v xml:space="preserve">1893 - Columbian Exposition Issue - 2c  Brown Violet,  Landing of Columbus, Perf 12   </v>
      </c>
      <c r="G247" s="106" t="s">
        <v>2518</v>
      </c>
      <c r="H247" s="104">
        <v>0.3</v>
      </c>
      <c r="I247" s="105">
        <v>0.3</v>
      </c>
      <c r="J247" s="105">
        <v>0</v>
      </c>
      <c r="K247" s="105">
        <v>14</v>
      </c>
      <c r="L247" s="104">
        <v>0.3</v>
      </c>
      <c r="M247" s="100">
        <v>842</v>
      </c>
      <c r="N247" s="112" t="s">
        <v>591</v>
      </c>
      <c r="O247" s="32">
        <v>1893</v>
      </c>
      <c r="P247" s="111" t="s">
        <v>143</v>
      </c>
      <c r="Q247" s="80" t="s">
        <v>1960</v>
      </c>
      <c r="R247" s="80" t="s">
        <v>1643</v>
      </c>
      <c r="S247" s="36" t="s">
        <v>2103</v>
      </c>
      <c r="T247" s="80" t="s">
        <v>2147</v>
      </c>
      <c r="U247" s="80"/>
      <c r="V247" s="80"/>
      <c r="W247" s="80" t="str">
        <f t="shared" si="11"/>
        <v/>
      </c>
      <c r="X247" s="32" t="s">
        <v>591</v>
      </c>
      <c r="Y247" s="110" t="s">
        <v>595</v>
      </c>
      <c r="Z247" s="35" t="s">
        <v>1002</v>
      </c>
      <c r="AA247" s="133">
        <v>1</v>
      </c>
      <c r="AB247" s="133">
        <f t="shared" si="12"/>
        <v>1</v>
      </c>
    </row>
    <row r="248" spans="1:28" s="3" customFormat="1" x14ac:dyDescent="0.2">
      <c r="A248" s="99">
        <v>232</v>
      </c>
      <c r="B248" s="100">
        <v>247</v>
      </c>
      <c r="C248" s="101" t="s">
        <v>596</v>
      </c>
      <c r="D248" s="142" t="s">
        <v>2546</v>
      </c>
      <c r="E248" s="100" t="s">
        <v>596</v>
      </c>
      <c r="F248" s="102" t="str">
        <f t="shared" si="10"/>
        <v xml:space="preserve">1893 - Columbian Exposition Issue - 3c  Green,  Flagship, Perf 12   </v>
      </c>
      <c r="G248" s="106" t="s">
        <v>2518</v>
      </c>
      <c r="H248" s="104">
        <v>17.5</v>
      </c>
      <c r="I248" s="105">
        <v>17.5</v>
      </c>
      <c r="J248" s="105">
        <v>0</v>
      </c>
      <c r="K248" s="105">
        <v>37.5</v>
      </c>
      <c r="L248" s="104">
        <v>17.5</v>
      </c>
      <c r="M248" s="100">
        <v>901</v>
      </c>
      <c r="N248" s="112" t="s">
        <v>591</v>
      </c>
      <c r="O248" s="32">
        <v>1893</v>
      </c>
      <c r="P248" s="111" t="s">
        <v>143</v>
      </c>
      <c r="Q248" s="80" t="s">
        <v>1955</v>
      </c>
      <c r="R248" s="80" t="s">
        <v>1657</v>
      </c>
      <c r="S248" s="36" t="s">
        <v>2022</v>
      </c>
      <c r="T248" s="80" t="s">
        <v>2147</v>
      </c>
      <c r="U248" s="80"/>
      <c r="V248" s="80"/>
      <c r="W248" s="80" t="str">
        <f t="shared" si="11"/>
        <v/>
      </c>
      <c r="X248" s="32" t="s">
        <v>591</v>
      </c>
      <c r="Y248" s="110" t="s">
        <v>596</v>
      </c>
      <c r="Z248" s="35" t="s">
        <v>1003</v>
      </c>
      <c r="AA248" s="133">
        <v>1</v>
      </c>
      <c r="AB248" s="133">
        <f t="shared" si="12"/>
        <v>1</v>
      </c>
    </row>
    <row r="249" spans="1:28" s="3" customFormat="1" x14ac:dyDescent="0.2">
      <c r="A249" s="99">
        <v>233</v>
      </c>
      <c r="B249" s="100">
        <v>248</v>
      </c>
      <c r="C249" s="101" t="s">
        <v>597</v>
      </c>
      <c r="D249" s="142" t="s">
        <v>2546</v>
      </c>
      <c r="E249" s="100" t="s">
        <v>597</v>
      </c>
      <c r="F249" s="102" t="str">
        <f t="shared" si="10"/>
        <v xml:space="preserve">1893 - Columbian Exposition Issue - 4c  Ultramarine,  Fleet of Columbus, Perf 12   </v>
      </c>
      <c r="G249" s="106" t="s">
        <v>2518</v>
      </c>
      <c r="H249" s="104">
        <v>9</v>
      </c>
      <c r="I249" s="105">
        <v>9</v>
      </c>
      <c r="J249" s="105">
        <v>0</v>
      </c>
      <c r="K249" s="105">
        <v>55</v>
      </c>
      <c r="L249" s="104">
        <v>9</v>
      </c>
      <c r="M249" s="100">
        <v>912</v>
      </c>
      <c r="N249" s="112" t="s">
        <v>591</v>
      </c>
      <c r="O249" s="32">
        <v>1893</v>
      </c>
      <c r="P249" s="111" t="s">
        <v>143</v>
      </c>
      <c r="Q249" s="80" t="s">
        <v>1964</v>
      </c>
      <c r="R249" s="80" t="s">
        <v>1658</v>
      </c>
      <c r="S249" s="36" t="s">
        <v>2048</v>
      </c>
      <c r="T249" s="80" t="s">
        <v>2147</v>
      </c>
      <c r="U249" s="80"/>
      <c r="V249" s="80"/>
      <c r="W249" s="80" t="str">
        <f t="shared" si="11"/>
        <v/>
      </c>
      <c r="X249" s="32" t="s">
        <v>591</v>
      </c>
      <c r="Y249" s="110" t="s">
        <v>597</v>
      </c>
      <c r="Z249" s="35" t="s">
        <v>1004</v>
      </c>
      <c r="AA249" s="133">
        <v>1</v>
      </c>
      <c r="AB249" s="133">
        <f t="shared" si="12"/>
        <v>1</v>
      </c>
    </row>
    <row r="250" spans="1:28" s="3" customFormat="1" x14ac:dyDescent="0.2">
      <c r="A250" s="99">
        <v>234</v>
      </c>
      <c r="B250" s="100">
        <v>249</v>
      </c>
      <c r="C250" s="101" t="s">
        <v>598</v>
      </c>
      <c r="D250" s="142" t="s">
        <v>2546</v>
      </c>
      <c r="E250" s="100" t="s">
        <v>598</v>
      </c>
      <c r="F250" s="102" t="str">
        <f t="shared" si="10"/>
        <v xml:space="preserve">1893 - Columbian Exposition Issue - 5c  Chocolate,  Columbus Soliciting Aid, Perf 12   </v>
      </c>
      <c r="G250" s="106" t="s">
        <v>2518</v>
      </c>
      <c r="H250" s="104">
        <v>9.5</v>
      </c>
      <c r="I250" s="105">
        <v>9.5</v>
      </c>
      <c r="J250" s="105">
        <v>0</v>
      </c>
      <c r="K250" s="105">
        <v>55</v>
      </c>
      <c r="L250" s="104">
        <v>9.5</v>
      </c>
      <c r="M250" s="100">
        <v>931</v>
      </c>
      <c r="N250" s="112" t="s">
        <v>591</v>
      </c>
      <c r="O250" s="32">
        <v>1893</v>
      </c>
      <c r="P250" s="111" t="s">
        <v>143</v>
      </c>
      <c r="Q250" s="80" t="s">
        <v>1952</v>
      </c>
      <c r="R250" s="80" t="s">
        <v>1659</v>
      </c>
      <c r="S250" s="36" t="s">
        <v>2101</v>
      </c>
      <c r="T250" s="80" t="s">
        <v>2147</v>
      </c>
      <c r="U250" s="80"/>
      <c r="V250" s="80"/>
      <c r="W250" s="80" t="str">
        <f t="shared" si="11"/>
        <v/>
      </c>
      <c r="X250" s="32" t="s">
        <v>591</v>
      </c>
      <c r="Y250" s="110" t="s">
        <v>598</v>
      </c>
      <c r="Z250" s="35" t="s">
        <v>1005</v>
      </c>
      <c r="AA250" s="133">
        <v>1</v>
      </c>
      <c r="AB250" s="133">
        <f t="shared" si="12"/>
        <v>1</v>
      </c>
    </row>
    <row r="251" spans="1:28" s="3" customFormat="1" x14ac:dyDescent="0.2">
      <c r="A251" s="99">
        <v>235</v>
      </c>
      <c r="B251" s="100">
        <v>250</v>
      </c>
      <c r="C251" s="101" t="s">
        <v>599</v>
      </c>
      <c r="D251" s="142" t="s">
        <v>2546</v>
      </c>
      <c r="E251" s="100" t="s">
        <v>599</v>
      </c>
      <c r="F251" s="102" t="str">
        <f t="shared" si="10"/>
        <v xml:space="preserve">1893 - Columbian Exposition Issue - 6c  Purple,  Columbus At Barcelona, Perf 12   </v>
      </c>
      <c r="G251" s="106" t="s">
        <v>2518</v>
      </c>
      <c r="H251" s="104">
        <v>25</v>
      </c>
      <c r="I251" s="105">
        <v>25</v>
      </c>
      <c r="J251" s="105">
        <v>0</v>
      </c>
      <c r="K251" s="105">
        <v>55</v>
      </c>
      <c r="L251" s="104">
        <v>25</v>
      </c>
      <c r="M251" s="100">
        <v>945</v>
      </c>
      <c r="N251" s="112" t="s">
        <v>591</v>
      </c>
      <c r="O251" s="32">
        <v>1893</v>
      </c>
      <c r="P251" s="111" t="s">
        <v>143</v>
      </c>
      <c r="Q251" s="80" t="s">
        <v>1962</v>
      </c>
      <c r="R251" s="80" t="s">
        <v>1660</v>
      </c>
      <c r="S251" s="36" t="s">
        <v>2060</v>
      </c>
      <c r="T251" s="80" t="s">
        <v>2147</v>
      </c>
      <c r="U251" s="80"/>
      <c r="V251" s="80"/>
      <c r="W251" s="80" t="str">
        <f t="shared" si="11"/>
        <v/>
      </c>
      <c r="X251" s="32" t="s">
        <v>591</v>
      </c>
      <c r="Y251" s="110" t="s">
        <v>599</v>
      </c>
      <c r="Z251" s="35" t="s">
        <v>1006</v>
      </c>
      <c r="AA251" s="133">
        <v>1</v>
      </c>
      <c r="AB251" s="133">
        <f t="shared" si="12"/>
        <v>1</v>
      </c>
    </row>
    <row r="252" spans="1:28" s="3" customFormat="1" x14ac:dyDescent="0.2">
      <c r="A252" s="99">
        <v>236</v>
      </c>
      <c r="B252" s="100">
        <v>251</v>
      </c>
      <c r="C252" s="101" t="s">
        <v>600</v>
      </c>
      <c r="D252" s="142" t="s">
        <v>2546</v>
      </c>
      <c r="E252" s="100" t="s">
        <v>600</v>
      </c>
      <c r="F252" s="102" t="str">
        <f t="shared" si="10"/>
        <v xml:space="preserve">1893 - Columbian Exposition Issue - 8c  Magenta,  Columbus Restored to Favor , Perf 12   </v>
      </c>
      <c r="G252" s="106" t="s">
        <v>2518</v>
      </c>
      <c r="H252" s="104">
        <v>12</v>
      </c>
      <c r="I252" s="105">
        <v>12</v>
      </c>
      <c r="J252" s="105">
        <v>0</v>
      </c>
      <c r="K252" s="105">
        <v>52.5</v>
      </c>
      <c r="L252" s="104">
        <v>12</v>
      </c>
      <c r="M252" s="100">
        <v>956</v>
      </c>
      <c r="N252" s="112" t="s">
        <v>591</v>
      </c>
      <c r="O252" s="32">
        <v>1893</v>
      </c>
      <c r="P252" s="111" t="s">
        <v>143</v>
      </c>
      <c r="Q252" s="80" t="s">
        <v>1965</v>
      </c>
      <c r="R252" s="80" t="s">
        <v>1661</v>
      </c>
      <c r="S252" s="36" t="s">
        <v>2104</v>
      </c>
      <c r="T252" s="80" t="s">
        <v>2147</v>
      </c>
      <c r="U252" s="80"/>
      <c r="V252" s="80"/>
      <c r="W252" s="80" t="str">
        <f t="shared" si="11"/>
        <v/>
      </c>
      <c r="X252" s="32" t="s">
        <v>591</v>
      </c>
      <c r="Y252" s="110" t="s">
        <v>600</v>
      </c>
      <c r="Z252" s="35" t="s">
        <v>1007</v>
      </c>
      <c r="AA252" s="133">
        <v>1</v>
      </c>
      <c r="AB252" s="133">
        <f t="shared" si="12"/>
        <v>1</v>
      </c>
    </row>
    <row r="253" spans="1:28" s="3" customFormat="1" x14ac:dyDescent="0.2">
      <c r="A253" s="99">
        <v>237</v>
      </c>
      <c r="B253" s="100">
        <v>252</v>
      </c>
      <c r="C253" s="101" t="s">
        <v>601</v>
      </c>
      <c r="D253" s="142" t="s">
        <v>2546</v>
      </c>
      <c r="E253" s="100" t="s">
        <v>601</v>
      </c>
      <c r="F253" s="102" t="str">
        <f t="shared" si="10"/>
        <v xml:space="preserve">1893 - Columbian Exposition Issue - 10c  Black Brown,  Columbus Presenting Natives, Perf 12   </v>
      </c>
      <c r="G253" s="106" t="s">
        <v>2518</v>
      </c>
      <c r="H253" s="104">
        <v>9</v>
      </c>
      <c r="I253" s="105">
        <v>9</v>
      </c>
      <c r="J253" s="105">
        <v>0</v>
      </c>
      <c r="K253" s="105">
        <v>100</v>
      </c>
      <c r="L253" s="104">
        <v>9</v>
      </c>
      <c r="M253" s="100">
        <v>969</v>
      </c>
      <c r="N253" s="112" t="s">
        <v>591</v>
      </c>
      <c r="O253" s="32">
        <v>1893</v>
      </c>
      <c r="P253" s="111" t="s">
        <v>143</v>
      </c>
      <c r="Q253" s="80" t="s">
        <v>1953</v>
      </c>
      <c r="R253" s="80" t="s">
        <v>1662</v>
      </c>
      <c r="S253" s="36" t="s">
        <v>2068</v>
      </c>
      <c r="T253" s="80" t="s">
        <v>2147</v>
      </c>
      <c r="U253" s="80"/>
      <c r="V253" s="80"/>
      <c r="W253" s="80" t="str">
        <f t="shared" si="11"/>
        <v/>
      </c>
      <c r="X253" s="32" t="s">
        <v>591</v>
      </c>
      <c r="Y253" s="110" t="s">
        <v>601</v>
      </c>
      <c r="Z253" s="35" t="s">
        <v>1008</v>
      </c>
      <c r="AA253" s="133">
        <v>1</v>
      </c>
      <c r="AB253" s="133">
        <f t="shared" si="12"/>
        <v>1</v>
      </c>
    </row>
    <row r="254" spans="1:28" s="3" customFormat="1" x14ac:dyDescent="0.2">
      <c r="A254" s="99">
        <v>238</v>
      </c>
      <c r="B254" s="100">
        <v>253</v>
      </c>
      <c r="C254" s="101" t="s">
        <v>602</v>
      </c>
      <c r="D254" s="142" t="s">
        <v>2546</v>
      </c>
      <c r="E254" s="100" t="s">
        <v>602</v>
      </c>
      <c r="F254" s="102" t="str">
        <f t="shared" si="10"/>
        <v xml:space="preserve">1893 - Columbian Exposition Issue - 15c  Dark Green,  Discovery, Perf 12   </v>
      </c>
      <c r="G254" s="106" t="s">
        <v>2518</v>
      </c>
      <c r="H254" s="104">
        <v>82.5</v>
      </c>
      <c r="I254" s="105">
        <v>82.5</v>
      </c>
      <c r="J254" s="105">
        <v>0</v>
      </c>
      <c r="K254" s="105">
        <v>225</v>
      </c>
      <c r="L254" s="104">
        <v>82.5</v>
      </c>
      <c r="M254" s="100">
        <v>980</v>
      </c>
      <c r="N254" s="112" t="s">
        <v>591</v>
      </c>
      <c r="O254" s="32">
        <v>1893</v>
      </c>
      <c r="P254" s="111" t="s">
        <v>143</v>
      </c>
      <c r="Q254" s="80" t="s">
        <v>1961</v>
      </c>
      <c r="R254" s="80" t="s">
        <v>1663</v>
      </c>
      <c r="S254" s="36" t="s">
        <v>2034</v>
      </c>
      <c r="T254" s="80" t="s">
        <v>2147</v>
      </c>
      <c r="U254" s="80"/>
      <c r="V254" s="80"/>
      <c r="W254" s="80" t="str">
        <f t="shared" si="11"/>
        <v/>
      </c>
      <c r="X254" s="32" t="s">
        <v>591</v>
      </c>
      <c r="Y254" s="110" t="s">
        <v>602</v>
      </c>
      <c r="Z254" s="35" t="s">
        <v>1009</v>
      </c>
      <c r="AA254" s="133">
        <v>1</v>
      </c>
      <c r="AB254" s="133">
        <f t="shared" si="12"/>
        <v>1</v>
      </c>
    </row>
    <row r="255" spans="1:28" s="3" customFormat="1" x14ac:dyDescent="0.2">
      <c r="A255" s="99">
        <v>239</v>
      </c>
      <c r="B255" s="100">
        <v>254</v>
      </c>
      <c r="C255" s="101" t="s">
        <v>603</v>
      </c>
      <c r="D255" s="142" t="s">
        <v>2546</v>
      </c>
      <c r="E255" s="100" t="s">
        <v>603</v>
      </c>
      <c r="F255" s="102" t="str">
        <f t="shared" si="10"/>
        <v xml:space="preserve">1893 - Columbian Exposition Issue - 30c  Orange Brown,  Columbus At LaRabida, Perf 12   </v>
      </c>
      <c r="G255" s="106" t="s">
        <v>2518</v>
      </c>
      <c r="H255" s="104">
        <v>100</v>
      </c>
      <c r="I255" s="105">
        <v>100</v>
      </c>
      <c r="J255" s="105">
        <v>0</v>
      </c>
      <c r="K255" s="105">
        <v>240</v>
      </c>
      <c r="L255" s="104">
        <v>100</v>
      </c>
      <c r="M255" s="100">
        <v>712</v>
      </c>
      <c r="N255" s="112" t="s">
        <v>591</v>
      </c>
      <c r="O255" s="32">
        <v>1893</v>
      </c>
      <c r="P255" s="111" t="s">
        <v>143</v>
      </c>
      <c r="Q255" s="80" t="s">
        <v>1958</v>
      </c>
      <c r="R255" s="80" t="s">
        <v>1664</v>
      </c>
      <c r="S255" s="36" t="s">
        <v>2019</v>
      </c>
      <c r="T255" s="80" t="s">
        <v>2147</v>
      </c>
      <c r="U255" s="80"/>
      <c r="V255" s="80"/>
      <c r="W255" s="80" t="str">
        <f t="shared" si="11"/>
        <v/>
      </c>
      <c r="X255" s="32" t="s">
        <v>591</v>
      </c>
      <c r="Y255" s="110" t="s">
        <v>603</v>
      </c>
      <c r="Z255" s="35" t="s">
        <v>1010</v>
      </c>
      <c r="AA255" s="133">
        <v>1</v>
      </c>
      <c r="AB255" s="133">
        <f t="shared" si="12"/>
        <v>1</v>
      </c>
    </row>
    <row r="256" spans="1:28" s="3" customFormat="1" x14ac:dyDescent="0.2">
      <c r="A256" s="99">
        <v>240</v>
      </c>
      <c r="B256" s="100">
        <v>255</v>
      </c>
      <c r="C256" s="101" t="s">
        <v>604</v>
      </c>
      <c r="D256" s="142" t="s">
        <v>2546</v>
      </c>
      <c r="E256" s="100" t="s">
        <v>604</v>
      </c>
      <c r="F256" s="102" t="str">
        <f t="shared" si="10"/>
        <v xml:space="preserve">1893 - Columbian Exposition Issue - 50c  Slate Blue,  Recall of Columbus, Perf 12   </v>
      </c>
      <c r="G256" s="106" t="s">
        <v>2518</v>
      </c>
      <c r="H256" s="104">
        <v>200</v>
      </c>
      <c r="I256" s="105">
        <v>200</v>
      </c>
      <c r="J256" s="105">
        <v>0</v>
      </c>
      <c r="K256" s="105">
        <v>500</v>
      </c>
      <c r="L256" s="104">
        <v>200</v>
      </c>
      <c r="M256" s="100">
        <v>728</v>
      </c>
      <c r="N256" s="112" t="s">
        <v>591</v>
      </c>
      <c r="O256" s="32">
        <v>1893</v>
      </c>
      <c r="P256" s="111" t="s">
        <v>143</v>
      </c>
      <c r="Q256" s="80" t="s">
        <v>1966</v>
      </c>
      <c r="R256" s="80" t="s">
        <v>1665</v>
      </c>
      <c r="S256" s="36" t="s">
        <v>2105</v>
      </c>
      <c r="T256" s="80" t="s">
        <v>2147</v>
      </c>
      <c r="U256" s="80"/>
      <c r="V256" s="80"/>
      <c r="W256" s="80" t="str">
        <f t="shared" si="11"/>
        <v/>
      </c>
      <c r="X256" s="32" t="s">
        <v>591</v>
      </c>
      <c r="Y256" s="110" t="s">
        <v>604</v>
      </c>
      <c r="Z256" s="35" t="s">
        <v>1011</v>
      </c>
      <c r="AA256" s="133">
        <v>1</v>
      </c>
      <c r="AB256" s="133">
        <f t="shared" si="12"/>
        <v>1</v>
      </c>
    </row>
    <row r="257" spans="1:28" s="3" customFormat="1" x14ac:dyDescent="0.2">
      <c r="A257" s="99">
        <v>241</v>
      </c>
      <c r="B257" s="100">
        <v>256</v>
      </c>
      <c r="C257" s="101" t="s">
        <v>605</v>
      </c>
      <c r="D257" s="142" t="s">
        <v>2546</v>
      </c>
      <c r="E257" s="100" t="s">
        <v>605</v>
      </c>
      <c r="F257" s="102" t="str">
        <f t="shared" si="10"/>
        <v xml:space="preserve">1893 - Columbian Exposition Issue - $1 Salmon,  Columbus Pledging Jewels, Perf 12   </v>
      </c>
      <c r="G257" s="106" t="s">
        <v>2518</v>
      </c>
      <c r="H257" s="104">
        <v>600</v>
      </c>
      <c r="I257" s="105">
        <v>600</v>
      </c>
      <c r="J257" s="105">
        <v>525</v>
      </c>
      <c r="K257" s="105">
        <v>1100</v>
      </c>
      <c r="L257" s="104">
        <v>600</v>
      </c>
      <c r="M257" s="100">
        <v>751</v>
      </c>
      <c r="N257" s="112" t="s">
        <v>591</v>
      </c>
      <c r="O257" s="32">
        <v>1893</v>
      </c>
      <c r="P257" s="111" t="s">
        <v>143</v>
      </c>
      <c r="Q257" s="140" t="s">
        <v>2544</v>
      </c>
      <c r="R257" s="80" t="s">
        <v>1666</v>
      </c>
      <c r="S257" s="36" t="s">
        <v>2106</v>
      </c>
      <c r="T257" s="80" t="s">
        <v>2147</v>
      </c>
      <c r="U257" s="80"/>
      <c r="V257" s="80"/>
      <c r="W257" s="80" t="str">
        <f t="shared" si="11"/>
        <v/>
      </c>
      <c r="X257" s="32" t="s">
        <v>591</v>
      </c>
      <c r="Y257" s="110" t="s">
        <v>605</v>
      </c>
      <c r="Z257" s="35" t="s">
        <v>1012</v>
      </c>
      <c r="AA257" s="133">
        <v>1</v>
      </c>
      <c r="AB257" s="133">
        <f t="shared" si="12"/>
        <v>1</v>
      </c>
    </row>
    <row r="258" spans="1:28" s="3" customFormat="1" x14ac:dyDescent="0.2">
      <c r="A258" s="99">
        <v>242</v>
      </c>
      <c r="B258" s="100">
        <v>257</v>
      </c>
      <c r="C258" s="101" t="s">
        <v>606</v>
      </c>
      <c r="D258" s="142" t="s">
        <v>2546</v>
      </c>
      <c r="E258" s="100" t="s">
        <v>606</v>
      </c>
      <c r="F258" s="102" t="str">
        <f t="shared" ref="F258:F321" si="13">CONCATENATE(O258," - ",P258," - ",Q258," ",S258,", ",R258,W258,", ",T258,"   ",U258)</f>
        <v xml:space="preserve">1893 - Columbian Exposition Issue - $2 Brown Red,  Columbus in Chains, Perf 12   </v>
      </c>
      <c r="G258" s="106" t="s">
        <v>2518</v>
      </c>
      <c r="H258" s="104">
        <v>600</v>
      </c>
      <c r="I258" s="105">
        <v>600</v>
      </c>
      <c r="J258" s="105">
        <v>525</v>
      </c>
      <c r="K258" s="105">
        <v>1150</v>
      </c>
      <c r="L258" s="104">
        <v>600</v>
      </c>
      <c r="M258" s="100">
        <v>765</v>
      </c>
      <c r="N258" s="112" t="s">
        <v>591</v>
      </c>
      <c r="O258" s="32">
        <v>1893</v>
      </c>
      <c r="P258" s="111" t="s">
        <v>143</v>
      </c>
      <c r="Q258" s="140" t="s">
        <v>2543</v>
      </c>
      <c r="R258" s="80" t="s">
        <v>1667</v>
      </c>
      <c r="S258" s="36" t="s">
        <v>2102</v>
      </c>
      <c r="T258" s="80" t="s">
        <v>2147</v>
      </c>
      <c r="U258" s="80"/>
      <c r="V258" s="80"/>
      <c r="W258" s="80" t="str">
        <f t="shared" ref="W258:W321" si="14">IF(V258&gt;0,CONCATENATE(", ",V258),"")</f>
        <v/>
      </c>
      <c r="X258" s="32" t="s">
        <v>591</v>
      </c>
      <c r="Y258" s="110" t="s">
        <v>606</v>
      </c>
      <c r="Z258" s="35" t="s">
        <v>1013</v>
      </c>
      <c r="AA258" s="133">
        <v>1</v>
      </c>
      <c r="AB258" s="133">
        <f t="shared" ref="AB258:AB321" si="15">IF(H258&gt;0,1,0)</f>
        <v>1</v>
      </c>
    </row>
    <row r="259" spans="1:28" s="3" customFormat="1" x14ac:dyDescent="0.2">
      <c r="A259" s="99">
        <v>243</v>
      </c>
      <c r="B259" s="100">
        <v>258</v>
      </c>
      <c r="C259" s="101" t="s">
        <v>607</v>
      </c>
      <c r="D259" s="142" t="s">
        <v>2546</v>
      </c>
      <c r="E259" s="100" t="s">
        <v>607</v>
      </c>
      <c r="F259" s="102" t="str">
        <f t="shared" si="13"/>
        <v xml:space="preserve">1893 - Columbian Exposition Issue - $3 Yellow Green,  Columbus Describing 3rd Voyage, Perf 12   </v>
      </c>
      <c r="G259" s="106" t="s">
        <v>2518</v>
      </c>
      <c r="H259" s="104">
        <v>825</v>
      </c>
      <c r="I259" s="105">
        <v>825</v>
      </c>
      <c r="J259" s="105">
        <v>750</v>
      </c>
      <c r="K259" s="105">
        <v>1500</v>
      </c>
      <c r="L259" s="104">
        <v>825</v>
      </c>
      <c r="M259" s="100">
        <v>776</v>
      </c>
      <c r="N259" s="112" t="s">
        <v>591</v>
      </c>
      <c r="O259" s="32">
        <v>1893</v>
      </c>
      <c r="P259" s="111" t="s">
        <v>143</v>
      </c>
      <c r="Q259" s="140" t="s">
        <v>2554</v>
      </c>
      <c r="R259" s="80" t="s">
        <v>1668</v>
      </c>
      <c r="S259" s="36" t="s">
        <v>2107</v>
      </c>
      <c r="T259" s="80" t="s">
        <v>2147</v>
      </c>
      <c r="U259" s="80"/>
      <c r="V259" s="80"/>
      <c r="W259" s="80" t="str">
        <f t="shared" si="14"/>
        <v/>
      </c>
      <c r="X259" s="32" t="s">
        <v>591</v>
      </c>
      <c r="Y259" s="110" t="s">
        <v>607</v>
      </c>
      <c r="Z259" s="35" t="s">
        <v>1014</v>
      </c>
      <c r="AA259" s="133">
        <v>1</v>
      </c>
      <c r="AB259" s="133">
        <f t="shared" si="15"/>
        <v>1</v>
      </c>
    </row>
    <row r="260" spans="1:28" s="3" customFormat="1" x14ac:dyDescent="0.2">
      <c r="A260" s="99">
        <v>244</v>
      </c>
      <c r="B260" s="100">
        <v>259</v>
      </c>
      <c r="C260" s="101" t="s">
        <v>608</v>
      </c>
      <c r="D260" s="142" t="s">
        <v>2546</v>
      </c>
      <c r="E260" s="100" t="s">
        <v>608</v>
      </c>
      <c r="F260" s="102" t="str">
        <f t="shared" si="13"/>
        <v xml:space="preserve">1893 - Columbian Exposition Issue - $4 Crimson Lake,  Isabella &amp; Columbus, Perf 12   </v>
      </c>
      <c r="G260" s="106" t="s">
        <v>2518</v>
      </c>
      <c r="H260" s="104">
        <v>1050</v>
      </c>
      <c r="I260" s="105">
        <v>1050</v>
      </c>
      <c r="J260" s="105">
        <v>1000</v>
      </c>
      <c r="K260" s="105">
        <v>2000</v>
      </c>
      <c r="L260" s="104">
        <v>1050</v>
      </c>
      <c r="M260" s="100">
        <v>787</v>
      </c>
      <c r="N260" s="112" t="s">
        <v>591</v>
      </c>
      <c r="O260" s="32">
        <v>1893</v>
      </c>
      <c r="P260" s="111" t="s">
        <v>143</v>
      </c>
      <c r="Q260" s="140" t="s">
        <v>2555</v>
      </c>
      <c r="R260" s="80" t="s">
        <v>1669</v>
      </c>
      <c r="S260" s="36" t="s">
        <v>2108</v>
      </c>
      <c r="T260" s="80" t="s">
        <v>2147</v>
      </c>
      <c r="U260" s="80"/>
      <c r="V260" s="80"/>
      <c r="W260" s="80" t="str">
        <f t="shared" si="14"/>
        <v/>
      </c>
      <c r="X260" s="32" t="s">
        <v>591</v>
      </c>
      <c r="Y260" s="110" t="s">
        <v>608</v>
      </c>
      <c r="Z260" s="35" t="s">
        <v>1015</v>
      </c>
      <c r="AA260" s="133">
        <v>1</v>
      </c>
      <c r="AB260" s="133">
        <f t="shared" si="15"/>
        <v>1</v>
      </c>
    </row>
    <row r="261" spans="1:28" s="3" customFormat="1" x14ac:dyDescent="0.2">
      <c r="A261" s="99">
        <v>245</v>
      </c>
      <c r="B261" s="100">
        <v>260</v>
      </c>
      <c r="C261" s="101" t="s">
        <v>609</v>
      </c>
      <c r="D261" s="142" t="s">
        <v>2546</v>
      </c>
      <c r="E261" s="100" t="s">
        <v>609</v>
      </c>
      <c r="F261" s="102" t="str">
        <f t="shared" si="13"/>
        <v xml:space="preserve">1893 - Columbian Exposition Issue - $5 Black,  Portrait of Columbus, Perf 12   </v>
      </c>
      <c r="G261" s="106" t="s">
        <v>2518</v>
      </c>
      <c r="H261" s="104">
        <v>1200</v>
      </c>
      <c r="I261" s="105">
        <v>1200</v>
      </c>
      <c r="J261" s="105">
        <v>1200</v>
      </c>
      <c r="K261" s="105">
        <v>2400</v>
      </c>
      <c r="L261" s="104">
        <v>1200</v>
      </c>
      <c r="M261" s="100">
        <v>798</v>
      </c>
      <c r="N261" s="112" t="s">
        <v>591</v>
      </c>
      <c r="O261" s="32">
        <v>1893</v>
      </c>
      <c r="P261" s="111" t="s">
        <v>143</v>
      </c>
      <c r="Q261" s="140" t="s">
        <v>2545</v>
      </c>
      <c r="R261" s="80" t="s">
        <v>1670</v>
      </c>
      <c r="S261" s="36" t="s">
        <v>2014</v>
      </c>
      <c r="T261" s="80" t="s">
        <v>2147</v>
      </c>
      <c r="U261" s="80"/>
      <c r="V261" s="80"/>
      <c r="W261" s="80" t="str">
        <f t="shared" si="14"/>
        <v/>
      </c>
      <c r="X261" s="32" t="s">
        <v>591</v>
      </c>
      <c r="Y261" s="110" t="s">
        <v>609</v>
      </c>
      <c r="Z261" s="35" t="s">
        <v>1016</v>
      </c>
      <c r="AA261" s="133">
        <v>1</v>
      </c>
      <c r="AB261" s="133">
        <f t="shared" si="15"/>
        <v>1</v>
      </c>
    </row>
    <row r="262" spans="1:28" s="3" customFormat="1" x14ac:dyDescent="0.2">
      <c r="A262" s="99">
        <v>246</v>
      </c>
      <c r="B262" s="100">
        <v>261</v>
      </c>
      <c r="C262" s="101">
        <v>71</v>
      </c>
      <c r="D262" s="142" t="s">
        <v>2546</v>
      </c>
      <c r="E262" s="100">
        <v>71</v>
      </c>
      <c r="F262" s="102" t="str">
        <f t="shared" si="13"/>
        <v xml:space="preserve">1894 - First Bureau Issue - 1c  Ultramarine,  Franklin, Perf 12   </v>
      </c>
      <c r="G262" s="106" t="s">
        <v>2512</v>
      </c>
      <c r="H262" s="104">
        <v>7</v>
      </c>
      <c r="I262" s="105">
        <v>7</v>
      </c>
      <c r="J262" s="105">
        <v>0</v>
      </c>
      <c r="K262" s="105">
        <v>30</v>
      </c>
      <c r="L262" s="104">
        <v>7</v>
      </c>
      <c r="M262" s="100">
        <v>245</v>
      </c>
      <c r="N262" s="112" t="s">
        <v>590</v>
      </c>
      <c r="O262" s="32">
        <v>1894</v>
      </c>
      <c r="P262" s="111" t="s">
        <v>176</v>
      </c>
      <c r="Q262" s="80" t="s">
        <v>1954</v>
      </c>
      <c r="R262" s="80" t="s">
        <v>1634</v>
      </c>
      <c r="S262" s="36" t="s">
        <v>2048</v>
      </c>
      <c r="T262" s="80" t="s">
        <v>2147</v>
      </c>
      <c r="U262" s="80"/>
      <c r="V262" s="80"/>
      <c r="W262" s="80" t="str">
        <f t="shared" si="14"/>
        <v/>
      </c>
      <c r="X262" s="32" t="s">
        <v>590</v>
      </c>
      <c r="Y262" s="110">
        <v>71</v>
      </c>
      <c r="Z262" s="35" t="s">
        <v>903</v>
      </c>
      <c r="AA262" s="133">
        <v>1</v>
      </c>
      <c r="AB262" s="133">
        <f t="shared" si="15"/>
        <v>1</v>
      </c>
    </row>
    <row r="263" spans="1:28" s="3" customFormat="1" x14ac:dyDescent="0.2">
      <c r="A263" s="99">
        <v>247</v>
      </c>
      <c r="B263" s="100">
        <v>262</v>
      </c>
      <c r="C263" s="101"/>
      <c r="D263" s="143" t="s">
        <v>3794</v>
      </c>
      <c r="E263" s="100">
        <v>71</v>
      </c>
      <c r="F263" s="102" t="str">
        <f t="shared" si="13"/>
        <v xml:space="preserve">1894 - First Bureau Issue - 1c  Blue,  Franklin, Perf 12   </v>
      </c>
      <c r="G263" s="106" t="s">
        <v>2512</v>
      </c>
      <c r="H263" s="104"/>
      <c r="I263" s="105">
        <v>4</v>
      </c>
      <c r="J263" s="105">
        <v>0</v>
      </c>
      <c r="K263" s="105">
        <v>65</v>
      </c>
      <c r="L263" s="104">
        <v>4</v>
      </c>
      <c r="M263" s="100">
        <v>246</v>
      </c>
      <c r="N263" s="112" t="s">
        <v>590</v>
      </c>
      <c r="O263" s="32">
        <v>1894</v>
      </c>
      <c r="P263" s="111" t="s">
        <v>176</v>
      </c>
      <c r="Q263" s="80" t="s">
        <v>1954</v>
      </c>
      <c r="R263" s="80" t="s">
        <v>1634</v>
      </c>
      <c r="S263" s="36" t="s">
        <v>2018</v>
      </c>
      <c r="T263" s="80" t="s">
        <v>2147</v>
      </c>
      <c r="U263" s="80"/>
      <c r="V263" s="80"/>
      <c r="W263" s="80" t="str">
        <f t="shared" si="14"/>
        <v/>
      </c>
      <c r="X263" s="32" t="s">
        <v>1593</v>
      </c>
      <c r="Y263" s="110">
        <v>71</v>
      </c>
      <c r="Z263" s="35"/>
      <c r="AA263" s="133">
        <v>1</v>
      </c>
      <c r="AB263" s="133">
        <f t="shared" si="15"/>
        <v>0</v>
      </c>
    </row>
    <row r="264" spans="1:28" s="3" customFormat="1" x14ac:dyDescent="0.2">
      <c r="A264" s="99">
        <v>248</v>
      </c>
      <c r="B264" s="100">
        <v>263</v>
      </c>
      <c r="C264" s="101">
        <v>72</v>
      </c>
      <c r="D264" s="142" t="s">
        <v>2546</v>
      </c>
      <c r="E264" s="100">
        <v>72</v>
      </c>
      <c r="F264" s="102" t="str">
        <f t="shared" si="13"/>
        <v xml:space="preserve">1894 - First Bureau Issue - 2c  Pink,  Washington, Type I, Perf 12   </v>
      </c>
      <c r="G264" s="106" t="s">
        <v>2512</v>
      </c>
      <c r="H264" s="104">
        <v>9</v>
      </c>
      <c r="I264" s="105">
        <v>9</v>
      </c>
      <c r="J264" s="105">
        <v>0</v>
      </c>
      <c r="K264" s="105">
        <v>30</v>
      </c>
      <c r="L264" s="104">
        <v>9</v>
      </c>
      <c r="M264" s="100">
        <v>248</v>
      </c>
      <c r="N264" s="112" t="s">
        <v>590</v>
      </c>
      <c r="O264" s="32">
        <v>1894</v>
      </c>
      <c r="P264" s="111" t="s">
        <v>176</v>
      </c>
      <c r="Q264" s="80" t="s">
        <v>1960</v>
      </c>
      <c r="R264" s="80" t="s">
        <v>1635</v>
      </c>
      <c r="S264" s="36" t="s">
        <v>2035</v>
      </c>
      <c r="T264" s="80" t="s">
        <v>2147</v>
      </c>
      <c r="U264" s="80"/>
      <c r="V264" s="80" t="s">
        <v>2016</v>
      </c>
      <c r="W264" s="80" t="str">
        <f t="shared" si="14"/>
        <v>, Type I</v>
      </c>
      <c r="X264" s="32" t="s">
        <v>590</v>
      </c>
      <c r="Y264" s="110">
        <v>72</v>
      </c>
      <c r="Z264" s="35" t="s">
        <v>904</v>
      </c>
      <c r="AA264" s="133">
        <v>1</v>
      </c>
      <c r="AB264" s="133">
        <f t="shared" si="15"/>
        <v>1</v>
      </c>
    </row>
    <row r="265" spans="1:28" s="3" customFormat="1" x14ac:dyDescent="0.2">
      <c r="A265" s="99">
        <v>249</v>
      </c>
      <c r="B265" s="100">
        <v>264</v>
      </c>
      <c r="C265" s="101"/>
      <c r="D265" s="143" t="s">
        <v>3794</v>
      </c>
      <c r="E265" s="100">
        <v>72</v>
      </c>
      <c r="F265" s="102" t="str">
        <f t="shared" si="13"/>
        <v xml:space="preserve">1894 - First Bureau Issue - 2c  Carmine Lake,  Washington, Type I, Perf 12   </v>
      </c>
      <c r="G265" s="106" t="s">
        <v>2512</v>
      </c>
      <c r="H265" s="104"/>
      <c r="I265" s="105">
        <v>7</v>
      </c>
      <c r="J265" s="105">
        <v>0</v>
      </c>
      <c r="K265" s="105">
        <v>150</v>
      </c>
      <c r="L265" s="104">
        <v>7</v>
      </c>
      <c r="M265" s="100">
        <v>249</v>
      </c>
      <c r="N265" s="112" t="s">
        <v>590</v>
      </c>
      <c r="O265" s="32">
        <v>1894</v>
      </c>
      <c r="P265" s="111" t="s">
        <v>176</v>
      </c>
      <c r="Q265" s="80" t="s">
        <v>1960</v>
      </c>
      <c r="R265" s="80" t="s">
        <v>1635</v>
      </c>
      <c r="S265" s="36" t="s">
        <v>2114</v>
      </c>
      <c r="T265" s="80" t="s">
        <v>2147</v>
      </c>
      <c r="U265" s="80"/>
      <c r="V265" s="80" t="s">
        <v>2016</v>
      </c>
      <c r="W265" s="80" t="str">
        <f t="shared" si="14"/>
        <v>, Type I</v>
      </c>
      <c r="X265" s="32" t="s">
        <v>1593</v>
      </c>
      <c r="Y265" s="110">
        <v>72</v>
      </c>
      <c r="Z265" s="35"/>
      <c r="AA265" s="133">
        <v>1</v>
      </c>
      <c r="AB265" s="133">
        <f t="shared" si="15"/>
        <v>0</v>
      </c>
    </row>
    <row r="266" spans="1:28" s="3" customFormat="1" x14ac:dyDescent="0.2">
      <c r="A266" s="99">
        <v>250</v>
      </c>
      <c r="B266" s="100">
        <v>265</v>
      </c>
      <c r="C266" s="101"/>
      <c r="D266" s="143" t="s">
        <v>3794</v>
      </c>
      <c r="E266" s="100">
        <v>72</v>
      </c>
      <c r="F266" s="102" t="str">
        <f t="shared" si="13"/>
        <v xml:space="preserve">1894 - First Bureau Issue - 2c  Carmine,  Washington, Type I, Perf 12   </v>
      </c>
      <c r="G266" s="106" t="s">
        <v>2512</v>
      </c>
      <c r="H266" s="104"/>
      <c r="I266" s="105">
        <v>3</v>
      </c>
      <c r="J266" s="105">
        <v>0</v>
      </c>
      <c r="K266" s="105">
        <v>30</v>
      </c>
      <c r="L266" s="104">
        <v>3</v>
      </c>
      <c r="M266" s="100">
        <v>250</v>
      </c>
      <c r="N266" s="112" t="s">
        <v>590</v>
      </c>
      <c r="O266" s="32">
        <v>1894</v>
      </c>
      <c r="P266" s="111" t="s">
        <v>176</v>
      </c>
      <c r="Q266" s="80" t="s">
        <v>1960</v>
      </c>
      <c r="R266" s="80" t="s">
        <v>1635</v>
      </c>
      <c r="S266" s="36" t="s">
        <v>2057</v>
      </c>
      <c r="T266" s="80" t="s">
        <v>2147</v>
      </c>
      <c r="U266" s="80"/>
      <c r="V266" s="80" t="s">
        <v>2016</v>
      </c>
      <c r="W266" s="80" t="str">
        <f t="shared" si="14"/>
        <v>, Type I</v>
      </c>
      <c r="X266" s="32" t="s">
        <v>1593</v>
      </c>
      <c r="Y266" s="110">
        <v>72</v>
      </c>
      <c r="Z266" s="35"/>
      <c r="AA266" s="133">
        <v>1</v>
      </c>
      <c r="AB266" s="133">
        <f t="shared" si="15"/>
        <v>0</v>
      </c>
    </row>
    <row r="267" spans="1:28" s="3" customFormat="1" x14ac:dyDescent="0.2">
      <c r="A267" s="99">
        <v>251</v>
      </c>
      <c r="B267" s="100">
        <v>266</v>
      </c>
      <c r="C267" s="101"/>
      <c r="D267" s="143" t="s">
        <v>3794</v>
      </c>
      <c r="E267" s="100">
        <v>72</v>
      </c>
      <c r="F267" s="102" t="str">
        <f t="shared" si="13"/>
        <v xml:space="preserve">1894 - First Bureau Issue - 2c  Carmine,  Washington, Type II, Perf 12   </v>
      </c>
      <c r="G267" s="106" t="s">
        <v>2512</v>
      </c>
      <c r="H267" s="104"/>
      <c r="I267" s="105">
        <v>15</v>
      </c>
      <c r="J267" s="105">
        <v>0</v>
      </c>
      <c r="K267" s="105">
        <v>375</v>
      </c>
      <c r="L267" s="104">
        <v>15</v>
      </c>
      <c r="M267" s="100">
        <v>251</v>
      </c>
      <c r="N267" s="112" t="s">
        <v>590</v>
      </c>
      <c r="O267" s="32">
        <v>1894</v>
      </c>
      <c r="P267" s="111" t="s">
        <v>176</v>
      </c>
      <c r="Q267" s="80" t="s">
        <v>1960</v>
      </c>
      <c r="R267" s="80" t="s">
        <v>1635</v>
      </c>
      <c r="S267" s="36" t="s">
        <v>2057</v>
      </c>
      <c r="T267" s="80" t="s">
        <v>2147</v>
      </c>
      <c r="U267" s="80"/>
      <c r="V267" s="80" t="s">
        <v>2080</v>
      </c>
      <c r="W267" s="80" t="str">
        <f t="shared" si="14"/>
        <v>, Type II</v>
      </c>
      <c r="X267" s="32" t="s">
        <v>1593</v>
      </c>
      <c r="Y267" s="110">
        <v>72</v>
      </c>
      <c r="Z267" s="35"/>
      <c r="AA267" s="133">
        <v>1</v>
      </c>
      <c r="AB267" s="133">
        <f t="shared" si="15"/>
        <v>0</v>
      </c>
    </row>
    <row r="268" spans="1:28" s="3" customFormat="1" x14ac:dyDescent="0.2">
      <c r="A268" s="99">
        <v>252</v>
      </c>
      <c r="B268" s="100">
        <v>267</v>
      </c>
      <c r="C268" s="101"/>
      <c r="D268" s="143" t="s">
        <v>3794</v>
      </c>
      <c r="E268" s="100">
        <v>72</v>
      </c>
      <c r="F268" s="102" t="str">
        <f t="shared" si="13"/>
        <v xml:space="preserve">1894 - First Bureau Issue - 2c  Carmine,  Washington, Type III, Perf 12   </v>
      </c>
      <c r="G268" s="106" t="s">
        <v>2512</v>
      </c>
      <c r="H268" s="104"/>
      <c r="I268" s="105">
        <v>14</v>
      </c>
      <c r="J268" s="105">
        <v>0</v>
      </c>
      <c r="K268" s="105">
        <v>125</v>
      </c>
      <c r="L268" s="104">
        <v>14</v>
      </c>
      <c r="M268" s="100">
        <v>252</v>
      </c>
      <c r="N268" s="112" t="s">
        <v>590</v>
      </c>
      <c r="O268" s="32">
        <v>1894</v>
      </c>
      <c r="P268" s="111" t="s">
        <v>176</v>
      </c>
      <c r="Q268" s="80" t="s">
        <v>1960</v>
      </c>
      <c r="R268" s="80" t="s">
        <v>1635</v>
      </c>
      <c r="S268" s="36" t="s">
        <v>2057</v>
      </c>
      <c r="T268" s="80" t="s">
        <v>2147</v>
      </c>
      <c r="U268" s="80"/>
      <c r="V268" s="80" t="s">
        <v>2081</v>
      </c>
      <c r="W268" s="80" t="str">
        <f t="shared" si="14"/>
        <v>, Type III</v>
      </c>
      <c r="X268" s="32" t="s">
        <v>1593</v>
      </c>
      <c r="Y268" s="110">
        <v>72</v>
      </c>
      <c r="Z268" s="35"/>
      <c r="AA268" s="133">
        <v>1</v>
      </c>
      <c r="AB268" s="133">
        <f t="shared" si="15"/>
        <v>0</v>
      </c>
    </row>
    <row r="269" spans="1:28" s="3" customFormat="1" x14ac:dyDescent="0.2">
      <c r="A269" s="99">
        <v>253</v>
      </c>
      <c r="B269" s="100">
        <v>268</v>
      </c>
      <c r="C269" s="101"/>
      <c r="D269" s="143" t="s">
        <v>3794</v>
      </c>
      <c r="E269" s="100">
        <v>73</v>
      </c>
      <c r="F269" s="102" t="str">
        <f t="shared" si="13"/>
        <v xml:space="preserve">1894 - First Bureau Issue - 3c  Purple,  Jackson, Perf 12   </v>
      </c>
      <c r="G269" s="106" t="s">
        <v>2512</v>
      </c>
      <c r="H269" s="104"/>
      <c r="I269" s="105">
        <v>13</v>
      </c>
      <c r="J269" s="105">
        <v>0</v>
      </c>
      <c r="K269" s="105">
        <v>110</v>
      </c>
      <c r="L269" s="104">
        <v>13</v>
      </c>
      <c r="M269" s="100">
        <v>256</v>
      </c>
      <c r="N269" s="112" t="s">
        <v>590</v>
      </c>
      <c r="O269" s="32">
        <v>1894</v>
      </c>
      <c r="P269" s="111" t="s">
        <v>176</v>
      </c>
      <c r="Q269" s="80" t="s">
        <v>1955</v>
      </c>
      <c r="R269" s="80" t="s">
        <v>1637</v>
      </c>
      <c r="S269" s="36" t="s">
        <v>2060</v>
      </c>
      <c r="T269" s="80" t="s">
        <v>2147</v>
      </c>
      <c r="U269" s="80"/>
      <c r="V269" s="80"/>
      <c r="W269" s="80" t="str">
        <f t="shared" si="14"/>
        <v/>
      </c>
      <c r="X269" s="32" t="s">
        <v>590</v>
      </c>
      <c r="Y269" s="110">
        <v>73</v>
      </c>
      <c r="Z269" s="35" t="s">
        <v>905</v>
      </c>
      <c r="AA269" s="133">
        <v>1</v>
      </c>
      <c r="AB269" s="133">
        <f t="shared" si="15"/>
        <v>0</v>
      </c>
    </row>
    <row r="270" spans="1:28" s="3" customFormat="1" x14ac:dyDescent="0.2">
      <c r="A270" s="99">
        <v>254</v>
      </c>
      <c r="B270" s="100">
        <v>269</v>
      </c>
      <c r="C270" s="101"/>
      <c r="D270" s="143" t="s">
        <v>3794</v>
      </c>
      <c r="E270" s="100">
        <v>74</v>
      </c>
      <c r="F270" s="102" t="str">
        <f t="shared" si="13"/>
        <v xml:space="preserve">1894 - First Bureau Issue - 4c  Dark Brown,  Lincoln, Perf 12   </v>
      </c>
      <c r="G270" s="106" t="s">
        <v>2512</v>
      </c>
      <c r="H270" s="104"/>
      <c r="I270" s="105">
        <v>12.5</v>
      </c>
      <c r="J270" s="105">
        <v>0</v>
      </c>
      <c r="K270" s="105">
        <v>190</v>
      </c>
      <c r="L270" s="104">
        <v>12.5</v>
      </c>
      <c r="M270" s="100">
        <v>258</v>
      </c>
      <c r="N270" s="112" t="s">
        <v>590</v>
      </c>
      <c r="O270" s="32">
        <v>1894</v>
      </c>
      <c r="P270" s="111" t="s">
        <v>176</v>
      </c>
      <c r="Q270" s="80" t="s">
        <v>1964</v>
      </c>
      <c r="R270" s="80" t="s">
        <v>1638</v>
      </c>
      <c r="S270" s="36" t="s">
        <v>2100</v>
      </c>
      <c r="T270" s="80" t="s">
        <v>2147</v>
      </c>
      <c r="U270" s="80"/>
      <c r="V270" s="80"/>
      <c r="W270" s="80" t="str">
        <f t="shared" si="14"/>
        <v/>
      </c>
      <c r="X270" s="32" t="s">
        <v>590</v>
      </c>
      <c r="Y270" s="110">
        <v>74</v>
      </c>
      <c r="Z270" s="35" t="s">
        <v>906</v>
      </c>
      <c r="AA270" s="133">
        <v>1</v>
      </c>
      <c r="AB270" s="133">
        <f t="shared" si="15"/>
        <v>0</v>
      </c>
    </row>
    <row r="271" spans="1:28" s="3" customFormat="1" x14ac:dyDescent="0.2">
      <c r="A271" s="99">
        <v>255</v>
      </c>
      <c r="B271" s="100">
        <v>270</v>
      </c>
      <c r="C271" s="101"/>
      <c r="D271" s="143" t="s">
        <v>3794</v>
      </c>
      <c r="E271" s="100">
        <v>75</v>
      </c>
      <c r="F271" s="102" t="str">
        <f t="shared" si="13"/>
        <v xml:space="preserve">1894 - First Bureau Issue - 5c  Chocolate,  Grant, Perf 12   </v>
      </c>
      <c r="G271" s="106" t="s">
        <v>2512</v>
      </c>
      <c r="H271" s="104"/>
      <c r="I271" s="105">
        <v>10</v>
      </c>
      <c r="J271" s="105">
        <v>0</v>
      </c>
      <c r="K271" s="105">
        <v>110</v>
      </c>
      <c r="L271" s="104">
        <v>10</v>
      </c>
      <c r="M271" s="100">
        <v>260</v>
      </c>
      <c r="N271" s="112" t="s">
        <v>590</v>
      </c>
      <c r="O271" s="32">
        <v>1894</v>
      </c>
      <c r="P271" s="111" t="s">
        <v>176</v>
      </c>
      <c r="Q271" s="80" t="s">
        <v>1952</v>
      </c>
      <c r="R271" s="80" t="s">
        <v>1654</v>
      </c>
      <c r="S271" s="36" t="s">
        <v>2101</v>
      </c>
      <c r="T271" s="80" t="s">
        <v>2147</v>
      </c>
      <c r="U271" s="80"/>
      <c r="V271" s="80"/>
      <c r="W271" s="80" t="str">
        <f t="shared" si="14"/>
        <v/>
      </c>
      <c r="X271" s="32" t="s">
        <v>590</v>
      </c>
      <c r="Y271" s="110">
        <v>75</v>
      </c>
      <c r="Z271" s="35" t="s">
        <v>907</v>
      </c>
      <c r="AA271" s="133">
        <v>1</v>
      </c>
      <c r="AB271" s="133">
        <f t="shared" si="15"/>
        <v>0</v>
      </c>
    </row>
    <row r="272" spans="1:28" s="3" customFormat="1" x14ac:dyDescent="0.2">
      <c r="A272" s="99">
        <v>256</v>
      </c>
      <c r="B272" s="100">
        <v>271</v>
      </c>
      <c r="C272" s="101"/>
      <c r="D272" s="143" t="s">
        <v>3794</v>
      </c>
      <c r="E272" s="100">
        <v>76</v>
      </c>
      <c r="F272" s="102" t="str">
        <f t="shared" si="13"/>
        <v xml:space="preserve">1894 - First Bureau Issue - 6c  Duill Brown,  Garfield, Perf 12   </v>
      </c>
      <c r="G272" s="106" t="s">
        <v>2512</v>
      </c>
      <c r="H272" s="104"/>
      <c r="I272" s="105">
        <v>30</v>
      </c>
      <c r="J272" s="105">
        <v>0</v>
      </c>
      <c r="K272" s="105">
        <v>160</v>
      </c>
      <c r="L272" s="104">
        <v>30</v>
      </c>
      <c r="M272" s="100">
        <v>262</v>
      </c>
      <c r="N272" s="112" t="s">
        <v>590</v>
      </c>
      <c r="O272" s="32">
        <v>1894</v>
      </c>
      <c r="P272" s="111" t="s">
        <v>176</v>
      </c>
      <c r="Q272" s="80" t="s">
        <v>1962</v>
      </c>
      <c r="R272" s="80" t="s">
        <v>1653</v>
      </c>
      <c r="S272" s="36" t="s">
        <v>2115</v>
      </c>
      <c r="T272" s="80" t="s">
        <v>2147</v>
      </c>
      <c r="U272" s="80"/>
      <c r="V272" s="80"/>
      <c r="W272" s="80" t="str">
        <f t="shared" si="14"/>
        <v/>
      </c>
      <c r="X272" s="32" t="s">
        <v>590</v>
      </c>
      <c r="Y272" s="110">
        <v>76</v>
      </c>
      <c r="Z272" s="35" t="s">
        <v>908</v>
      </c>
      <c r="AA272" s="133">
        <v>1</v>
      </c>
      <c r="AB272" s="133">
        <f t="shared" si="15"/>
        <v>0</v>
      </c>
    </row>
    <row r="273" spans="1:28" s="3" customFormat="1" x14ac:dyDescent="0.2">
      <c r="A273" s="99">
        <v>257</v>
      </c>
      <c r="B273" s="100">
        <v>272</v>
      </c>
      <c r="C273" s="101"/>
      <c r="D273" s="143" t="s">
        <v>3794</v>
      </c>
      <c r="E273" s="100">
        <v>77</v>
      </c>
      <c r="F273" s="102" t="str">
        <f t="shared" si="13"/>
        <v xml:space="preserve">1894 - First Bureau Issue - 8c  Violet Brown,  Sherman, Perf 12   </v>
      </c>
      <c r="G273" s="106" t="s">
        <v>2512</v>
      </c>
      <c r="H273" s="104"/>
      <c r="I273" s="105">
        <v>22.5</v>
      </c>
      <c r="J273" s="105">
        <v>0</v>
      </c>
      <c r="K273" s="105">
        <v>160</v>
      </c>
      <c r="L273" s="104">
        <v>22.5</v>
      </c>
      <c r="M273" s="100">
        <v>264</v>
      </c>
      <c r="N273" s="112" t="s">
        <v>590</v>
      </c>
      <c r="O273" s="32">
        <v>1894</v>
      </c>
      <c r="P273" s="111" t="s">
        <v>176</v>
      </c>
      <c r="Q273" s="80" t="s">
        <v>1965</v>
      </c>
      <c r="R273" s="80" t="s">
        <v>1655</v>
      </c>
      <c r="S273" s="36" t="s">
        <v>2116</v>
      </c>
      <c r="T273" s="80" t="s">
        <v>2147</v>
      </c>
      <c r="U273" s="80"/>
      <c r="V273" s="80"/>
      <c r="W273" s="80" t="str">
        <f t="shared" si="14"/>
        <v/>
      </c>
      <c r="X273" s="32" t="s">
        <v>590</v>
      </c>
      <c r="Y273" s="110">
        <v>77</v>
      </c>
      <c r="Z273" s="35" t="s">
        <v>909</v>
      </c>
      <c r="AA273" s="133">
        <v>1</v>
      </c>
      <c r="AB273" s="133">
        <f t="shared" si="15"/>
        <v>0</v>
      </c>
    </row>
    <row r="274" spans="1:28" s="3" customFormat="1" x14ac:dyDescent="0.2">
      <c r="A274" s="99">
        <v>258</v>
      </c>
      <c r="B274" s="100">
        <v>273</v>
      </c>
      <c r="C274" s="101"/>
      <c r="D274" s="143" t="s">
        <v>3794</v>
      </c>
      <c r="E274" s="100">
        <v>78</v>
      </c>
      <c r="F274" s="102" t="str">
        <f t="shared" si="13"/>
        <v xml:space="preserve">1894 - First Bureau Issue - 10c  Dark Green,  Webster, Perf 12   </v>
      </c>
      <c r="G274" s="106" t="s">
        <v>2512</v>
      </c>
      <c r="H274" s="104"/>
      <c r="I274" s="105">
        <v>22.5</v>
      </c>
      <c r="J274" s="105">
        <v>0</v>
      </c>
      <c r="K274" s="105">
        <v>275</v>
      </c>
      <c r="L274" s="104">
        <v>22.5</v>
      </c>
      <c r="M274" s="100">
        <v>266</v>
      </c>
      <c r="N274" s="112" t="s">
        <v>590</v>
      </c>
      <c r="O274" s="32">
        <v>1894</v>
      </c>
      <c r="P274" s="111" t="s">
        <v>176</v>
      </c>
      <c r="Q274" s="80" t="s">
        <v>1953</v>
      </c>
      <c r="R274" s="80" t="s">
        <v>1648</v>
      </c>
      <c r="S274" s="36" t="s">
        <v>2034</v>
      </c>
      <c r="T274" s="80" t="s">
        <v>2147</v>
      </c>
      <c r="U274" s="80"/>
      <c r="V274" s="80"/>
      <c r="W274" s="80" t="str">
        <f t="shared" si="14"/>
        <v/>
      </c>
      <c r="X274" s="32" t="s">
        <v>590</v>
      </c>
      <c r="Y274" s="110">
        <v>78</v>
      </c>
      <c r="Z274" s="35" t="s">
        <v>910</v>
      </c>
      <c r="AA274" s="133">
        <v>1</v>
      </c>
      <c r="AB274" s="133">
        <f t="shared" si="15"/>
        <v>0</v>
      </c>
    </row>
    <row r="275" spans="1:28" s="3" customFormat="1" x14ac:dyDescent="0.2">
      <c r="A275" s="99">
        <v>259</v>
      </c>
      <c r="B275" s="100">
        <v>274</v>
      </c>
      <c r="C275" s="101"/>
      <c r="D275" s="143" t="s">
        <v>3794</v>
      </c>
      <c r="E275" s="100">
        <v>79</v>
      </c>
      <c r="F275" s="102" t="str">
        <f t="shared" si="13"/>
        <v xml:space="preserve">1894 - First Bureau Issue - 15c  Dark Blue,  Clay, Perf 12   </v>
      </c>
      <c r="G275" s="106" t="s">
        <v>2512</v>
      </c>
      <c r="H275" s="104"/>
      <c r="I275" s="105">
        <v>70</v>
      </c>
      <c r="J275" s="105">
        <v>0</v>
      </c>
      <c r="K275" s="105">
        <v>275</v>
      </c>
      <c r="L275" s="104">
        <v>70</v>
      </c>
      <c r="M275" s="100">
        <v>268</v>
      </c>
      <c r="N275" s="112" t="s">
        <v>590</v>
      </c>
      <c r="O275" s="32">
        <v>1894</v>
      </c>
      <c r="P275" s="111" t="s">
        <v>176</v>
      </c>
      <c r="Q275" s="80" t="s">
        <v>1961</v>
      </c>
      <c r="R275" s="80" t="s">
        <v>1647</v>
      </c>
      <c r="S275" s="36" t="s">
        <v>2117</v>
      </c>
      <c r="T275" s="80" t="s">
        <v>2147</v>
      </c>
      <c r="U275" s="80"/>
      <c r="V275" s="80"/>
      <c r="W275" s="80" t="str">
        <f t="shared" si="14"/>
        <v/>
      </c>
      <c r="X275" s="32" t="s">
        <v>590</v>
      </c>
      <c r="Y275" s="110">
        <v>79</v>
      </c>
      <c r="Z275" s="35" t="s">
        <v>911</v>
      </c>
      <c r="AA275" s="133">
        <v>1</v>
      </c>
      <c r="AB275" s="133">
        <f t="shared" si="15"/>
        <v>0</v>
      </c>
    </row>
    <row r="276" spans="1:28" s="3" customFormat="1" x14ac:dyDescent="0.2">
      <c r="A276" s="99">
        <v>260</v>
      </c>
      <c r="B276" s="100">
        <v>275</v>
      </c>
      <c r="C276" s="101"/>
      <c r="D276" s="143" t="s">
        <v>3794</v>
      </c>
      <c r="E276" s="100">
        <v>80</v>
      </c>
      <c r="F276" s="102" t="str">
        <f t="shared" si="13"/>
        <v xml:space="preserve">1894 - First Bureau Issue - 50c  Orange,  Jefferson, Perf 12   </v>
      </c>
      <c r="G276" s="106" t="s">
        <v>2512</v>
      </c>
      <c r="H276" s="104"/>
      <c r="I276" s="105">
        <v>150</v>
      </c>
      <c r="J276" s="105">
        <v>0</v>
      </c>
      <c r="K276" s="105">
        <v>500</v>
      </c>
      <c r="L276" s="104">
        <v>150</v>
      </c>
      <c r="M276" s="100">
        <v>270</v>
      </c>
      <c r="N276" s="112" t="s">
        <v>590</v>
      </c>
      <c r="O276" s="32">
        <v>1894</v>
      </c>
      <c r="P276" s="111" t="s">
        <v>176</v>
      </c>
      <c r="Q276" s="80" t="s">
        <v>1966</v>
      </c>
      <c r="R276" s="80" t="s">
        <v>1636</v>
      </c>
      <c r="S276" s="36" t="s">
        <v>2031</v>
      </c>
      <c r="T276" s="80" t="s">
        <v>2147</v>
      </c>
      <c r="U276" s="80"/>
      <c r="V276" s="80"/>
      <c r="W276" s="80" t="str">
        <f t="shared" si="14"/>
        <v/>
      </c>
      <c r="X276" s="32" t="s">
        <v>590</v>
      </c>
      <c r="Y276" s="110">
        <v>80</v>
      </c>
      <c r="Z276" s="35" t="s">
        <v>912</v>
      </c>
      <c r="AA276" s="133">
        <v>1</v>
      </c>
      <c r="AB276" s="133">
        <f t="shared" si="15"/>
        <v>0</v>
      </c>
    </row>
    <row r="277" spans="1:28" s="3" customFormat="1" x14ac:dyDescent="0.2">
      <c r="A277" s="99">
        <v>261</v>
      </c>
      <c r="B277" s="100">
        <v>276</v>
      </c>
      <c r="C277" s="101"/>
      <c r="D277" s="143" t="s">
        <v>3794</v>
      </c>
      <c r="E277" s="100">
        <v>81</v>
      </c>
      <c r="F277" s="102" t="str">
        <f t="shared" si="13"/>
        <v xml:space="preserve">1894 - First Bureau Issue - $1 Black,  Perry, Type I, Perf 12   </v>
      </c>
      <c r="G277" s="106" t="s">
        <v>2512</v>
      </c>
      <c r="H277" s="104"/>
      <c r="I277" s="105">
        <v>375</v>
      </c>
      <c r="J277" s="105">
        <v>325</v>
      </c>
      <c r="K277" s="105">
        <v>1000</v>
      </c>
      <c r="L277" s="104">
        <v>375</v>
      </c>
      <c r="M277" s="100">
        <v>272</v>
      </c>
      <c r="N277" s="112" t="s">
        <v>590</v>
      </c>
      <c r="O277" s="32">
        <v>1894</v>
      </c>
      <c r="P277" s="111" t="s">
        <v>176</v>
      </c>
      <c r="Q277" s="140" t="s">
        <v>2544</v>
      </c>
      <c r="R277" s="80" t="s">
        <v>1651</v>
      </c>
      <c r="S277" s="36" t="s">
        <v>2014</v>
      </c>
      <c r="T277" s="80" t="s">
        <v>2147</v>
      </c>
      <c r="U277" s="80"/>
      <c r="V277" s="80" t="s">
        <v>2016</v>
      </c>
      <c r="W277" s="80" t="str">
        <f t="shared" si="14"/>
        <v>, Type I</v>
      </c>
      <c r="X277" s="32" t="s">
        <v>590</v>
      </c>
      <c r="Y277" s="110">
        <v>81</v>
      </c>
      <c r="Z277" s="35" t="s">
        <v>913</v>
      </c>
      <c r="AA277" s="133">
        <v>1</v>
      </c>
      <c r="AB277" s="133">
        <f t="shared" si="15"/>
        <v>0</v>
      </c>
    </row>
    <row r="278" spans="1:28" s="3" customFormat="1" x14ac:dyDescent="0.2">
      <c r="A278" s="99" t="s">
        <v>179</v>
      </c>
      <c r="B278" s="100">
        <v>277</v>
      </c>
      <c r="C278" s="101"/>
      <c r="D278" s="143" t="s">
        <v>3794</v>
      </c>
      <c r="E278" s="100">
        <v>81</v>
      </c>
      <c r="F278" s="102" t="str">
        <f t="shared" si="13"/>
        <v xml:space="preserve">1894 - First Bureau Issue - $1 Black,  Perry, Type II, Perf 12   </v>
      </c>
      <c r="G278" s="106" t="s">
        <v>2512</v>
      </c>
      <c r="H278" s="104"/>
      <c r="I278" s="105">
        <v>825</v>
      </c>
      <c r="J278" s="105">
        <v>675</v>
      </c>
      <c r="K278" s="105">
        <v>2100</v>
      </c>
      <c r="L278" s="104">
        <v>825</v>
      </c>
      <c r="M278" s="100">
        <v>273</v>
      </c>
      <c r="N278" s="112" t="s">
        <v>590</v>
      </c>
      <c r="O278" s="32">
        <v>1894</v>
      </c>
      <c r="P278" s="111" t="s">
        <v>176</v>
      </c>
      <c r="Q278" s="140" t="s">
        <v>2544</v>
      </c>
      <c r="R278" s="80" t="s">
        <v>1651</v>
      </c>
      <c r="S278" s="36" t="s">
        <v>2014</v>
      </c>
      <c r="T278" s="80" t="s">
        <v>2147</v>
      </c>
      <c r="U278" s="80"/>
      <c r="V278" s="80" t="s">
        <v>2080</v>
      </c>
      <c r="W278" s="80" t="str">
        <f t="shared" si="14"/>
        <v>, Type II</v>
      </c>
      <c r="X278" s="32" t="s">
        <v>1593</v>
      </c>
      <c r="Y278" s="110">
        <v>81</v>
      </c>
      <c r="Z278" s="35"/>
      <c r="AA278" s="133">
        <v>1</v>
      </c>
      <c r="AB278" s="133">
        <f t="shared" si="15"/>
        <v>0</v>
      </c>
    </row>
    <row r="279" spans="1:28" s="3" customFormat="1" x14ac:dyDescent="0.2">
      <c r="A279" s="99">
        <v>262</v>
      </c>
      <c r="B279" s="100">
        <v>278</v>
      </c>
      <c r="C279" s="101"/>
      <c r="D279" s="143" t="s">
        <v>3794</v>
      </c>
      <c r="E279" s="100">
        <v>82</v>
      </c>
      <c r="F279" s="102" t="str">
        <f t="shared" si="13"/>
        <v xml:space="preserve">1894 - First Bureau Issue - $2 Blue,  James Madison, Perf 12   </v>
      </c>
      <c r="G279" s="106" t="s">
        <v>2512</v>
      </c>
      <c r="H279" s="104"/>
      <c r="I279" s="105">
        <v>1250</v>
      </c>
      <c r="J279" s="105">
        <v>1100</v>
      </c>
      <c r="K279" s="105">
        <v>2750</v>
      </c>
      <c r="L279" s="104">
        <v>1250</v>
      </c>
      <c r="M279" s="100">
        <v>276</v>
      </c>
      <c r="N279" s="112" t="s">
        <v>590</v>
      </c>
      <c r="O279" s="32">
        <v>1894</v>
      </c>
      <c r="P279" s="111" t="s">
        <v>176</v>
      </c>
      <c r="Q279" s="140" t="s">
        <v>2543</v>
      </c>
      <c r="R279" s="80" t="s">
        <v>1797</v>
      </c>
      <c r="S279" s="36" t="s">
        <v>2018</v>
      </c>
      <c r="T279" s="80" t="s">
        <v>2147</v>
      </c>
      <c r="U279" s="80"/>
      <c r="V279" s="80"/>
      <c r="W279" s="80" t="str">
        <f t="shared" si="14"/>
        <v/>
      </c>
      <c r="X279" s="32" t="s">
        <v>590</v>
      </c>
      <c r="Y279" s="110">
        <v>82</v>
      </c>
      <c r="Z279" s="35" t="s">
        <v>914</v>
      </c>
      <c r="AA279" s="133">
        <v>1</v>
      </c>
      <c r="AB279" s="133">
        <f t="shared" si="15"/>
        <v>0</v>
      </c>
    </row>
    <row r="280" spans="1:28" s="3" customFormat="1" x14ac:dyDescent="0.2">
      <c r="A280" s="99">
        <v>263</v>
      </c>
      <c r="B280" s="100">
        <v>279</v>
      </c>
      <c r="C280" s="101"/>
      <c r="D280" s="143" t="s">
        <v>3794</v>
      </c>
      <c r="E280" s="100">
        <v>83</v>
      </c>
      <c r="F280" s="102" t="str">
        <f t="shared" si="13"/>
        <v xml:space="preserve">1894 - First Bureau Issue - $5 Dark Green,  John Marshall, Perf 12   </v>
      </c>
      <c r="G280" s="106" t="s">
        <v>2512</v>
      </c>
      <c r="H280" s="104"/>
      <c r="I280" s="105">
        <v>2750</v>
      </c>
      <c r="J280" s="105">
        <v>2200</v>
      </c>
      <c r="K280" s="105">
        <v>4500</v>
      </c>
      <c r="L280" s="104">
        <v>2750</v>
      </c>
      <c r="M280" s="100">
        <v>278</v>
      </c>
      <c r="N280" s="112" t="s">
        <v>590</v>
      </c>
      <c r="O280" s="32">
        <v>1894</v>
      </c>
      <c r="P280" s="111" t="s">
        <v>176</v>
      </c>
      <c r="Q280" s="140" t="s">
        <v>2545</v>
      </c>
      <c r="R280" s="80" t="s">
        <v>2493</v>
      </c>
      <c r="S280" s="36" t="s">
        <v>2034</v>
      </c>
      <c r="T280" s="80" t="s">
        <v>2147</v>
      </c>
      <c r="U280" s="80"/>
      <c r="V280" s="80"/>
      <c r="W280" s="80" t="str">
        <f t="shared" si="14"/>
        <v/>
      </c>
      <c r="X280" s="32" t="s">
        <v>590</v>
      </c>
      <c r="Y280" s="110">
        <v>83</v>
      </c>
      <c r="Z280" s="35" t="s">
        <v>915</v>
      </c>
      <c r="AA280" s="133">
        <v>1</v>
      </c>
      <c r="AB280" s="133">
        <f t="shared" si="15"/>
        <v>0</v>
      </c>
    </row>
    <row r="281" spans="1:28" s="3" customFormat="1" x14ac:dyDescent="0.2">
      <c r="A281" s="99">
        <v>264</v>
      </c>
      <c r="B281" s="100">
        <v>280</v>
      </c>
      <c r="C281" s="101"/>
      <c r="D281" s="143" t="s">
        <v>3794</v>
      </c>
      <c r="E281" s="100">
        <v>71</v>
      </c>
      <c r="F281" s="102" t="str">
        <f t="shared" si="13"/>
        <v>1895 - First Bureau Issue - 1c  Blue,  Franklin, Perf 12   Double-Line Watermark</v>
      </c>
      <c r="G281" s="106" t="s">
        <v>2512</v>
      </c>
      <c r="H281" s="104"/>
      <c r="I281" s="105">
        <v>0.6</v>
      </c>
      <c r="J281" s="105">
        <v>0</v>
      </c>
      <c r="K281" s="105">
        <v>6</v>
      </c>
      <c r="L281" s="104">
        <v>0.6</v>
      </c>
      <c r="M281" s="100">
        <v>247</v>
      </c>
      <c r="N281" s="112" t="s">
        <v>590</v>
      </c>
      <c r="O281" s="32">
        <v>1895</v>
      </c>
      <c r="P281" s="111" t="s">
        <v>176</v>
      </c>
      <c r="Q281" s="80" t="s">
        <v>1954</v>
      </c>
      <c r="R281" s="80" t="s">
        <v>1634</v>
      </c>
      <c r="S281" s="36" t="s">
        <v>2018</v>
      </c>
      <c r="T281" s="80" t="s">
        <v>2147</v>
      </c>
      <c r="U281" s="80" t="s">
        <v>2120</v>
      </c>
      <c r="V281" s="80"/>
      <c r="W281" s="80" t="str">
        <f t="shared" si="14"/>
        <v/>
      </c>
      <c r="X281" s="32" t="s">
        <v>1593</v>
      </c>
      <c r="Y281" s="110">
        <v>71</v>
      </c>
      <c r="Z281" s="35"/>
      <c r="AA281" s="133">
        <v>1</v>
      </c>
      <c r="AB281" s="133">
        <f t="shared" si="15"/>
        <v>0</v>
      </c>
    </row>
    <row r="282" spans="1:28" s="3" customFormat="1" x14ac:dyDescent="0.2">
      <c r="A282" s="99">
        <v>265</v>
      </c>
      <c r="B282" s="100">
        <v>281</v>
      </c>
      <c r="C282" s="101"/>
      <c r="D282" s="143" t="s">
        <v>3794</v>
      </c>
      <c r="E282" s="100">
        <v>72</v>
      </c>
      <c r="F282" s="102" t="str">
        <f t="shared" si="13"/>
        <v>1895 - First Bureau Issue - 2c  Carmine,  Washington, Type I, Perf 12   Double-Line Watermark</v>
      </c>
      <c r="G282" s="106" t="s">
        <v>2512</v>
      </c>
      <c r="H282" s="104"/>
      <c r="I282" s="105">
        <v>3.5</v>
      </c>
      <c r="J282" s="105">
        <v>0</v>
      </c>
      <c r="K282" s="105">
        <v>27.5</v>
      </c>
      <c r="L282" s="104">
        <v>3.5</v>
      </c>
      <c r="M282" s="100">
        <v>253</v>
      </c>
      <c r="N282" s="112" t="s">
        <v>590</v>
      </c>
      <c r="O282" s="32">
        <v>1895</v>
      </c>
      <c r="P282" s="111" t="s">
        <v>176</v>
      </c>
      <c r="Q282" s="80" t="s">
        <v>1960</v>
      </c>
      <c r="R282" s="80" t="s">
        <v>1635</v>
      </c>
      <c r="S282" s="36" t="s">
        <v>2057</v>
      </c>
      <c r="T282" s="80" t="s">
        <v>2147</v>
      </c>
      <c r="U282" s="80" t="s">
        <v>2120</v>
      </c>
      <c r="V282" s="80" t="s">
        <v>2016</v>
      </c>
      <c r="W282" s="80" t="str">
        <f t="shared" si="14"/>
        <v>, Type I</v>
      </c>
      <c r="X282" s="32" t="s">
        <v>1593</v>
      </c>
      <c r="Y282" s="110">
        <v>72</v>
      </c>
      <c r="Z282" s="35"/>
      <c r="AA282" s="133">
        <v>1</v>
      </c>
      <c r="AB282" s="133">
        <f t="shared" si="15"/>
        <v>0</v>
      </c>
    </row>
    <row r="283" spans="1:28" s="3" customFormat="1" x14ac:dyDescent="0.2">
      <c r="A283" s="99">
        <v>266</v>
      </c>
      <c r="B283" s="100">
        <v>282</v>
      </c>
      <c r="C283" s="101"/>
      <c r="D283" s="143" t="s">
        <v>3794</v>
      </c>
      <c r="E283" s="100">
        <v>72</v>
      </c>
      <c r="F283" s="102" t="str">
        <f t="shared" si="13"/>
        <v>1895 - First Bureau Issue - 2c  Carmine,  Washington, Type II, Perf 12   Double-Line Watermark</v>
      </c>
      <c r="G283" s="106" t="s">
        <v>2512</v>
      </c>
      <c r="H283" s="104"/>
      <c r="I283" s="105">
        <v>5.5</v>
      </c>
      <c r="J283" s="105">
        <v>0</v>
      </c>
      <c r="K283" s="105">
        <v>32.5</v>
      </c>
      <c r="L283" s="104">
        <v>5.5</v>
      </c>
      <c r="M283" s="100">
        <v>254</v>
      </c>
      <c r="N283" s="112" t="s">
        <v>590</v>
      </c>
      <c r="O283" s="32">
        <v>1895</v>
      </c>
      <c r="P283" s="111" t="s">
        <v>176</v>
      </c>
      <c r="Q283" s="80" t="s">
        <v>1960</v>
      </c>
      <c r="R283" s="80" t="s">
        <v>1635</v>
      </c>
      <c r="S283" s="36" t="s">
        <v>2057</v>
      </c>
      <c r="T283" s="80" t="s">
        <v>2147</v>
      </c>
      <c r="U283" s="80" t="s">
        <v>2120</v>
      </c>
      <c r="V283" s="80" t="s">
        <v>2080</v>
      </c>
      <c r="W283" s="80" t="str">
        <f t="shared" si="14"/>
        <v>, Type II</v>
      </c>
      <c r="X283" s="32" t="s">
        <v>1593</v>
      </c>
      <c r="Y283" s="110">
        <v>72</v>
      </c>
      <c r="Z283" s="35"/>
      <c r="AA283" s="133">
        <v>1</v>
      </c>
      <c r="AB283" s="133">
        <f t="shared" si="15"/>
        <v>0</v>
      </c>
    </row>
    <row r="284" spans="1:28" s="3" customFormat="1" x14ac:dyDescent="0.2">
      <c r="A284" s="99">
        <v>267</v>
      </c>
      <c r="B284" s="100">
        <v>283</v>
      </c>
      <c r="C284" s="101"/>
      <c r="D284" s="143" t="s">
        <v>3794</v>
      </c>
      <c r="E284" s="100">
        <v>72</v>
      </c>
      <c r="F284" s="102" t="str">
        <f t="shared" si="13"/>
        <v>1895 - First Bureau Issue - 2c  Carmine,  Washington, Type III, Perf 12   Double-Line Watermark</v>
      </c>
      <c r="G284" s="106" t="s">
        <v>2512</v>
      </c>
      <c r="H284" s="104"/>
      <c r="I284" s="105">
        <v>0.5</v>
      </c>
      <c r="J284" s="105">
        <v>0</v>
      </c>
      <c r="K284" s="105">
        <v>5.5</v>
      </c>
      <c r="L284" s="104">
        <v>0.5</v>
      </c>
      <c r="M284" s="100">
        <v>255</v>
      </c>
      <c r="N284" s="112" t="s">
        <v>590</v>
      </c>
      <c r="O284" s="32">
        <v>1895</v>
      </c>
      <c r="P284" s="111" t="s">
        <v>176</v>
      </c>
      <c r="Q284" s="80" t="s">
        <v>1960</v>
      </c>
      <c r="R284" s="80" t="s">
        <v>1635</v>
      </c>
      <c r="S284" s="36" t="s">
        <v>2057</v>
      </c>
      <c r="T284" s="80" t="s">
        <v>2147</v>
      </c>
      <c r="U284" s="80" t="s">
        <v>2120</v>
      </c>
      <c r="V284" s="80" t="s">
        <v>2081</v>
      </c>
      <c r="W284" s="80" t="str">
        <f t="shared" si="14"/>
        <v>, Type III</v>
      </c>
      <c r="X284" s="32" t="s">
        <v>1593</v>
      </c>
      <c r="Y284" s="110">
        <v>72</v>
      </c>
      <c r="Z284" s="35"/>
      <c r="AA284" s="133">
        <v>1</v>
      </c>
      <c r="AB284" s="133">
        <f t="shared" si="15"/>
        <v>0</v>
      </c>
    </row>
    <row r="285" spans="1:28" s="3" customFormat="1" x14ac:dyDescent="0.2">
      <c r="A285" s="99">
        <v>268</v>
      </c>
      <c r="B285" s="100">
        <v>284</v>
      </c>
      <c r="C285" s="101">
        <v>73</v>
      </c>
      <c r="D285" s="142" t="s">
        <v>2546</v>
      </c>
      <c r="E285" s="100">
        <v>73</v>
      </c>
      <c r="F285" s="102" t="str">
        <f t="shared" si="13"/>
        <v>1895 - First Bureau Issue - 3c  Purple,  Jackson, Perf 12   Double-Line Watermark</v>
      </c>
      <c r="G285" s="106" t="s">
        <v>2512</v>
      </c>
      <c r="H285" s="104">
        <v>2.25</v>
      </c>
      <c r="I285" s="105">
        <v>2.25</v>
      </c>
      <c r="J285" s="105">
        <v>0</v>
      </c>
      <c r="K285" s="105">
        <v>37.5</v>
      </c>
      <c r="L285" s="104">
        <v>2.25</v>
      </c>
      <c r="M285" s="100">
        <v>257</v>
      </c>
      <c r="N285" s="112" t="s">
        <v>590</v>
      </c>
      <c r="O285" s="32">
        <v>1895</v>
      </c>
      <c r="P285" s="111" t="s">
        <v>176</v>
      </c>
      <c r="Q285" s="80" t="s">
        <v>1955</v>
      </c>
      <c r="R285" s="80" t="s">
        <v>1637</v>
      </c>
      <c r="S285" s="36" t="s">
        <v>2060</v>
      </c>
      <c r="T285" s="80" t="s">
        <v>2147</v>
      </c>
      <c r="U285" s="80" t="s">
        <v>2120</v>
      </c>
      <c r="V285" s="80"/>
      <c r="W285" s="80" t="str">
        <f t="shared" si="14"/>
        <v/>
      </c>
      <c r="X285" s="32" t="s">
        <v>1593</v>
      </c>
      <c r="Y285" s="110">
        <v>73</v>
      </c>
      <c r="Z285" s="35"/>
      <c r="AA285" s="133">
        <v>1</v>
      </c>
      <c r="AB285" s="133">
        <f t="shared" si="15"/>
        <v>1</v>
      </c>
    </row>
    <row r="286" spans="1:28" s="3" customFormat="1" x14ac:dyDescent="0.2">
      <c r="A286" s="99">
        <v>269</v>
      </c>
      <c r="B286" s="100">
        <v>285</v>
      </c>
      <c r="C286" s="101">
        <v>74</v>
      </c>
      <c r="D286" s="142" t="s">
        <v>2546</v>
      </c>
      <c r="E286" s="100">
        <v>74</v>
      </c>
      <c r="F286" s="102" t="str">
        <f t="shared" si="13"/>
        <v>1895 - First Bureau Issue - 4c  Dark Brown,  Lincoln, Perf 12   Double-Line Watermark</v>
      </c>
      <c r="G286" s="106" t="s">
        <v>2512</v>
      </c>
      <c r="H286" s="104">
        <v>3.5</v>
      </c>
      <c r="I286" s="105">
        <v>3.5</v>
      </c>
      <c r="J286" s="105">
        <v>0</v>
      </c>
      <c r="K286" s="105">
        <v>42.5</v>
      </c>
      <c r="L286" s="104">
        <v>3.5</v>
      </c>
      <c r="M286" s="100">
        <v>259</v>
      </c>
      <c r="N286" s="112" t="s">
        <v>590</v>
      </c>
      <c r="O286" s="32">
        <v>1895</v>
      </c>
      <c r="P286" s="111" t="s">
        <v>176</v>
      </c>
      <c r="Q286" s="80" t="s">
        <v>1964</v>
      </c>
      <c r="R286" s="80" t="s">
        <v>1638</v>
      </c>
      <c r="S286" s="36" t="s">
        <v>2100</v>
      </c>
      <c r="T286" s="80" t="s">
        <v>2147</v>
      </c>
      <c r="U286" s="80" t="s">
        <v>2120</v>
      </c>
      <c r="V286" s="80"/>
      <c r="W286" s="80" t="str">
        <f t="shared" si="14"/>
        <v/>
      </c>
      <c r="X286" s="32" t="s">
        <v>1593</v>
      </c>
      <c r="Y286" s="110">
        <v>74</v>
      </c>
      <c r="Z286" s="35"/>
      <c r="AA286" s="133">
        <v>1</v>
      </c>
      <c r="AB286" s="133">
        <f t="shared" si="15"/>
        <v>1</v>
      </c>
    </row>
    <row r="287" spans="1:28" s="3" customFormat="1" x14ac:dyDescent="0.2">
      <c r="A287" s="99">
        <v>270</v>
      </c>
      <c r="B287" s="100">
        <v>286</v>
      </c>
      <c r="C287" s="101">
        <v>75</v>
      </c>
      <c r="D287" s="142" t="s">
        <v>2546</v>
      </c>
      <c r="E287" s="100">
        <v>75</v>
      </c>
      <c r="F287" s="102" t="str">
        <f t="shared" si="13"/>
        <v>1895 - First Bureau Issue - 5c  Chocolate,  Grant, Perf 12   Double-Line Watermark</v>
      </c>
      <c r="G287" s="106" t="s">
        <v>2512</v>
      </c>
      <c r="H287" s="104">
        <v>3.5</v>
      </c>
      <c r="I287" s="105">
        <v>3.5</v>
      </c>
      <c r="J287" s="105">
        <v>0</v>
      </c>
      <c r="K287" s="105">
        <v>35</v>
      </c>
      <c r="L287" s="104">
        <v>3.5</v>
      </c>
      <c r="M287" s="100">
        <v>261</v>
      </c>
      <c r="N287" s="112" t="s">
        <v>590</v>
      </c>
      <c r="O287" s="32">
        <v>1895</v>
      </c>
      <c r="P287" s="111" t="s">
        <v>176</v>
      </c>
      <c r="Q287" s="80" t="s">
        <v>1952</v>
      </c>
      <c r="R287" s="80" t="s">
        <v>1654</v>
      </c>
      <c r="S287" s="36" t="s">
        <v>2101</v>
      </c>
      <c r="T287" s="80" t="s">
        <v>2147</v>
      </c>
      <c r="U287" s="80" t="s">
        <v>2120</v>
      </c>
      <c r="V287" s="80"/>
      <c r="W287" s="80" t="str">
        <f t="shared" si="14"/>
        <v/>
      </c>
      <c r="X287" s="32" t="s">
        <v>1593</v>
      </c>
      <c r="Y287" s="110">
        <v>75</v>
      </c>
      <c r="Z287" s="35"/>
      <c r="AA287" s="133">
        <v>1</v>
      </c>
      <c r="AB287" s="133">
        <f t="shared" si="15"/>
        <v>1</v>
      </c>
    </row>
    <row r="288" spans="1:28" s="3" customFormat="1" x14ac:dyDescent="0.2">
      <c r="A288" s="99">
        <v>271</v>
      </c>
      <c r="B288" s="100">
        <v>287</v>
      </c>
      <c r="C288" s="101">
        <v>76</v>
      </c>
      <c r="D288" s="142" t="s">
        <v>2546</v>
      </c>
      <c r="E288" s="100">
        <v>76</v>
      </c>
      <c r="F288" s="102" t="str">
        <f t="shared" si="13"/>
        <v>1895 - First Bureau Issue - 6c  Duill Brown,  Garfield, Perf 12   Double-Line Watermark</v>
      </c>
      <c r="G288" s="106" t="s">
        <v>2512</v>
      </c>
      <c r="H288" s="104">
        <v>8.5</v>
      </c>
      <c r="I288" s="105">
        <v>8.5</v>
      </c>
      <c r="J288" s="105">
        <v>0</v>
      </c>
      <c r="K288" s="105">
        <v>120</v>
      </c>
      <c r="L288" s="104">
        <v>8.5</v>
      </c>
      <c r="M288" s="100">
        <v>263</v>
      </c>
      <c r="N288" s="112" t="s">
        <v>590</v>
      </c>
      <c r="O288" s="32">
        <v>1895</v>
      </c>
      <c r="P288" s="111" t="s">
        <v>176</v>
      </c>
      <c r="Q288" s="80" t="s">
        <v>1962</v>
      </c>
      <c r="R288" s="80" t="s">
        <v>1653</v>
      </c>
      <c r="S288" s="36" t="s">
        <v>2115</v>
      </c>
      <c r="T288" s="80" t="s">
        <v>2147</v>
      </c>
      <c r="U288" s="80" t="s">
        <v>2120</v>
      </c>
      <c r="V288" s="80"/>
      <c r="W288" s="80" t="str">
        <f t="shared" si="14"/>
        <v/>
      </c>
      <c r="X288" s="32" t="s">
        <v>1593</v>
      </c>
      <c r="Y288" s="110">
        <v>76</v>
      </c>
      <c r="Z288" s="35"/>
      <c r="AA288" s="133">
        <v>1</v>
      </c>
      <c r="AB288" s="133">
        <f t="shared" si="15"/>
        <v>1</v>
      </c>
    </row>
    <row r="289" spans="1:28" s="3" customFormat="1" x14ac:dyDescent="0.2">
      <c r="A289" s="99">
        <v>272</v>
      </c>
      <c r="B289" s="100">
        <v>288</v>
      </c>
      <c r="C289" s="101">
        <v>77</v>
      </c>
      <c r="D289" s="142" t="s">
        <v>2546</v>
      </c>
      <c r="E289" s="100">
        <v>77</v>
      </c>
      <c r="F289" s="102" t="str">
        <f t="shared" si="13"/>
        <v>1895 - First Bureau Issue - 8c  Violet Brown,  Sherman, Perf 12   Double-Line Watermark</v>
      </c>
      <c r="G289" s="106" t="s">
        <v>2512</v>
      </c>
      <c r="H289" s="104">
        <v>2.75</v>
      </c>
      <c r="I289" s="105">
        <v>2.75</v>
      </c>
      <c r="J289" s="105">
        <v>0</v>
      </c>
      <c r="K289" s="105">
        <v>70</v>
      </c>
      <c r="L289" s="104">
        <v>2.75</v>
      </c>
      <c r="M289" s="100">
        <v>265</v>
      </c>
      <c r="N289" s="112" t="s">
        <v>590</v>
      </c>
      <c r="O289" s="32">
        <v>1895</v>
      </c>
      <c r="P289" s="111" t="s">
        <v>176</v>
      </c>
      <c r="Q289" s="80" t="s">
        <v>1965</v>
      </c>
      <c r="R289" s="80" t="s">
        <v>1655</v>
      </c>
      <c r="S289" s="36" t="s">
        <v>2116</v>
      </c>
      <c r="T289" s="80" t="s">
        <v>2147</v>
      </c>
      <c r="U289" s="80" t="s">
        <v>2120</v>
      </c>
      <c r="V289" s="80"/>
      <c r="W289" s="80" t="str">
        <f t="shared" si="14"/>
        <v/>
      </c>
      <c r="X289" s="32" t="s">
        <v>1593</v>
      </c>
      <c r="Y289" s="110">
        <v>77</v>
      </c>
      <c r="Z289" s="35"/>
      <c r="AA289" s="133">
        <v>1</v>
      </c>
      <c r="AB289" s="133">
        <f t="shared" si="15"/>
        <v>1</v>
      </c>
    </row>
    <row r="290" spans="1:28" s="3" customFormat="1" x14ac:dyDescent="0.2">
      <c r="A290" s="99">
        <v>273</v>
      </c>
      <c r="B290" s="100">
        <v>289</v>
      </c>
      <c r="C290" s="101">
        <v>78</v>
      </c>
      <c r="D290" s="142" t="s">
        <v>2546</v>
      </c>
      <c r="E290" s="100">
        <v>78</v>
      </c>
      <c r="F290" s="102" t="str">
        <f t="shared" si="13"/>
        <v>1895 - First Bureau Issue - 10c  Dark Green,  Webster, Perf 12   Double-Line Watermark</v>
      </c>
      <c r="G290" s="106" t="s">
        <v>2512</v>
      </c>
      <c r="H290" s="104">
        <v>2.25</v>
      </c>
      <c r="I290" s="105">
        <v>2.25</v>
      </c>
      <c r="J290" s="105">
        <v>0</v>
      </c>
      <c r="K290" s="105">
        <v>95</v>
      </c>
      <c r="L290" s="104">
        <v>2.25</v>
      </c>
      <c r="M290" s="100">
        <v>267</v>
      </c>
      <c r="N290" s="112" t="s">
        <v>590</v>
      </c>
      <c r="O290" s="32">
        <v>1895</v>
      </c>
      <c r="P290" s="111" t="s">
        <v>176</v>
      </c>
      <c r="Q290" s="80" t="s">
        <v>1953</v>
      </c>
      <c r="R290" s="80" t="s">
        <v>1648</v>
      </c>
      <c r="S290" s="36" t="s">
        <v>2034</v>
      </c>
      <c r="T290" s="80" t="s">
        <v>2147</v>
      </c>
      <c r="U290" s="80" t="s">
        <v>2120</v>
      </c>
      <c r="V290" s="80"/>
      <c r="W290" s="80" t="str">
        <f t="shared" si="14"/>
        <v/>
      </c>
      <c r="X290" s="32" t="s">
        <v>1593</v>
      </c>
      <c r="Y290" s="110">
        <v>78</v>
      </c>
      <c r="Z290" s="35"/>
      <c r="AA290" s="133">
        <v>1</v>
      </c>
      <c r="AB290" s="133">
        <f t="shared" si="15"/>
        <v>1</v>
      </c>
    </row>
    <row r="291" spans="1:28" s="3" customFormat="1" x14ac:dyDescent="0.2">
      <c r="A291" s="99">
        <v>274</v>
      </c>
      <c r="B291" s="100">
        <v>290</v>
      </c>
      <c r="C291" s="101">
        <v>79</v>
      </c>
      <c r="D291" s="142" t="s">
        <v>2546</v>
      </c>
      <c r="E291" s="100">
        <v>79</v>
      </c>
      <c r="F291" s="102" t="str">
        <f t="shared" si="13"/>
        <v>1895 - First Bureau Issue - 15c  Dark Blue,  Clay, Perf 12   Double-Line Watermark</v>
      </c>
      <c r="G291" s="106" t="s">
        <v>2512</v>
      </c>
      <c r="H291" s="104">
        <v>17.5</v>
      </c>
      <c r="I291" s="105">
        <v>17.5</v>
      </c>
      <c r="J291" s="105">
        <v>0</v>
      </c>
      <c r="K291" s="105">
        <v>210</v>
      </c>
      <c r="L291" s="104">
        <v>17.5</v>
      </c>
      <c r="M291" s="100">
        <v>269</v>
      </c>
      <c r="N291" s="112" t="s">
        <v>590</v>
      </c>
      <c r="O291" s="32">
        <v>1895</v>
      </c>
      <c r="P291" s="111" t="s">
        <v>176</v>
      </c>
      <c r="Q291" s="80" t="s">
        <v>1961</v>
      </c>
      <c r="R291" s="80" t="s">
        <v>1647</v>
      </c>
      <c r="S291" s="36" t="s">
        <v>2117</v>
      </c>
      <c r="T291" s="80" t="s">
        <v>2147</v>
      </c>
      <c r="U291" s="80" t="s">
        <v>2120</v>
      </c>
      <c r="V291" s="80"/>
      <c r="W291" s="80" t="str">
        <f t="shared" si="14"/>
        <v/>
      </c>
      <c r="X291" s="32" t="s">
        <v>1593</v>
      </c>
      <c r="Y291" s="110">
        <v>79</v>
      </c>
      <c r="Z291" s="35"/>
      <c r="AA291" s="133">
        <v>1</v>
      </c>
      <c r="AB291" s="133">
        <f t="shared" si="15"/>
        <v>1</v>
      </c>
    </row>
    <row r="292" spans="1:28" s="3" customFormat="1" x14ac:dyDescent="0.2">
      <c r="A292" s="99">
        <v>275</v>
      </c>
      <c r="B292" s="100">
        <v>291</v>
      </c>
      <c r="C292" s="101">
        <v>80</v>
      </c>
      <c r="D292" s="142" t="s">
        <v>2546</v>
      </c>
      <c r="E292" s="100">
        <v>80</v>
      </c>
      <c r="F292" s="102" t="str">
        <f t="shared" si="13"/>
        <v>1895 - First Bureau Issue - 50c  Orange,  Jefferson, Perf 12   Double-Line Watermark</v>
      </c>
      <c r="G292" s="106" t="s">
        <v>2512</v>
      </c>
      <c r="H292" s="104">
        <v>40</v>
      </c>
      <c r="I292" s="105">
        <v>40</v>
      </c>
      <c r="J292" s="105">
        <v>0</v>
      </c>
      <c r="K292" s="105">
        <v>260</v>
      </c>
      <c r="L292" s="104">
        <v>40</v>
      </c>
      <c r="M292" s="100">
        <v>271</v>
      </c>
      <c r="N292" s="112" t="s">
        <v>590</v>
      </c>
      <c r="O292" s="32">
        <v>1895</v>
      </c>
      <c r="P292" s="111" t="s">
        <v>176</v>
      </c>
      <c r="Q292" s="80" t="s">
        <v>1966</v>
      </c>
      <c r="R292" s="80" t="s">
        <v>1636</v>
      </c>
      <c r="S292" s="36" t="s">
        <v>2031</v>
      </c>
      <c r="T292" s="80" t="s">
        <v>2147</v>
      </c>
      <c r="U292" s="80" t="s">
        <v>2120</v>
      </c>
      <c r="V292" s="80"/>
      <c r="W292" s="80" t="str">
        <f t="shared" si="14"/>
        <v/>
      </c>
      <c r="X292" s="32" t="s">
        <v>1593</v>
      </c>
      <c r="Y292" s="110">
        <v>80</v>
      </c>
      <c r="Z292" s="35"/>
      <c r="AA292" s="133">
        <v>1</v>
      </c>
      <c r="AB292" s="133">
        <f t="shared" si="15"/>
        <v>1</v>
      </c>
    </row>
    <row r="293" spans="1:28" s="3" customFormat="1" x14ac:dyDescent="0.2">
      <c r="A293" s="99">
        <v>276</v>
      </c>
      <c r="B293" s="100">
        <v>292</v>
      </c>
      <c r="C293" s="101">
        <v>81</v>
      </c>
      <c r="D293" s="142" t="s">
        <v>2546</v>
      </c>
      <c r="E293" s="100">
        <v>81</v>
      </c>
      <c r="F293" s="102" t="str">
        <f t="shared" si="13"/>
        <v>1895 - First Bureau Issue - $1 Black,  Perry, Perf 12   Double-Line Watermark</v>
      </c>
      <c r="G293" s="106" t="s">
        <v>2512</v>
      </c>
      <c r="H293" s="104">
        <v>100</v>
      </c>
      <c r="I293" s="105">
        <v>100</v>
      </c>
      <c r="J293" s="105">
        <v>175</v>
      </c>
      <c r="K293" s="105">
        <v>600</v>
      </c>
      <c r="L293" s="104">
        <v>100</v>
      </c>
      <c r="M293" s="100">
        <v>274</v>
      </c>
      <c r="N293" s="112" t="s">
        <v>590</v>
      </c>
      <c r="O293" s="32">
        <v>1895</v>
      </c>
      <c r="P293" s="111" t="s">
        <v>176</v>
      </c>
      <c r="Q293" s="140" t="s">
        <v>2544</v>
      </c>
      <c r="R293" s="80" t="s">
        <v>1651</v>
      </c>
      <c r="S293" s="36" t="s">
        <v>2014</v>
      </c>
      <c r="T293" s="80" t="s">
        <v>2147</v>
      </c>
      <c r="U293" s="80" t="s">
        <v>2120</v>
      </c>
      <c r="V293" s="80"/>
      <c r="W293" s="80" t="str">
        <f t="shared" si="14"/>
        <v/>
      </c>
      <c r="X293" s="32" t="s">
        <v>1593</v>
      </c>
      <c r="Y293" s="110">
        <v>81</v>
      </c>
      <c r="Z293" s="35"/>
      <c r="AA293" s="133">
        <v>1</v>
      </c>
      <c r="AB293" s="133">
        <f t="shared" si="15"/>
        <v>1</v>
      </c>
    </row>
    <row r="294" spans="1:28" s="3" customFormat="1" x14ac:dyDescent="0.2">
      <c r="A294" s="99" t="s">
        <v>180</v>
      </c>
      <c r="B294" s="100">
        <v>293</v>
      </c>
      <c r="C294" s="101"/>
      <c r="D294" s="143" t="s">
        <v>3794</v>
      </c>
      <c r="E294" s="100">
        <v>81</v>
      </c>
      <c r="F294" s="102" t="str">
        <f t="shared" si="13"/>
        <v>1895 - First Bureau Issue - $1 Black,  Perry, Perf 12   Double-Line Watermark</v>
      </c>
      <c r="G294" s="106" t="s">
        <v>2512</v>
      </c>
      <c r="H294" s="104"/>
      <c r="I294" s="105">
        <v>210</v>
      </c>
      <c r="J294" s="105">
        <v>375</v>
      </c>
      <c r="K294" s="105">
        <v>1250</v>
      </c>
      <c r="L294" s="104">
        <v>210</v>
      </c>
      <c r="M294" s="100">
        <v>275</v>
      </c>
      <c r="N294" s="112" t="s">
        <v>590</v>
      </c>
      <c r="O294" s="32">
        <v>1895</v>
      </c>
      <c r="P294" s="111" t="s">
        <v>176</v>
      </c>
      <c r="Q294" s="140" t="s">
        <v>2544</v>
      </c>
      <c r="R294" s="80" t="s">
        <v>1651</v>
      </c>
      <c r="S294" s="36" t="s">
        <v>2014</v>
      </c>
      <c r="T294" s="80" t="s">
        <v>2147</v>
      </c>
      <c r="U294" s="80" t="s">
        <v>2120</v>
      </c>
      <c r="V294" s="80"/>
      <c r="W294" s="80" t="str">
        <f t="shared" si="14"/>
        <v/>
      </c>
      <c r="X294" s="32" t="s">
        <v>1593</v>
      </c>
      <c r="Y294" s="110">
        <v>81</v>
      </c>
      <c r="Z294" s="35"/>
      <c r="AA294" s="133">
        <v>1</v>
      </c>
      <c r="AB294" s="133">
        <f t="shared" si="15"/>
        <v>0</v>
      </c>
    </row>
    <row r="295" spans="1:28" s="3" customFormat="1" x14ac:dyDescent="0.2">
      <c r="A295" s="99">
        <v>277</v>
      </c>
      <c r="B295" s="100">
        <v>294</v>
      </c>
      <c r="C295" s="101">
        <v>82</v>
      </c>
      <c r="D295" s="142" t="s">
        <v>2546</v>
      </c>
      <c r="E295" s="100">
        <v>82</v>
      </c>
      <c r="F295" s="102" t="str">
        <f t="shared" si="13"/>
        <v>1895 - First Bureau Issue - $2 Blue,  Madison, Perf 12   Double-Line Watermark</v>
      </c>
      <c r="G295" s="106" t="s">
        <v>2512</v>
      </c>
      <c r="H295" s="104">
        <v>425</v>
      </c>
      <c r="I295" s="105">
        <v>425</v>
      </c>
      <c r="J295" s="105">
        <v>260</v>
      </c>
      <c r="K295" s="105">
        <v>900</v>
      </c>
      <c r="L295" s="104">
        <v>425</v>
      </c>
      <c r="M295" s="100">
        <v>277</v>
      </c>
      <c r="N295" s="112" t="s">
        <v>590</v>
      </c>
      <c r="O295" s="32">
        <v>1895</v>
      </c>
      <c r="P295" s="111" t="s">
        <v>176</v>
      </c>
      <c r="Q295" s="140" t="s">
        <v>2543</v>
      </c>
      <c r="R295" s="80" t="s">
        <v>1671</v>
      </c>
      <c r="S295" s="36" t="s">
        <v>2018</v>
      </c>
      <c r="T295" s="80" t="s">
        <v>2147</v>
      </c>
      <c r="U295" s="80" t="s">
        <v>2120</v>
      </c>
      <c r="V295" s="80"/>
      <c r="W295" s="80" t="str">
        <f t="shared" si="14"/>
        <v/>
      </c>
      <c r="X295" s="32" t="s">
        <v>1593</v>
      </c>
      <c r="Y295" s="110">
        <v>82</v>
      </c>
      <c r="Z295" s="35"/>
      <c r="AA295" s="133">
        <v>1</v>
      </c>
      <c r="AB295" s="133">
        <f t="shared" si="15"/>
        <v>1</v>
      </c>
    </row>
    <row r="296" spans="1:28" s="3" customFormat="1" x14ac:dyDescent="0.2">
      <c r="A296" s="99">
        <v>278</v>
      </c>
      <c r="B296" s="100">
        <v>295</v>
      </c>
      <c r="C296" s="101">
        <v>83</v>
      </c>
      <c r="D296" s="142" t="s">
        <v>2546</v>
      </c>
      <c r="E296" s="100">
        <v>83</v>
      </c>
      <c r="F296" s="102" t="str">
        <f t="shared" si="13"/>
        <v>1895 - First Bureau Issue - $5 Dark Green,  Marshall, Perf 12   Double-Line Watermark</v>
      </c>
      <c r="G296" s="106" t="s">
        <v>2512</v>
      </c>
      <c r="H296" s="104">
        <v>625</v>
      </c>
      <c r="I296" s="105">
        <v>625</v>
      </c>
      <c r="J296" s="105">
        <v>625</v>
      </c>
      <c r="K296" s="105">
        <v>2000</v>
      </c>
      <c r="L296" s="104">
        <v>625</v>
      </c>
      <c r="M296" s="100">
        <v>279</v>
      </c>
      <c r="N296" s="112" t="s">
        <v>590</v>
      </c>
      <c r="O296" s="32">
        <v>1895</v>
      </c>
      <c r="P296" s="111" t="s">
        <v>176</v>
      </c>
      <c r="Q296" s="140" t="s">
        <v>2545</v>
      </c>
      <c r="R296" s="80" t="s">
        <v>1672</v>
      </c>
      <c r="S296" s="36" t="s">
        <v>2034</v>
      </c>
      <c r="T296" s="80" t="s">
        <v>2147</v>
      </c>
      <c r="U296" s="80" t="s">
        <v>2120</v>
      </c>
      <c r="V296" s="80"/>
      <c r="W296" s="80" t="str">
        <f t="shared" si="14"/>
        <v/>
      </c>
      <c r="X296" s="32" t="s">
        <v>1593</v>
      </c>
      <c r="Y296" s="110">
        <v>83</v>
      </c>
      <c r="Z296" s="35"/>
      <c r="AA296" s="133">
        <v>1</v>
      </c>
      <c r="AB296" s="133">
        <f t="shared" si="15"/>
        <v>1</v>
      </c>
    </row>
    <row r="297" spans="1:28" s="3" customFormat="1" x14ac:dyDescent="0.2">
      <c r="A297" s="99">
        <v>279</v>
      </c>
      <c r="B297" s="100">
        <v>296</v>
      </c>
      <c r="C297" s="101">
        <v>84</v>
      </c>
      <c r="D297" s="142" t="s">
        <v>2546</v>
      </c>
      <c r="E297" s="100">
        <v>84</v>
      </c>
      <c r="F297" s="102" t="str">
        <f t="shared" si="13"/>
        <v>1898 - First Bureau - UPU Colors - 1c  Deep Green,  Franklin, Perf 12   Double-Line Watermark</v>
      </c>
      <c r="G297" s="106" t="s">
        <v>2512</v>
      </c>
      <c r="H297" s="104">
        <v>0.5</v>
      </c>
      <c r="I297" s="105">
        <v>0.5</v>
      </c>
      <c r="J297" s="105">
        <v>0</v>
      </c>
      <c r="K297" s="105">
        <v>9</v>
      </c>
      <c r="L297" s="104">
        <v>0.5</v>
      </c>
      <c r="M297" s="100">
        <v>280</v>
      </c>
      <c r="N297" s="112" t="s">
        <v>590</v>
      </c>
      <c r="O297" s="32">
        <v>1898</v>
      </c>
      <c r="P297" s="111" t="s">
        <v>183</v>
      </c>
      <c r="Q297" s="80" t="s">
        <v>1954</v>
      </c>
      <c r="R297" s="80" t="s">
        <v>1634</v>
      </c>
      <c r="S297" s="36" t="s">
        <v>2121</v>
      </c>
      <c r="T297" s="80" t="s">
        <v>2147</v>
      </c>
      <c r="U297" s="80" t="s">
        <v>2120</v>
      </c>
      <c r="V297" s="80"/>
      <c r="W297" s="80" t="str">
        <f t="shared" si="14"/>
        <v/>
      </c>
      <c r="X297" s="32" t="s">
        <v>590</v>
      </c>
      <c r="Y297" s="110">
        <v>84</v>
      </c>
      <c r="Z297" s="35" t="s">
        <v>903</v>
      </c>
      <c r="AA297" s="133">
        <v>1</v>
      </c>
      <c r="AB297" s="133">
        <f t="shared" si="15"/>
        <v>1</v>
      </c>
    </row>
    <row r="298" spans="1:28" s="3" customFormat="1" x14ac:dyDescent="0.2">
      <c r="A298" s="99" t="s">
        <v>1600</v>
      </c>
      <c r="B298" s="100">
        <v>297</v>
      </c>
      <c r="C298" s="101">
        <v>85</v>
      </c>
      <c r="D298" s="142" t="s">
        <v>2546</v>
      </c>
      <c r="E298" s="100">
        <v>85</v>
      </c>
      <c r="F298" s="102" t="str">
        <f t="shared" si="13"/>
        <v>1898 - First Bureau - UPU Colors - 2c  Red,  Washington, Perf 12   Double-Line Watermark</v>
      </c>
      <c r="G298" s="106" t="s">
        <v>2512</v>
      </c>
      <c r="H298" s="104">
        <v>0.4</v>
      </c>
      <c r="I298" s="105">
        <v>0.4</v>
      </c>
      <c r="J298" s="105">
        <v>0</v>
      </c>
      <c r="K298" s="105">
        <v>9</v>
      </c>
      <c r="L298" s="104">
        <v>0.4</v>
      </c>
      <c r="M298" s="100">
        <v>281</v>
      </c>
      <c r="N298" s="112" t="s">
        <v>590</v>
      </c>
      <c r="O298" s="32">
        <v>1898</v>
      </c>
      <c r="P298" s="111" t="s">
        <v>183</v>
      </c>
      <c r="Q298" s="80" t="s">
        <v>1960</v>
      </c>
      <c r="R298" s="80" t="s">
        <v>1635</v>
      </c>
      <c r="S298" s="36" t="s">
        <v>2032</v>
      </c>
      <c r="T298" s="80" t="s">
        <v>2147</v>
      </c>
      <c r="U298" s="80" t="s">
        <v>2120</v>
      </c>
      <c r="V298" s="80"/>
      <c r="W298" s="80" t="str">
        <f t="shared" si="14"/>
        <v/>
      </c>
      <c r="X298" s="32" t="s">
        <v>590</v>
      </c>
      <c r="Y298" s="110">
        <v>85</v>
      </c>
      <c r="Z298" s="35" t="s">
        <v>904</v>
      </c>
      <c r="AA298" s="133">
        <v>1</v>
      </c>
      <c r="AB298" s="133">
        <f t="shared" si="15"/>
        <v>1</v>
      </c>
    </row>
    <row r="299" spans="1:28" s="3" customFormat="1" x14ac:dyDescent="0.2">
      <c r="A299" s="99">
        <v>280</v>
      </c>
      <c r="B299" s="100">
        <v>298</v>
      </c>
      <c r="C299" s="101">
        <v>86</v>
      </c>
      <c r="D299" s="142" t="s">
        <v>2546</v>
      </c>
      <c r="E299" s="100">
        <v>86</v>
      </c>
      <c r="F299" s="102" t="str">
        <f t="shared" si="13"/>
        <v>1898 - First Bureau - UPU Colors - 4c  Rose Brown,  Lincoln, Perf 12   Double-Line Watermark</v>
      </c>
      <c r="G299" s="106" t="s">
        <v>2512</v>
      </c>
      <c r="H299" s="104">
        <v>3.25</v>
      </c>
      <c r="I299" s="105">
        <v>3.25</v>
      </c>
      <c r="J299" s="105">
        <v>0</v>
      </c>
      <c r="K299" s="105">
        <v>25</v>
      </c>
      <c r="L299" s="104">
        <v>3.25</v>
      </c>
      <c r="M299" s="100">
        <v>282</v>
      </c>
      <c r="N299" s="112" t="s">
        <v>590</v>
      </c>
      <c r="O299" s="32">
        <v>1898</v>
      </c>
      <c r="P299" s="111" t="s">
        <v>183</v>
      </c>
      <c r="Q299" s="80" t="s">
        <v>1964</v>
      </c>
      <c r="R299" s="80" t="s">
        <v>1638</v>
      </c>
      <c r="S299" s="36" t="s">
        <v>2122</v>
      </c>
      <c r="T299" s="80" t="s">
        <v>2147</v>
      </c>
      <c r="U299" s="80" t="s">
        <v>2120</v>
      </c>
      <c r="V299" s="80"/>
      <c r="W299" s="80" t="str">
        <f t="shared" si="14"/>
        <v/>
      </c>
      <c r="X299" s="32" t="s">
        <v>590</v>
      </c>
      <c r="Y299" s="110">
        <v>86</v>
      </c>
      <c r="Z299" s="35" t="s">
        <v>906</v>
      </c>
      <c r="AA299" s="133">
        <v>1</v>
      </c>
      <c r="AB299" s="133">
        <f t="shared" si="15"/>
        <v>1</v>
      </c>
    </row>
    <row r="300" spans="1:28" s="3" customFormat="1" x14ac:dyDescent="0.2">
      <c r="A300" s="99">
        <v>281</v>
      </c>
      <c r="B300" s="100">
        <v>299</v>
      </c>
      <c r="C300" s="101">
        <v>87</v>
      </c>
      <c r="D300" s="142" t="s">
        <v>2546</v>
      </c>
      <c r="E300" s="100">
        <v>87</v>
      </c>
      <c r="F300" s="102" t="str">
        <f t="shared" si="13"/>
        <v>1898 - First Bureau - UPU Colors - 5c  Dark Blue,  Grant, Perf 12   Double-Line Watermark</v>
      </c>
      <c r="G300" s="106" t="s">
        <v>2512</v>
      </c>
      <c r="H300" s="104">
        <v>2.25</v>
      </c>
      <c r="I300" s="105">
        <v>2.25</v>
      </c>
      <c r="J300" s="105">
        <v>0</v>
      </c>
      <c r="K300" s="105">
        <v>32.5</v>
      </c>
      <c r="L300" s="104">
        <v>2.25</v>
      </c>
      <c r="M300" s="100">
        <v>283</v>
      </c>
      <c r="N300" s="112" t="s">
        <v>590</v>
      </c>
      <c r="O300" s="32">
        <v>1898</v>
      </c>
      <c r="P300" s="111" t="s">
        <v>183</v>
      </c>
      <c r="Q300" s="80" t="s">
        <v>1952</v>
      </c>
      <c r="R300" s="80" t="s">
        <v>1654</v>
      </c>
      <c r="S300" s="36" t="s">
        <v>2117</v>
      </c>
      <c r="T300" s="80" t="s">
        <v>2147</v>
      </c>
      <c r="U300" s="80" t="s">
        <v>2120</v>
      </c>
      <c r="V300" s="80"/>
      <c r="W300" s="80" t="str">
        <f t="shared" si="14"/>
        <v/>
      </c>
      <c r="X300" s="32" t="s">
        <v>590</v>
      </c>
      <c r="Y300" s="110">
        <v>87</v>
      </c>
      <c r="Z300" s="35" t="s">
        <v>907</v>
      </c>
      <c r="AA300" s="133">
        <v>1</v>
      </c>
      <c r="AB300" s="133">
        <f t="shared" si="15"/>
        <v>1</v>
      </c>
    </row>
    <row r="301" spans="1:28" s="3" customFormat="1" x14ac:dyDescent="0.2">
      <c r="A301" s="99">
        <v>282</v>
      </c>
      <c r="B301" s="100">
        <v>300</v>
      </c>
      <c r="C301" s="101">
        <v>88</v>
      </c>
      <c r="D301" s="142" t="s">
        <v>2546</v>
      </c>
      <c r="E301" s="100">
        <v>88</v>
      </c>
      <c r="F301" s="102" t="str">
        <f t="shared" si="13"/>
        <v>1898 - First Bureau - UPU Colors - 6c  Lake,  Garfield, Perf 12   Double-Line Watermark</v>
      </c>
      <c r="G301" s="106" t="s">
        <v>2512</v>
      </c>
      <c r="H301" s="104">
        <v>6.5</v>
      </c>
      <c r="I301" s="105">
        <v>6.5</v>
      </c>
      <c r="J301" s="105">
        <v>0</v>
      </c>
      <c r="K301" s="105">
        <v>45</v>
      </c>
      <c r="L301" s="104">
        <v>6.5</v>
      </c>
      <c r="M301" s="100">
        <v>284</v>
      </c>
      <c r="N301" s="112" t="s">
        <v>590</v>
      </c>
      <c r="O301" s="32">
        <v>1898</v>
      </c>
      <c r="P301" s="111" t="s">
        <v>183</v>
      </c>
      <c r="Q301" s="80" t="s">
        <v>1962</v>
      </c>
      <c r="R301" s="80" t="s">
        <v>1653</v>
      </c>
      <c r="S301" s="36" t="s">
        <v>2099</v>
      </c>
      <c r="T301" s="80" t="s">
        <v>2147</v>
      </c>
      <c r="U301" s="80" t="s">
        <v>2120</v>
      </c>
      <c r="V301" s="80"/>
      <c r="W301" s="80" t="str">
        <f t="shared" si="14"/>
        <v/>
      </c>
      <c r="X301" s="32" t="s">
        <v>590</v>
      </c>
      <c r="Y301" s="110">
        <v>88</v>
      </c>
      <c r="Z301" s="35" t="s">
        <v>908</v>
      </c>
      <c r="AA301" s="133">
        <v>1</v>
      </c>
      <c r="AB301" s="133">
        <f t="shared" si="15"/>
        <v>1</v>
      </c>
    </row>
    <row r="302" spans="1:28" s="3" customFormat="1" x14ac:dyDescent="0.2">
      <c r="A302" s="99" t="s">
        <v>185</v>
      </c>
      <c r="B302" s="100">
        <v>301</v>
      </c>
      <c r="C302" s="101">
        <v>89</v>
      </c>
      <c r="D302" s="142" t="s">
        <v>2546</v>
      </c>
      <c r="E302" s="100">
        <v>89</v>
      </c>
      <c r="F302" s="102" t="str">
        <f t="shared" si="13"/>
        <v>1898 - First Bureau - UPU Colors - 10c  Brown,  Webster, Perf 12   Double-Line Watermark</v>
      </c>
      <c r="G302" s="106" t="s">
        <v>2512</v>
      </c>
      <c r="H302" s="104">
        <v>6.5</v>
      </c>
      <c r="I302" s="105">
        <v>6.5</v>
      </c>
      <c r="J302" s="105">
        <v>0</v>
      </c>
      <c r="K302" s="105">
        <v>175</v>
      </c>
      <c r="L302" s="104">
        <v>6.5</v>
      </c>
      <c r="M302" s="100">
        <v>285</v>
      </c>
      <c r="N302" s="112" t="s">
        <v>590</v>
      </c>
      <c r="O302" s="32">
        <v>1898</v>
      </c>
      <c r="P302" s="111" t="s">
        <v>183</v>
      </c>
      <c r="Q302" s="80" t="s">
        <v>1953</v>
      </c>
      <c r="R302" s="80" t="s">
        <v>1648</v>
      </c>
      <c r="S302" s="36" t="s">
        <v>2021</v>
      </c>
      <c r="T302" s="80" t="s">
        <v>2147</v>
      </c>
      <c r="U302" s="80" t="s">
        <v>2120</v>
      </c>
      <c r="V302" s="80"/>
      <c r="W302" s="80" t="str">
        <f t="shared" si="14"/>
        <v/>
      </c>
      <c r="X302" s="32" t="s">
        <v>590</v>
      </c>
      <c r="Y302" s="110">
        <v>89</v>
      </c>
      <c r="Z302" s="35" t="s">
        <v>910</v>
      </c>
      <c r="AA302" s="133">
        <v>1</v>
      </c>
      <c r="AB302" s="133">
        <f t="shared" si="15"/>
        <v>1</v>
      </c>
    </row>
    <row r="303" spans="1:28" s="3" customFormat="1" x14ac:dyDescent="0.2">
      <c r="A303" s="99">
        <v>283</v>
      </c>
      <c r="B303" s="100">
        <v>302</v>
      </c>
      <c r="C303" s="101"/>
      <c r="D303" s="143" t="s">
        <v>3794</v>
      </c>
      <c r="E303" s="100">
        <v>89</v>
      </c>
      <c r="F303" s="102" t="str">
        <f t="shared" si="13"/>
        <v>1898 - First Bureau - UPU Colors - 10c  Orange Brown,  Webster, Perf 12   Double-Line Watermark</v>
      </c>
      <c r="G303" s="106" t="s">
        <v>2512</v>
      </c>
      <c r="H303" s="104"/>
      <c r="I303" s="105">
        <v>6</v>
      </c>
      <c r="J303" s="105">
        <v>0</v>
      </c>
      <c r="K303" s="105">
        <v>150</v>
      </c>
      <c r="L303" s="104">
        <v>6</v>
      </c>
      <c r="M303" s="100">
        <v>286</v>
      </c>
      <c r="N303" s="112" t="s">
        <v>590</v>
      </c>
      <c r="O303" s="32">
        <v>1898</v>
      </c>
      <c r="P303" s="111" t="s">
        <v>183</v>
      </c>
      <c r="Q303" s="80" t="s">
        <v>1953</v>
      </c>
      <c r="R303" s="80" t="s">
        <v>1648</v>
      </c>
      <c r="S303" s="36" t="s">
        <v>2019</v>
      </c>
      <c r="T303" s="80" t="s">
        <v>2147</v>
      </c>
      <c r="U303" s="80" t="s">
        <v>2120</v>
      </c>
      <c r="V303" s="80"/>
      <c r="W303" s="80" t="str">
        <f t="shared" si="14"/>
        <v/>
      </c>
      <c r="X303" s="32" t="s">
        <v>1593</v>
      </c>
      <c r="Y303" s="110">
        <v>89</v>
      </c>
      <c r="Z303" s="35"/>
      <c r="AA303" s="133">
        <v>1</v>
      </c>
      <c r="AB303" s="133">
        <f t="shared" si="15"/>
        <v>0</v>
      </c>
    </row>
    <row r="304" spans="1:28" s="3" customFormat="1" x14ac:dyDescent="0.2">
      <c r="A304" s="99">
        <v>284</v>
      </c>
      <c r="B304" s="100">
        <v>303</v>
      </c>
      <c r="C304" s="101">
        <v>90</v>
      </c>
      <c r="D304" s="142" t="s">
        <v>2546</v>
      </c>
      <c r="E304" s="100">
        <v>90</v>
      </c>
      <c r="F304" s="102" t="str">
        <f t="shared" si="13"/>
        <v>1898 - First Bureau - UPU Colors - 15c  Olive Green,  Clay, Perf 12   Double-Line Watermark</v>
      </c>
      <c r="G304" s="106" t="s">
        <v>2512</v>
      </c>
      <c r="H304" s="104">
        <v>13</v>
      </c>
      <c r="I304" s="105">
        <v>13</v>
      </c>
      <c r="J304" s="105">
        <v>0</v>
      </c>
      <c r="K304" s="105">
        <v>150</v>
      </c>
      <c r="L304" s="104">
        <v>13</v>
      </c>
      <c r="M304" s="100">
        <v>287</v>
      </c>
      <c r="N304" s="112" t="s">
        <v>590</v>
      </c>
      <c r="O304" s="32">
        <v>1898</v>
      </c>
      <c r="P304" s="111" t="s">
        <v>183</v>
      </c>
      <c r="Q304" s="80" t="s">
        <v>1961</v>
      </c>
      <c r="R304" s="80" t="s">
        <v>1647</v>
      </c>
      <c r="S304" s="36" t="s">
        <v>2123</v>
      </c>
      <c r="T304" s="80" t="s">
        <v>2147</v>
      </c>
      <c r="U304" s="80" t="s">
        <v>2120</v>
      </c>
      <c r="V304" s="80"/>
      <c r="W304" s="80" t="str">
        <f t="shared" si="14"/>
        <v/>
      </c>
      <c r="X304" s="32" t="s">
        <v>590</v>
      </c>
      <c r="Y304" s="110">
        <v>90</v>
      </c>
      <c r="Z304" s="35" t="s">
        <v>911</v>
      </c>
      <c r="AA304" s="133">
        <v>1</v>
      </c>
      <c r="AB304" s="133">
        <f t="shared" si="15"/>
        <v>1</v>
      </c>
    </row>
    <row r="305" spans="1:28" s="3" customFormat="1" x14ac:dyDescent="0.2">
      <c r="A305" s="99">
        <v>285</v>
      </c>
      <c r="B305" s="100">
        <v>304</v>
      </c>
      <c r="C305" s="101" t="s">
        <v>610</v>
      </c>
      <c r="D305" s="142" t="s">
        <v>2546</v>
      </c>
      <c r="E305" s="100" t="s">
        <v>610</v>
      </c>
      <c r="F305" s="102" t="str">
        <f t="shared" si="13"/>
        <v>1898 - Trans-Mississippi Exposition Issue - 1c  Dark Yellow Green,  Marquette on Mississippi, Perf 12   Double-Line Watermark</v>
      </c>
      <c r="G305" s="106" t="s">
        <v>2512</v>
      </c>
      <c r="H305" s="104">
        <v>7</v>
      </c>
      <c r="I305" s="105">
        <v>7</v>
      </c>
      <c r="J305" s="105">
        <v>0</v>
      </c>
      <c r="K305" s="105">
        <v>25</v>
      </c>
      <c r="L305" s="104">
        <v>7</v>
      </c>
      <c r="M305" s="100">
        <v>809</v>
      </c>
      <c r="N305" s="112" t="s">
        <v>591</v>
      </c>
      <c r="O305" s="32">
        <v>1898</v>
      </c>
      <c r="P305" s="111" t="s">
        <v>186</v>
      </c>
      <c r="Q305" s="80" t="s">
        <v>1954</v>
      </c>
      <c r="R305" s="80" t="s">
        <v>1673</v>
      </c>
      <c r="S305" s="36" t="s">
        <v>2124</v>
      </c>
      <c r="T305" s="80" t="s">
        <v>2147</v>
      </c>
      <c r="U305" s="80" t="s">
        <v>2120</v>
      </c>
      <c r="V305" s="80"/>
      <c r="W305" s="80" t="str">
        <f t="shared" si="14"/>
        <v/>
      </c>
      <c r="X305" s="32" t="s">
        <v>591</v>
      </c>
      <c r="Y305" s="110" t="s">
        <v>610</v>
      </c>
      <c r="Z305" s="35" t="s">
        <v>1017</v>
      </c>
      <c r="AA305" s="133">
        <v>1</v>
      </c>
      <c r="AB305" s="133">
        <f t="shared" si="15"/>
        <v>1</v>
      </c>
    </row>
    <row r="306" spans="1:28" s="3" customFormat="1" x14ac:dyDescent="0.2">
      <c r="A306" s="99">
        <v>286</v>
      </c>
      <c r="B306" s="100">
        <v>305</v>
      </c>
      <c r="C306" s="101" t="s">
        <v>611</v>
      </c>
      <c r="D306" s="142" t="s">
        <v>2546</v>
      </c>
      <c r="E306" s="100" t="s">
        <v>611</v>
      </c>
      <c r="F306" s="102" t="str">
        <f t="shared" si="13"/>
        <v>1898 - Trans-Mississippi Exposition Issue - 2c  Copper Red,  Farming in the West, Perf 12   Double-Line Watermark</v>
      </c>
      <c r="G306" s="106" t="s">
        <v>2512</v>
      </c>
      <c r="H306" s="104">
        <v>2.75</v>
      </c>
      <c r="I306" s="105">
        <v>2.75</v>
      </c>
      <c r="J306" s="105">
        <v>0</v>
      </c>
      <c r="K306" s="105">
        <v>25</v>
      </c>
      <c r="L306" s="104">
        <v>2.75</v>
      </c>
      <c r="M306" s="100">
        <v>820</v>
      </c>
      <c r="N306" s="112" t="s">
        <v>591</v>
      </c>
      <c r="O306" s="32">
        <v>1898</v>
      </c>
      <c r="P306" s="111" t="s">
        <v>186</v>
      </c>
      <c r="Q306" s="80" t="s">
        <v>1960</v>
      </c>
      <c r="R306" s="80" t="s">
        <v>1674</v>
      </c>
      <c r="S306" s="36" t="s">
        <v>2125</v>
      </c>
      <c r="T306" s="80" t="s">
        <v>2147</v>
      </c>
      <c r="U306" s="80" t="s">
        <v>2120</v>
      </c>
      <c r="V306" s="80"/>
      <c r="W306" s="80" t="str">
        <f t="shared" si="14"/>
        <v/>
      </c>
      <c r="X306" s="32" t="s">
        <v>591</v>
      </c>
      <c r="Y306" s="110" t="s">
        <v>611</v>
      </c>
      <c r="Z306" s="35" t="s">
        <v>1018</v>
      </c>
      <c r="AA306" s="133">
        <v>1</v>
      </c>
      <c r="AB306" s="133">
        <f t="shared" si="15"/>
        <v>1</v>
      </c>
    </row>
    <row r="307" spans="1:28" s="3" customFormat="1" x14ac:dyDescent="0.2">
      <c r="A307" s="99">
        <v>287</v>
      </c>
      <c r="B307" s="100">
        <v>306</v>
      </c>
      <c r="C307" s="101" t="s">
        <v>612</v>
      </c>
      <c r="D307" s="142" t="s">
        <v>2546</v>
      </c>
      <c r="E307" s="100" t="s">
        <v>612</v>
      </c>
      <c r="F307" s="102" t="str">
        <f t="shared" si="13"/>
        <v>1898 - Trans-Mississippi Exposition Issue - 4c  Orange,  Indian Hunting Buffalo, Perf 12   Double-Line Watermark</v>
      </c>
      <c r="G307" s="106" t="s">
        <v>2512</v>
      </c>
      <c r="H307" s="104">
        <v>27.5</v>
      </c>
      <c r="I307" s="105">
        <v>27.5</v>
      </c>
      <c r="J307" s="105">
        <v>0</v>
      </c>
      <c r="K307" s="105">
        <v>110</v>
      </c>
      <c r="L307" s="104">
        <v>27.5</v>
      </c>
      <c r="M307" s="100">
        <v>831</v>
      </c>
      <c r="N307" s="112" t="s">
        <v>591</v>
      </c>
      <c r="O307" s="32">
        <v>1898</v>
      </c>
      <c r="P307" s="111" t="s">
        <v>186</v>
      </c>
      <c r="Q307" s="80" t="s">
        <v>1964</v>
      </c>
      <c r="R307" s="80" t="s">
        <v>1675</v>
      </c>
      <c r="S307" s="36" t="s">
        <v>2031</v>
      </c>
      <c r="T307" s="80" t="s">
        <v>2147</v>
      </c>
      <c r="U307" s="80" t="s">
        <v>2120</v>
      </c>
      <c r="V307" s="80"/>
      <c r="W307" s="80" t="str">
        <f t="shared" si="14"/>
        <v/>
      </c>
      <c r="X307" s="32" t="s">
        <v>591</v>
      </c>
      <c r="Y307" s="110" t="s">
        <v>612</v>
      </c>
      <c r="Z307" s="35" t="s">
        <v>1019</v>
      </c>
      <c r="AA307" s="133">
        <v>1</v>
      </c>
      <c r="AB307" s="133">
        <f t="shared" si="15"/>
        <v>1</v>
      </c>
    </row>
    <row r="308" spans="1:28" s="3" customFormat="1" x14ac:dyDescent="0.2">
      <c r="A308" s="99">
        <v>288</v>
      </c>
      <c r="B308" s="100">
        <v>307</v>
      </c>
      <c r="C308" s="101" t="s">
        <v>613</v>
      </c>
      <c r="D308" s="142" t="s">
        <v>2546</v>
      </c>
      <c r="E308" s="100" t="s">
        <v>613</v>
      </c>
      <c r="F308" s="102" t="str">
        <f t="shared" si="13"/>
        <v>1898 - Trans-Mississippi Exposition Issue - 5c  Dull Blue,  Fremont on Rocky Mountains, Perf 12   Double-Line Watermark</v>
      </c>
      <c r="G308" s="106" t="s">
        <v>2512</v>
      </c>
      <c r="H308" s="104">
        <v>25</v>
      </c>
      <c r="I308" s="105">
        <v>25</v>
      </c>
      <c r="J308" s="105">
        <v>0</v>
      </c>
      <c r="K308" s="105">
        <v>100</v>
      </c>
      <c r="L308" s="104">
        <v>25</v>
      </c>
      <c r="M308" s="100">
        <v>843</v>
      </c>
      <c r="N308" s="112" t="s">
        <v>591</v>
      </c>
      <c r="O308" s="32">
        <v>1898</v>
      </c>
      <c r="P308" s="111" t="s">
        <v>186</v>
      </c>
      <c r="Q308" s="80" t="s">
        <v>1952</v>
      </c>
      <c r="R308" s="80" t="s">
        <v>1676</v>
      </c>
      <c r="S308" s="36" t="s">
        <v>2098</v>
      </c>
      <c r="T308" s="80" t="s">
        <v>2147</v>
      </c>
      <c r="U308" s="80" t="s">
        <v>2120</v>
      </c>
      <c r="V308" s="80"/>
      <c r="W308" s="80" t="str">
        <f t="shared" si="14"/>
        <v/>
      </c>
      <c r="X308" s="32" t="s">
        <v>591</v>
      </c>
      <c r="Y308" s="110" t="s">
        <v>613</v>
      </c>
      <c r="Z308" s="35" t="s">
        <v>1020</v>
      </c>
      <c r="AA308" s="133">
        <v>1</v>
      </c>
      <c r="AB308" s="133">
        <f t="shared" si="15"/>
        <v>1</v>
      </c>
    </row>
    <row r="309" spans="1:28" s="3" customFormat="1" x14ac:dyDescent="0.2">
      <c r="A309" s="99">
        <v>289</v>
      </c>
      <c r="B309" s="100">
        <v>308</v>
      </c>
      <c r="C309" s="101" t="s">
        <v>614</v>
      </c>
      <c r="D309" s="142" t="s">
        <v>2546</v>
      </c>
      <c r="E309" s="100" t="s">
        <v>614</v>
      </c>
      <c r="F309" s="102" t="str">
        <f t="shared" si="13"/>
        <v>1898 - Trans-Mississippi Exposition Issue - 8c  Violet Brown,  Troops &amp; Train, Perf 12   Double-Line Watermark</v>
      </c>
      <c r="G309" s="106" t="s">
        <v>2512</v>
      </c>
      <c r="H309" s="104">
        <v>50</v>
      </c>
      <c r="I309" s="105">
        <v>50</v>
      </c>
      <c r="J309" s="105">
        <v>0</v>
      </c>
      <c r="K309" s="105">
        <v>150</v>
      </c>
      <c r="L309" s="104">
        <v>50</v>
      </c>
      <c r="M309" s="100">
        <v>854</v>
      </c>
      <c r="N309" s="112" t="s">
        <v>591</v>
      </c>
      <c r="O309" s="32">
        <v>1898</v>
      </c>
      <c r="P309" s="111" t="s">
        <v>186</v>
      </c>
      <c r="Q309" s="80" t="s">
        <v>1965</v>
      </c>
      <c r="R309" s="80" t="s">
        <v>1677</v>
      </c>
      <c r="S309" s="36" t="s">
        <v>2116</v>
      </c>
      <c r="T309" s="80" t="s">
        <v>2147</v>
      </c>
      <c r="U309" s="80" t="s">
        <v>2120</v>
      </c>
      <c r="V309" s="80"/>
      <c r="W309" s="80" t="str">
        <f t="shared" si="14"/>
        <v/>
      </c>
      <c r="X309" s="32" t="s">
        <v>591</v>
      </c>
      <c r="Y309" s="110" t="s">
        <v>614</v>
      </c>
      <c r="Z309" s="35" t="s">
        <v>1021</v>
      </c>
      <c r="AA309" s="133">
        <v>1</v>
      </c>
      <c r="AB309" s="133">
        <f t="shared" si="15"/>
        <v>1</v>
      </c>
    </row>
    <row r="310" spans="1:28" s="3" customFormat="1" x14ac:dyDescent="0.2">
      <c r="A310" s="99">
        <v>290</v>
      </c>
      <c r="B310" s="100">
        <v>309</v>
      </c>
      <c r="C310" s="101" t="s">
        <v>615</v>
      </c>
      <c r="D310" s="142" t="s">
        <v>2546</v>
      </c>
      <c r="E310" s="100" t="s">
        <v>615</v>
      </c>
      <c r="F310" s="102" t="str">
        <f t="shared" si="13"/>
        <v>1898 - Trans-Mississippi Exposition Issue - 10c  Gray Violet,  Emigration, Perf 12   Double-Line Watermark</v>
      </c>
      <c r="G310" s="106" t="s">
        <v>2512</v>
      </c>
      <c r="H310" s="104">
        <v>35</v>
      </c>
      <c r="I310" s="105">
        <v>35</v>
      </c>
      <c r="J310" s="105">
        <v>0</v>
      </c>
      <c r="K310" s="105">
        <v>150</v>
      </c>
      <c r="L310" s="104">
        <v>35</v>
      </c>
      <c r="M310" s="100">
        <v>865</v>
      </c>
      <c r="N310" s="112" t="s">
        <v>591</v>
      </c>
      <c r="O310" s="32">
        <v>1898</v>
      </c>
      <c r="P310" s="111" t="s">
        <v>186</v>
      </c>
      <c r="Q310" s="80" t="s">
        <v>1953</v>
      </c>
      <c r="R310" s="80" t="s">
        <v>1678</v>
      </c>
      <c r="S310" s="36" t="s">
        <v>2126</v>
      </c>
      <c r="T310" s="80" t="s">
        <v>2147</v>
      </c>
      <c r="U310" s="80" t="s">
        <v>2120</v>
      </c>
      <c r="V310" s="80"/>
      <c r="W310" s="80" t="str">
        <f t="shared" si="14"/>
        <v/>
      </c>
      <c r="X310" s="32" t="s">
        <v>591</v>
      </c>
      <c r="Y310" s="110" t="s">
        <v>615</v>
      </c>
      <c r="Z310" s="35" t="s">
        <v>1022</v>
      </c>
      <c r="AA310" s="133">
        <v>1</v>
      </c>
      <c r="AB310" s="133">
        <f t="shared" si="15"/>
        <v>1</v>
      </c>
    </row>
    <row r="311" spans="1:28" s="3" customFormat="1" x14ac:dyDescent="0.2">
      <c r="A311" s="99">
        <v>291</v>
      </c>
      <c r="B311" s="100">
        <v>310</v>
      </c>
      <c r="C311" s="101" t="s">
        <v>616</v>
      </c>
      <c r="D311" s="142" t="s">
        <v>2546</v>
      </c>
      <c r="E311" s="100" t="s">
        <v>616</v>
      </c>
      <c r="F311" s="102" t="str">
        <f t="shared" si="13"/>
        <v>1898 - Trans-Mississippi Exposition Issue - 50c  Sage Green,  Prospector, Perf 12   Double-Line Watermark</v>
      </c>
      <c r="G311" s="106" t="s">
        <v>2512</v>
      </c>
      <c r="H311" s="104">
        <v>200</v>
      </c>
      <c r="I311" s="105">
        <v>200</v>
      </c>
      <c r="J311" s="105">
        <v>0</v>
      </c>
      <c r="K311" s="105">
        <v>600</v>
      </c>
      <c r="L311" s="104">
        <v>200</v>
      </c>
      <c r="M311" s="100">
        <v>876</v>
      </c>
      <c r="N311" s="112" t="s">
        <v>591</v>
      </c>
      <c r="O311" s="32">
        <v>1898</v>
      </c>
      <c r="P311" s="111" t="s">
        <v>186</v>
      </c>
      <c r="Q311" s="80" t="s">
        <v>1966</v>
      </c>
      <c r="R311" s="80" t="s">
        <v>1679</v>
      </c>
      <c r="S311" s="36" t="s">
        <v>2127</v>
      </c>
      <c r="T311" s="80" t="s">
        <v>2147</v>
      </c>
      <c r="U311" s="80" t="s">
        <v>2120</v>
      </c>
      <c r="V311" s="80"/>
      <c r="W311" s="80" t="str">
        <f t="shared" si="14"/>
        <v/>
      </c>
      <c r="X311" s="32" t="s">
        <v>591</v>
      </c>
      <c r="Y311" s="110" t="s">
        <v>616</v>
      </c>
      <c r="Z311" s="35" t="s">
        <v>1023</v>
      </c>
      <c r="AA311" s="133">
        <v>1</v>
      </c>
      <c r="AB311" s="133">
        <f t="shared" si="15"/>
        <v>1</v>
      </c>
    </row>
    <row r="312" spans="1:28" s="3" customFormat="1" x14ac:dyDescent="0.2">
      <c r="A312" s="99">
        <v>292</v>
      </c>
      <c r="B312" s="100">
        <v>311</v>
      </c>
      <c r="C312" s="101" t="s">
        <v>617</v>
      </c>
      <c r="D312" s="142" t="s">
        <v>2546</v>
      </c>
      <c r="E312" s="100" t="s">
        <v>617</v>
      </c>
      <c r="F312" s="102" t="str">
        <f t="shared" si="13"/>
        <v>1898 - Trans-Mississippi Exposition Issue - $1 Black,  Western Cattle in Storm, Perf 12   Double-Line Watermark</v>
      </c>
      <c r="G312" s="106" t="s">
        <v>2512</v>
      </c>
      <c r="H312" s="104">
        <v>725</v>
      </c>
      <c r="I312" s="105">
        <v>725</v>
      </c>
      <c r="J312" s="105">
        <v>800</v>
      </c>
      <c r="K312" s="105">
        <v>1400</v>
      </c>
      <c r="L312" s="104">
        <v>725</v>
      </c>
      <c r="M312" s="100">
        <v>887</v>
      </c>
      <c r="N312" s="112" t="s">
        <v>591</v>
      </c>
      <c r="O312" s="32">
        <v>1898</v>
      </c>
      <c r="P312" s="111" t="s">
        <v>186</v>
      </c>
      <c r="Q312" s="140" t="s">
        <v>2544</v>
      </c>
      <c r="R312" s="80" t="s">
        <v>1680</v>
      </c>
      <c r="S312" s="36" t="s">
        <v>2014</v>
      </c>
      <c r="T312" s="80" t="s">
        <v>2147</v>
      </c>
      <c r="U312" s="80" t="s">
        <v>2120</v>
      </c>
      <c r="V312" s="80"/>
      <c r="W312" s="80" t="str">
        <f t="shared" si="14"/>
        <v/>
      </c>
      <c r="X312" s="32" t="s">
        <v>591</v>
      </c>
      <c r="Y312" s="110" t="s">
        <v>617</v>
      </c>
      <c r="Z312" s="35" t="s">
        <v>1024</v>
      </c>
      <c r="AA312" s="133">
        <v>1</v>
      </c>
      <c r="AB312" s="133">
        <f t="shared" si="15"/>
        <v>1</v>
      </c>
    </row>
    <row r="313" spans="1:28" s="3" customFormat="1" x14ac:dyDescent="0.2">
      <c r="A313" s="99">
        <v>293</v>
      </c>
      <c r="B313" s="100">
        <v>312</v>
      </c>
      <c r="C313" s="101" t="s">
        <v>618</v>
      </c>
      <c r="D313" s="142" t="s">
        <v>2546</v>
      </c>
      <c r="E313" s="100" t="s">
        <v>618</v>
      </c>
      <c r="F313" s="102" t="str">
        <f t="shared" si="13"/>
        <v>1898 - Trans-Mississippi Exposition Issue - $2 Orange Brown,  Bridge over Mississippi, Perf 12   Double-Line Watermark</v>
      </c>
      <c r="G313" s="106" t="s">
        <v>2512</v>
      </c>
      <c r="H313" s="104">
        <v>1100</v>
      </c>
      <c r="I313" s="105">
        <v>1100</v>
      </c>
      <c r="J313" s="105">
        <v>875</v>
      </c>
      <c r="K313" s="105">
        <v>1900</v>
      </c>
      <c r="L313" s="104">
        <v>1100</v>
      </c>
      <c r="M313" s="100">
        <v>896</v>
      </c>
      <c r="N313" s="112" t="s">
        <v>591</v>
      </c>
      <c r="O313" s="32">
        <v>1898</v>
      </c>
      <c r="P313" s="111" t="s">
        <v>186</v>
      </c>
      <c r="Q313" s="140" t="s">
        <v>2543</v>
      </c>
      <c r="R313" s="80" t="s">
        <v>1681</v>
      </c>
      <c r="S313" s="36" t="s">
        <v>2019</v>
      </c>
      <c r="T313" s="80" t="s">
        <v>2147</v>
      </c>
      <c r="U313" s="80" t="s">
        <v>2120</v>
      </c>
      <c r="V313" s="80"/>
      <c r="W313" s="80" t="str">
        <f t="shared" si="14"/>
        <v/>
      </c>
      <c r="X313" s="32" t="s">
        <v>591</v>
      </c>
      <c r="Y313" s="110" t="s">
        <v>618</v>
      </c>
      <c r="Z313" s="35" t="s">
        <v>1025</v>
      </c>
      <c r="AA313" s="133">
        <v>1</v>
      </c>
      <c r="AB313" s="133">
        <f t="shared" si="15"/>
        <v>1</v>
      </c>
    </row>
    <row r="314" spans="1:28" s="3" customFormat="1" x14ac:dyDescent="0.2">
      <c r="A314" s="99">
        <v>294</v>
      </c>
      <c r="B314" s="100">
        <v>313</v>
      </c>
      <c r="C314" s="101" t="s">
        <v>619</v>
      </c>
      <c r="D314" s="142" t="s">
        <v>2546</v>
      </c>
      <c r="E314" s="100" t="s">
        <v>619</v>
      </c>
      <c r="F314" s="102" t="str">
        <f t="shared" si="13"/>
        <v>1901 - Pan American Exposition Issue - 1c  Green &amp; Black,  Fast Lake Navigation, Perf 12   Double-Line Watermark</v>
      </c>
      <c r="G314" s="106" t="s">
        <v>2512</v>
      </c>
      <c r="H314" s="104">
        <v>3</v>
      </c>
      <c r="I314" s="105">
        <v>3</v>
      </c>
      <c r="J314" s="105">
        <v>0</v>
      </c>
      <c r="K314" s="105">
        <v>16.5</v>
      </c>
      <c r="L314" s="104">
        <v>3</v>
      </c>
      <c r="M314" s="100">
        <v>897</v>
      </c>
      <c r="N314" s="112" t="s">
        <v>591</v>
      </c>
      <c r="O314" s="32">
        <v>1901</v>
      </c>
      <c r="P314" s="111" t="s">
        <v>196</v>
      </c>
      <c r="Q314" s="80" t="s">
        <v>1954</v>
      </c>
      <c r="R314" s="80" t="s">
        <v>1682</v>
      </c>
      <c r="S314" s="36" t="s">
        <v>2128</v>
      </c>
      <c r="T314" s="80" t="s">
        <v>2147</v>
      </c>
      <c r="U314" s="80" t="s">
        <v>2120</v>
      </c>
      <c r="V314" s="80"/>
      <c r="W314" s="80" t="str">
        <f t="shared" si="14"/>
        <v/>
      </c>
      <c r="X314" s="32" t="s">
        <v>591</v>
      </c>
      <c r="Y314" s="110" t="s">
        <v>619</v>
      </c>
      <c r="Z314" s="35" t="s">
        <v>1026</v>
      </c>
      <c r="AA314" s="133">
        <v>1</v>
      </c>
      <c r="AB314" s="133">
        <f t="shared" si="15"/>
        <v>1</v>
      </c>
    </row>
    <row r="315" spans="1:28" s="3" customFormat="1" x14ac:dyDescent="0.2">
      <c r="A315" s="99">
        <v>295</v>
      </c>
      <c r="B315" s="100">
        <v>314</v>
      </c>
      <c r="C315" s="101" t="s">
        <v>620</v>
      </c>
      <c r="D315" s="142" t="s">
        <v>2546</v>
      </c>
      <c r="E315" s="100" t="s">
        <v>620</v>
      </c>
      <c r="F315" s="102" t="str">
        <f t="shared" si="13"/>
        <v>1901 - Pan American Exposition Issue - 2c  Carmine &amp; Black,  Fast Express, Perf 12   Double-Line Watermark</v>
      </c>
      <c r="G315" s="106" t="s">
        <v>2512</v>
      </c>
      <c r="H315" s="104">
        <v>1</v>
      </c>
      <c r="I315" s="105">
        <v>1</v>
      </c>
      <c r="J315" s="105">
        <v>0</v>
      </c>
      <c r="K315" s="105">
        <v>15.5</v>
      </c>
      <c r="L315" s="104">
        <v>1</v>
      </c>
      <c r="M315" s="100">
        <v>898</v>
      </c>
      <c r="N315" s="112" t="s">
        <v>591</v>
      </c>
      <c r="O315" s="32">
        <v>1901</v>
      </c>
      <c r="P315" s="111" t="s">
        <v>196</v>
      </c>
      <c r="Q315" s="80" t="s">
        <v>1960</v>
      </c>
      <c r="R315" s="80" t="s">
        <v>1683</v>
      </c>
      <c r="S315" s="36" t="s">
        <v>2129</v>
      </c>
      <c r="T315" s="80" t="s">
        <v>2147</v>
      </c>
      <c r="U315" s="80" t="s">
        <v>2120</v>
      </c>
      <c r="V315" s="80"/>
      <c r="W315" s="80" t="str">
        <f t="shared" si="14"/>
        <v/>
      </c>
      <c r="X315" s="32" t="s">
        <v>591</v>
      </c>
      <c r="Y315" s="110" t="s">
        <v>620</v>
      </c>
      <c r="Z315" s="35" t="s">
        <v>1027</v>
      </c>
      <c r="AA315" s="133">
        <v>1</v>
      </c>
      <c r="AB315" s="133">
        <f t="shared" si="15"/>
        <v>1</v>
      </c>
    </row>
    <row r="316" spans="1:28" s="3" customFormat="1" x14ac:dyDescent="0.2">
      <c r="A316" s="99">
        <v>296</v>
      </c>
      <c r="B316" s="100">
        <v>315</v>
      </c>
      <c r="C316" s="101" t="s">
        <v>621</v>
      </c>
      <c r="D316" s="142" t="s">
        <v>2546</v>
      </c>
      <c r="E316" s="100" t="s">
        <v>621</v>
      </c>
      <c r="F316" s="102" t="str">
        <f t="shared" si="13"/>
        <v>1901 - Pan American Exposition Issue - 4c  Deep Red Brown &amp; Black,  Automobile, Perf 12   Double-Line Watermark</v>
      </c>
      <c r="G316" s="106" t="s">
        <v>2512</v>
      </c>
      <c r="H316" s="104">
        <v>19</v>
      </c>
      <c r="I316" s="105">
        <v>19</v>
      </c>
      <c r="J316" s="105">
        <v>0</v>
      </c>
      <c r="K316" s="105">
        <v>70</v>
      </c>
      <c r="L316" s="104">
        <v>19</v>
      </c>
      <c r="M316" s="100">
        <v>899</v>
      </c>
      <c r="N316" s="112" t="s">
        <v>591</v>
      </c>
      <c r="O316" s="32">
        <v>1901</v>
      </c>
      <c r="P316" s="111" t="s">
        <v>196</v>
      </c>
      <c r="Q316" s="80" t="s">
        <v>1964</v>
      </c>
      <c r="R316" s="80" t="s">
        <v>1684</v>
      </c>
      <c r="S316" s="36" t="s">
        <v>2130</v>
      </c>
      <c r="T316" s="80" t="s">
        <v>2147</v>
      </c>
      <c r="U316" s="80" t="s">
        <v>2120</v>
      </c>
      <c r="V316" s="80"/>
      <c r="W316" s="80" t="str">
        <f t="shared" si="14"/>
        <v/>
      </c>
      <c r="X316" s="32" t="s">
        <v>591</v>
      </c>
      <c r="Y316" s="110" t="s">
        <v>621</v>
      </c>
      <c r="Z316" s="35" t="s">
        <v>1028</v>
      </c>
      <c r="AA316" s="133">
        <v>1</v>
      </c>
      <c r="AB316" s="133">
        <f t="shared" si="15"/>
        <v>1</v>
      </c>
    </row>
    <row r="317" spans="1:28" s="3" customFormat="1" x14ac:dyDescent="0.2">
      <c r="A317" s="99">
        <v>297</v>
      </c>
      <c r="B317" s="100">
        <v>316</v>
      </c>
      <c r="C317" s="101" t="s">
        <v>622</v>
      </c>
      <c r="D317" s="142" t="s">
        <v>2546</v>
      </c>
      <c r="E317" s="100" t="s">
        <v>622</v>
      </c>
      <c r="F317" s="102" t="str">
        <f t="shared" si="13"/>
        <v>1901 - Pan American Exposition Issue - 5c  Ultramarine &amp; Black,  Bridge at Niagara Falls, Perf 12   Double-Line Watermark</v>
      </c>
      <c r="G317" s="106" t="s">
        <v>2512</v>
      </c>
      <c r="H317" s="104">
        <v>18</v>
      </c>
      <c r="I317" s="105">
        <v>18</v>
      </c>
      <c r="J317" s="105">
        <v>0</v>
      </c>
      <c r="K317" s="105">
        <v>75</v>
      </c>
      <c r="L317" s="104">
        <v>18</v>
      </c>
      <c r="M317" s="100">
        <v>900</v>
      </c>
      <c r="N317" s="112" t="s">
        <v>591</v>
      </c>
      <c r="O317" s="32">
        <v>1901</v>
      </c>
      <c r="P317" s="111" t="s">
        <v>196</v>
      </c>
      <c r="Q317" s="80" t="s">
        <v>1952</v>
      </c>
      <c r="R317" s="80" t="s">
        <v>1685</v>
      </c>
      <c r="S317" s="36" t="s">
        <v>2131</v>
      </c>
      <c r="T317" s="80" t="s">
        <v>2147</v>
      </c>
      <c r="U317" s="80" t="s">
        <v>2120</v>
      </c>
      <c r="V317" s="80"/>
      <c r="W317" s="80" t="str">
        <f t="shared" si="14"/>
        <v/>
      </c>
      <c r="X317" s="32" t="s">
        <v>591</v>
      </c>
      <c r="Y317" s="110" t="s">
        <v>622</v>
      </c>
      <c r="Z317" s="35" t="s">
        <v>1029</v>
      </c>
      <c r="AA317" s="133">
        <v>1</v>
      </c>
      <c r="AB317" s="133">
        <f t="shared" si="15"/>
        <v>1</v>
      </c>
    </row>
    <row r="318" spans="1:28" s="3" customFormat="1" x14ac:dyDescent="0.2">
      <c r="A318" s="99">
        <v>298</v>
      </c>
      <c r="B318" s="100">
        <v>317</v>
      </c>
      <c r="C318" s="101" t="s">
        <v>623</v>
      </c>
      <c r="D318" s="142" t="s">
        <v>2546</v>
      </c>
      <c r="E318" s="100" t="s">
        <v>623</v>
      </c>
      <c r="F318" s="102" t="str">
        <f t="shared" si="13"/>
        <v>1901 - Pan American Exposition Issue - 8c  Brown Violet &amp; Black,  Canal at Sault St. Marie, Perf 12   Double-Line Watermark</v>
      </c>
      <c r="G318" s="106" t="s">
        <v>2512</v>
      </c>
      <c r="H318" s="104">
        <v>55</v>
      </c>
      <c r="I318" s="105">
        <v>55</v>
      </c>
      <c r="J318" s="105">
        <v>0</v>
      </c>
      <c r="K318" s="105">
        <v>90</v>
      </c>
      <c r="L318" s="104">
        <v>55</v>
      </c>
      <c r="M318" s="100">
        <v>902</v>
      </c>
      <c r="N318" s="112" t="s">
        <v>591</v>
      </c>
      <c r="O318" s="32">
        <v>1901</v>
      </c>
      <c r="P318" s="111" t="s">
        <v>196</v>
      </c>
      <c r="Q318" s="80" t="s">
        <v>1965</v>
      </c>
      <c r="R318" s="80" t="s">
        <v>1686</v>
      </c>
      <c r="S318" s="36" t="s">
        <v>2132</v>
      </c>
      <c r="T318" s="80" t="s">
        <v>2147</v>
      </c>
      <c r="U318" s="80" t="s">
        <v>2120</v>
      </c>
      <c r="V318" s="80"/>
      <c r="W318" s="80" t="str">
        <f t="shared" si="14"/>
        <v/>
      </c>
      <c r="X318" s="32" t="s">
        <v>591</v>
      </c>
      <c r="Y318" s="110" t="s">
        <v>623</v>
      </c>
      <c r="Z318" s="35" t="s">
        <v>1030</v>
      </c>
      <c r="AA318" s="133">
        <v>1</v>
      </c>
      <c r="AB318" s="133">
        <f t="shared" si="15"/>
        <v>1</v>
      </c>
    </row>
    <row r="319" spans="1:28" s="3" customFormat="1" x14ac:dyDescent="0.2">
      <c r="A319" s="99">
        <v>299</v>
      </c>
      <c r="B319" s="100">
        <v>318</v>
      </c>
      <c r="C319" s="101" t="s">
        <v>624</v>
      </c>
      <c r="D319" s="142" t="s">
        <v>2546</v>
      </c>
      <c r="E319" s="100" t="s">
        <v>624</v>
      </c>
      <c r="F319" s="102" t="str">
        <f t="shared" si="13"/>
        <v>1901 - Pan American Exposition Issue - 10c  Yellow Brown &amp; Black,  Fast Ocean Navigation, Perf 12   Double-Line Watermark</v>
      </c>
      <c r="G319" s="106" t="s">
        <v>2512</v>
      </c>
      <c r="H319" s="104">
        <v>32.5</v>
      </c>
      <c r="I319" s="105">
        <v>32.5</v>
      </c>
      <c r="J319" s="105">
        <v>0</v>
      </c>
      <c r="K319" s="105">
        <v>115</v>
      </c>
      <c r="L319" s="104">
        <v>32.5</v>
      </c>
      <c r="M319" s="100">
        <v>903</v>
      </c>
      <c r="N319" s="112" t="s">
        <v>591</v>
      </c>
      <c r="O319" s="32">
        <v>1901</v>
      </c>
      <c r="P319" s="111" t="s">
        <v>196</v>
      </c>
      <c r="Q319" s="80" t="s">
        <v>1953</v>
      </c>
      <c r="R319" s="80" t="s">
        <v>1687</v>
      </c>
      <c r="S319" s="36" t="s">
        <v>2133</v>
      </c>
      <c r="T319" s="80" t="s">
        <v>2147</v>
      </c>
      <c r="U319" s="80" t="s">
        <v>2120</v>
      </c>
      <c r="V319" s="80"/>
      <c r="W319" s="80" t="str">
        <f t="shared" si="14"/>
        <v/>
      </c>
      <c r="X319" s="32" t="s">
        <v>591</v>
      </c>
      <c r="Y319" s="110" t="s">
        <v>624</v>
      </c>
      <c r="Z319" s="35" t="s">
        <v>1031</v>
      </c>
      <c r="AA319" s="133">
        <v>1</v>
      </c>
      <c r="AB319" s="133">
        <f t="shared" si="15"/>
        <v>1</v>
      </c>
    </row>
    <row r="320" spans="1:28" s="3" customFormat="1" x14ac:dyDescent="0.2">
      <c r="A320" s="99">
        <v>300</v>
      </c>
      <c r="B320" s="100">
        <v>319</v>
      </c>
      <c r="C320" s="101">
        <v>91</v>
      </c>
      <c r="D320" s="142" t="s">
        <v>2546</v>
      </c>
      <c r="E320" s="100">
        <v>91</v>
      </c>
      <c r="F320" s="102" t="str">
        <f t="shared" si="13"/>
        <v>1902-03 - Second Bureau Issue - 1c  Blue Green,  Franklin, Perf 12   Double-Line Watermark</v>
      </c>
      <c r="G320" s="106" t="s">
        <v>2512</v>
      </c>
      <c r="H320" s="104">
        <v>0.25</v>
      </c>
      <c r="I320" s="105">
        <v>0.25</v>
      </c>
      <c r="J320" s="105">
        <v>0</v>
      </c>
      <c r="K320" s="105">
        <v>11</v>
      </c>
      <c r="L320" s="104">
        <v>0.25</v>
      </c>
      <c r="M320" s="100">
        <v>288</v>
      </c>
      <c r="N320" s="112" t="s">
        <v>590</v>
      </c>
      <c r="O320" s="32" t="s">
        <v>2177</v>
      </c>
      <c r="P320" s="111" t="s">
        <v>203</v>
      </c>
      <c r="Q320" s="80" t="s">
        <v>1954</v>
      </c>
      <c r="R320" s="80" t="s">
        <v>1634</v>
      </c>
      <c r="S320" s="36" t="s">
        <v>2069</v>
      </c>
      <c r="T320" s="80" t="s">
        <v>2147</v>
      </c>
      <c r="U320" s="80" t="s">
        <v>2120</v>
      </c>
      <c r="V320" s="80"/>
      <c r="W320" s="80" t="str">
        <f t="shared" si="14"/>
        <v/>
      </c>
      <c r="X320" s="32" t="s">
        <v>590</v>
      </c>
      <c r="Y320" s="110">
        <v>91</v>
      </c>
      <c r="Z320" s="35" t="s">
        <v>916</v>
      </c>
      <c r="AA320" s="133">
        <v>1</v>
      </c>
      <c r="AB320" s="133">
        <f t="shared" si="15"/>
        <v>1</v>
      </c>
    </row>
    <row r="321" spans="1:28" s="3" customFormat="1" x14ac:dyDescent="0.2">
      <c r="A321" s="99">
        <v>301</v>
      </c>
      <c r="B321" s="100">
        <v>320</v>
      </c>
      <c r="C321" s="101">
        <v>92</v>
      </c>
      <c r="D321" s="142" t="s">
        <v>2546</v>
      </c>
      <c r="E321" s="100">
        <v>92</v>
      </c>
      <c r="F321" s="102" t="str">
        <f t="shared" si="13"/>
        <v>1902-03 - Second Bureau Issue - 2c  Carmine,  Washington, Perf 12   Double-Line Watermark</v>
      </c>
      <c r="G321" s="106" t="s">
        <v>2512</v>
      </c>
      <c r="H321" s="104">
        <v>0.5</v>
      </c>
      <c r="I321" s="105">
        <v>0.5</v>
      </c>
      <c r="J321" s="105">
        <v>0</v>
      </c>
      <c r="K321" s="105">
        <v>15</v>
      </c>
      <c r="L321" s="104">
        <v>0.5</v>
      </c>
      <c r="M321" s="100">
        <v>292</v>
      </c>
      <c r="N321" s="112" t="s">
        <v>590</v>
      </c>
      <c r="O321" s="32" t="s">
        <v>2177</v>
      </c>
      <c r="P321" s="111" t="s">
        <v>203</v>
      </c>
      <c r="Q321" s="80" t="s">
        <v>1960</v>
      </c>
      <c r="R321" s="80" t="s">
        <v>1635</v>
      </c>
      <c r="S321" s="36" t="s">
        <v>2057</v>
      </c>
      <c r="T321" s="80" t="s">
        <v>2147</v>
      </c>
      <c r="U321" s="80" t="s">
        <v>2120</v>
      </c>
      <c r="V321" s="80"/>
      <c r="W321" s="80" t="str">
        <f t="shared" si="14"/>
        <v/>
      </c>
      <c r="X321" s="32" t="s">
        <v>590</v>
      </c>
      <c r="Y321" s="110">
        <v>92</v>
      </c>
      <c r="Z321" s="35" t="s">
        <v>917</v>
      </c>
      <c r="AA321" s="133">
        <v>1</v>
      </c>
      <c r="AB321" s="133">
        <f t="shared" si="15"/>
        <v>1</v>
      </c>
    </row>
    <row r="322" spans="1:28" s="3" customFormat="1" x14ac:dyDescent="0.2">
      <c r="A322" s="99">
        <v>302</v>
      </c>
      <c r="B322" s="100">
        <v>321</v>
      </c>
      <c r="C322" s="101">
        <v>93</v>
      </c>
      <c r="D322" s="142" t="s">
        <v>2546</v>
      </c>
      <c r="E322" s="100">
        <v>93</v>
      </c>
      <c r="F322" s="102" t="str">
        <f t="shared" ref="F322:F385" si="16">CONCATENATE(O322," - ",P322," - ",Q322," ",S322,", ",R322,W322,", ",T322,"   ",U322)</f>
        <v>1902-03 - Second Bureau Issue - 3c  Bright Violet,  Jackson, Perf 12   Double-Line Watermark</v>
      </c>
      <c r="G322" s="106" t="s">
        <v>2512</v>
      </c>
      <c r="H322" s="104">
        <v>4</v>
      </c>
      <c r="I322" s="105">
        <v>4</v>
      </c>
      <c r="J322" s="105">
        <v>0</v>
      </c>
      <c r="K322" s="105">
        <v>50</v>
      </c>
      <c r="L322" s="104">
        <v>4</v>
      </c>
      <c r="M322" s="100">
        <v>293</v>
      </c>
      <c r="N322" s="112" t="s">
        <v>590</v>
      </c>
      <c r="O322" s="32" t="s">
        <v>2177</v>
      </c>
      <c r="P322" s="111" t="s">
        <v>203</v>
      </c>
      <c r="Q322" s="80" t="s">
        <v>1955</v>
      </c>
      <c r="R322" s="80" t="s">
        <v>1637</v>
      </c>
      <c r="S322" s="36" t="s">
        <v>2137</v>
      </c>
      <c r="T322" s="80" t="s">
        <v>2147</v>
      </c>
      <c r="U322" s="80" t="s">
        <v>2120</v>
      </c>
      <c r="V322" s="80"/>
      <c r="W322" s="80" t="str">
        <f t="shared" ref="W322:W385" si="17">IF(V322&gt;0,CONCATENATE(", ",V322),"")</f>
        <v/>
      </c>
      <c r="X322" s="32" t="s">
        <v>590</v>
      </c>
      <c r="Y322" s="110">
        <v>93</v>
      </c>
      <c r="Z322" s="35" t="s">
        <v>918</v>
      </c>
      <c r="AA322" s="133">
        <v>1</v>
      </c>
      <c r="AB322" s="133">
        <f t="shared" ref="AB322:AB385" si="18">IF(H322&gt;0,1,0)</f>
        <v>1</v>
      </c>
    </row>
    <row r="323" spans="1:28" s="3" customFormat="1" x14ac:dyDescent="0.2">
      <c r="A323" s="99">
        <v>303</v>
      </c>
      <c r="B323" s="100">
        <v>322</v>
      </c>
      <c r="C323" s="101">
        <v>94</v>
      </c>
      <c r="D323" s="142" t="s">
        <v>2546</v>
      </c>
      <c r="E323" s="100">
        <v>94</v>
      </c>
      <c r="F323" s="102" t="str">
        <f t="shared" si="16"/>
        <v>1902-03 - Second Bureau Issue - 4c  Brown,  Grant, Perf 12   Double-Line Watermark</v>
      </c>
      <c r="G323" s="106" t="s">
        <v>2512</v>
      </c>
      <c r="H323" s="104">
        <v>2.5</v>
      </c>
      <c r="I323" s="105">
        <v>2.5</v>
      </c>
      <c r="J323" s="105">
        <v>0</v>
      </c>
      <c r="K323" s="105">
        <v>55</v>
      </c>
      <c r="L323" s="104">
        <v>2.5</v>
      </c>
      <c r="M323" s="100">
        <v>294</v>
      </c>
      <c r="N323" s="112" t="s">
        <v>590</v>
      </c>
      <c r="O323" s="32" t="s">
        <v>2177</v>
      </c>
      <c r="P323" s="111" t="s">
        <v>203</v>
      </c>
      <c r="Q323" s="80" t="s">
        <v>1964</v>
      </c>
      <c r="R323" s="80" t="s">
        <v>1654</v>
      </c>
      <c r="S323" s="36" t="s">
        <v>2021</v>
      </c>
      <c r="T323" s="80" t="s">
        <v>2147</v>
      </c>
      <c r="U323" s="80" t="s">
        <v>2120</v>
      </c>
      <c r="V323" s="80"/>
      <c r="W323" s="80" t="str">
        <f t="shared" si="17"/>
        <v/>
      </c>
      <c r="X323" s="32" t="s">
        <v>590</v>
      </c>
      <c r="Y323" s="110">
        <v>94</v>
      </c>
      <c r="Z323" s="35" t="s">
        <v>919</v>
      </c>
      <c r="AA323" s="133">
        <v>1</v>
      </c>
      <c r="AB323" s="133">
        <f t="shared" si="18"/>
        <v>1</v>
      </c>
    </row>
    <row r="324" spans="1:28" s="3" customFormat="1" x14ac:dyDescent="0.2">
      <c r="A324" s="99">
        <v>304</v>
      </c>
      <c r="B324" s="100">
        <v>323</v>
      </c>
      <c r="C324" s="101">
        <v>95</v>
      </c>
      <c r="D324" s="142" t="s">
        <v>2546</v>
      </c>
      <c r="E324" s="100">
        <v>95</v>
      </c>
      <c r="F324" s="102" t="str">
        <f t="shared" si="16"/>
        <v>1902-03 - Second Bureau Issue - 5c  Blue,  Lincoln, Perf 12   Double-Line Watermark</v>
      </c>
      <c r="G324" s="106" t="s">
        <v>2512</v>
      </c>
      <c r="H324" s="104">
        <v>2.25</v>
      </c>
      <c r="I324" s="105">
        <v>2.25</v>
      </c>
      <c r="J324" s="105">
        <v>0</v>
      </c>
      <c r="K324" s="105">
        <v>60</v>
      </c>
      <c r="L324" s="104">
        <v>2.25</v>
      </c>
      <c r="M324" s="100">
        <v>296</v>
      </c>
      <c r="N324" s="112" t="s">
        <v>590</v>
      </c>
      <c r="O324" s="32" t="s">
        <v>2177</v>
      </c>
      <c r="P324" s="111" t="s">
        <v>203</v>
      </c>
      <c r="Q324" s="80" t="s">
        <v>1952</v>
      </c>
      <c r="R324" s="80" t="s">
        <v>1638</v>
      </c>
      <c r="S324" s="36" t="s">
        <v>2018</v>
      </c>
      <c r="T324" s="80" t="s">
        <v>2147</v>
      </c>
      <c r="U324" s="80" t="s">
        <v>2120</v>
      </c>
      <c r="V324" s="80"/>
      <c r="W324" s="80" t="str">
        <f t="shared" si="17"/>
        <v/>
      </c>
      <c r="X324" s="32" t="s">
        <v>590</v>
      </c>
      <c r="Y324" s="110">
        <v>95</v>
      </c>
      <c r="Z324" s="35" t="s">
        <v>920</v>
      </c>
      <c r="AA324" s="133">
        <v>1</v>
      </c>
      <c r="AB324" s="133">
        <f t="shared" si="18"/>
        <v>1</v>
      </c>
    </row>
    <row r="325" spans="1:28" s="3" customFormat="1" x14ac:dyDescent="0.2">
      <c r="A325" s="99">
        <v>305</v>
      </c>
      <c r="B325" s="100">
        <v>324</v>
      </c>
      <c r="C325" s="101">
        <v>96</v>
      </c>
      <c r="D325" s="142" t="s">
        <v>2546</v>
      </c>
      <c r="E325" s="100">
        <v>96</v>
      </c>
      <c r="F325" s="102" t="str">
        <f t="shared" si="16"/>
        <v>1902-03 - Second Bureau Issue - 6c  Claret,  Garfield, Perf 12   Double-Line Watermark</v>
      </c>
      <c r="G325" s="106" t="s">
        <v>2512</v>
      </c>
      <c r="H325" s="104">
        <v>5.75</v>
      </c>
      <c r="I325" s="105">
        <v>5.75</v>
      </c>
      <c r="J325" s="105">
        <v>0</v>
      </c>
      <c r="K325" s="105">
        <v>60</v>
      </c>
      <c r="L325" s="104">
        <v>5.75</v>
      </c>
      <c r="M325" s="100">
        <v>299</v>
      </c>
      <c r="N325" s="112" t="s">
        <v>590</v>
      </c>
      <c r="O325" s="32" t="s">
        <v>2177</v>
      </c>
      <c r="P325" s="111" t="s">
        <v>203</v>
      </c>
      <c r="Q325" s="80" t="s">
        <v>1962</v>
      </c>
      <c r="R325" s="80" t="s">
        <v>1653</v>
      </c>
      <c r="S325" s="36" t="s">
        <v>2134</v>
      </c>
      <c r="T325" s="80" t="s">
        <v>2147</v>
      </c>
      <c r="U325" s="80" t="s">
        <v>2120</v>
      </c>
      <c r="V325" s="80"/>
      <c r="W325" s="80" t="str">
        <f t="shared" si="17"/>
        <v/>
      </c>
      <c r="X325" s="32" t="s">
        <v>590</v>
      </c>
      <c r="Y325" s="110">
        <v>96</v>
      </c>
      <c r="Z325" s="35" t="s">
        <v>921</v>
      </c>
      <c r="AA325" s="133">
        <v>1</v>
      </c>
      <c r="AB325" s="133">
        <f t="shared" si="18"/>
        <v>1</v>
      </c>
    </row>
    <row r="326" spans="1:28" s="3" customFormat="1" x14ac:dyDescent="0.2">
      <c r="A326" s="99">
        <v>306</v>
      </c>
      <c r="B326" s="100">
        <v>325</v>
      </c>
      <c r="C326" s="101">
        <v>97</v>
      </c>
      <c r="D326" s="142" t="s">
        <v>2546</v>
      </c>
      <c r="E326" s="100">
        <v>97</v>
      </c>
      <c r="F326" s="102" t="str">
        <f t="shared" si="16"/>
        <v>1902-03 - Second Bureau Issue - 8c  Violet Black,  Martha Washington, Perf 12   Double-Line Watermark</v>
      </c>
      <c r="G326" s="106" t="s">
        <v>2512</v>
      </c>
      <c r="H326" s="104">
        <v>3.5</v>
      </c>
      <c r="I326" s="105">
        <v>3.5</v>
      </c>
      <c r="J326" s="105">
        <v>0</v>
      </c>
      <c r="K326" s="105">
        <v>40</v>
      </c>
      <c r="L326" s="104">
        <v>3.5</v>
      </c>
      <c r="M326" s="100">
        <v>300</v>
      </c>
      <c r="N326" s="112" t="s">
        <v>590</v>
      </c>
      <c r="O326" s="32" t="s">
        <v>2177</v>
      </c>
      <c r="P326" s="111" t="s">
        <v>203</v>
      </c>
      <c r="Q326" s="80" t="s">
        <v>1965</v>
      </c>
      <c r="R326" s="80" t="s">
        <v>1688</v>
      </c>
      <c r="S326" s="36" t="s">
        <v>2135</v>
      </c>
      <c r="T326" s="80" t="s">
        <v>2147</v>
      </c>
      <c r="U326" s="80" t="s">
        <v>2120</v>
      </c>
      <c r="V326" s="80"/>
      <c r="W326" s="80" t="str">
        <f t="shared" si="17"/>
        <v/>
      </c>
      <c r="X326" s="32" t="s">
        <v>590</v>
      </c>
      <c r="Y326" s="110">
        <v>97</v>
      </c>
      <c r="Z326" s="35" t="s">
        <v>922</v>
      </c>
      <c r="AA326" s="133">
        <v>1</v>
      </c>
      <c r="AB326" s="133">
        <f t="shared" si="18"/>
        <v>1</v>
      </c>
    </row>
    <row r="327" spans="1:28" s="3" customFormat="1" x14ac:dyDescent="0.2">
      <c r="A327" s="99">
        <v>307</v>
      </c>
      <c r="B327" s="100">
        <v>326</v>
      </c>
      <c r="C327" s="101">
        <v>98</v>
      </c>
      <c r="D327" s="142" t="s">
        <v>2546</v>
      </c>
      <c r="E327" s="100">
        <v>98</v>
      </c>
      <c r="F327" s="102" t="str">
        <f t="shared" si="16"/>
        <v>1902-03 - Second Bureau Issue - 10c  Pale Red Brown,  Webster, Perf 12   Double-Line Watermark</v>
      </c>
      <c r="G327" s="106" t="s">
        <v>2512</v>
      </c>
      <c r="H327" s="104">
        <v>3.25</v>
      </c>
      <c r="I327" s="105">
        <v>3.25</v>
      </c>
      <c r="J327" s="105">
        <v>0</v>
      </c>
      <c r="K327" s="105">
        <v>60</v>
      </c>
      <c r="L327" s="104">
        <v>3.25</v>
      </c>
      <c r="M327" s="100">
        <v>301</v>
      </c>
      <c r="N327" s="112" t="s">
        <v>590</v>
      </c>
      <c r="O327" s="32" t="s">
        <v>2177</v>
      </c>
      <c r="P327" s="111" t="s">
        <v>203</v>
      </c>
      <c r="Q327" s="80" t="s">
        <v>1953</v>
      </c>
      <c r="R327" s="80" t="s">
        <v>1648</v>
      </c>
      <c r="S327" s="36" t="s">
        <v>2093</v>
      </c>
      <c r="T327" s="80" t="s">
        <v>2147</v>
      </c>
      <c r="U327" s="80" t="s">
        <v>2120</v>
      </c>
      <c r="V327" s="80"/>
      <c r="W327" s="80" t="str">
        <f t="shared" si="17"/>
        <v/>
      </c>
      <c r="X327" s="32" t="s">
        <v>590</v>
      </c>
      <c r="Y327" s="110">
        <v>98</v>
      </c>
      <c r="Z327" s="35" t="s">
        <v>923</v>
      </c>
      <c r="AA327" s="133">
        <v>1</v>
      </c>
      <c r="AB327" s="133">
        <f t="shared" si="18"/>
        <v>1</v>
      </c>
    </row>
    <row r="328" spans="1:28" s="3" customFormat="1" x14ac:dyDescent="0.2">
      <c r="A328" s="99">
        <v>308</v>
      </c>
      <c r="B328" s="100">
        <v>327</v>
      </c>
      <c r="C328" s="101">
        <v>99</v>
      </c>
      <c r="D328" s="142" t="s">
        <v>2546</v>
      </c>
      <c r="E328" s="100">
        <v>99</v>
      </c>
      <c r="F328" s="102" t="str">
        <f t="shared" si="16"/>
        <v>1902-03 - Second Bureau Issue - 13c  Purple Black,  Benjamin Harrison, Perf 12   Double-Line Watermark</v>
      </c>
      <c r="G328" s="106" t="s">
        <v>2512</v>
      </c>
      <c r="H328" s="104">
        <v>11</v>
      </c>
      <c r="I328" s="105">
        <v>11</v>
      </c>
      <c r="J328" s="105">
        <v>0</v>
      </c>
      <c r="K328" s="105">
        <v>40</v>
      </c>
      <c r="L328" s="104">
        <v>11</v>
      </c>
      <c r="M328" s="100">
        <v>302</v>
      </c>
      <c r="N328" s="112" t="s">
        <v>590</v>
      </c>
      <c r="O328" s="32" t="s">
        <v>2177</v>
      </c>
      <c r="P328" s="111" t="s">
        <v>203</v>
      </c>
      <c r="Q328" s="80" t="s">
        <v>1967</v>
      </c>
      <c r="R328" s="80" t="s">
        <v>1817</v>
      </c>
      <c r="S328" s="36" t="s">
        <v>2136</v>
      </c>
      <c r="T328" s="80" t="s">
        <v>2147</v>
      </c>
      <c r="U328" s="80" t="s">
        <v>2120</v>
      </c>
      <c r="V328" s="80"/>
      <c r="W328" s="80" t="str">
        <f t="shared" si="17"/>
        <v/>
      </c>
      <c r="X328" s="32" t="s">
        <v>590</v>
      </c>
      <c r="Y328" s="110">
        <v>99</v>
      </c>
      <c r="Z328" s="35" t="s">
        <v>924</v>
      </c>
      <c r="AA328" s="133">
        <v>1</v>
      </c>
      <c r="AB328" s="133">
        <f t="shared" si="18"/>
        <v>1</v>
      </c>
    </row>
    <row r="329" spans="1:28" s="3" customFormat="1" x14ac:dyDescent="0.2">
      <c r="A329" s="99">
        <v>309</v>
      </c>
      <c r="B329" s="100">
        <v>328</v>
      </c>
      <c r="C329" s="101">
        <v>100</v>
      </c>
      <c r="D329" s="142" t="s">
        <v>2546</v>
      </c>
      <c r="E329" s="100">
        <v>100</v>
      </c>
      <c r="F329" s="102" t="str">
        <f t="shared" si="16"/>
        <v>1902-03 - Second Bureau Issue - 15c  Olive Green,  Clay, Perf 12   Double-Line Watermark</v>
      </c>
      <c r="G329" s="106" t="s">
        <v>2512</v>
      </c>
      <c r="H329" s="104">
        <v>14</v>
      </c>
      <c r="I329" s="105">
        <v>14</v>
      </c>
      <c r="J329" s="105">
        <v>0</v>
      </c>
      <c r="K329" s="105">
        <v>180</v>
      </c>
      <c r="L329" s="104">
        <v>14</v>
      </c>
      <c r="M329" s="100">
        <v>303</v>
      </c>
      <c r="N329" s="112" t="s">
        <v>590</v>
      </c>
      <c r="O329" s="32" t="s">
        <v>2177</v>
      </c>
      <c r="P329" s="111" t="s">
        <v>203</v>
      </c>
      <c r="Q329" s="80" t="s">
        <v>1961</v>
      </c>
      <c r="R329" s="80" t="s">
        <v>1647</v>
      </c>
      <c r="S329" s="36" t="s">
        <v>2123</v>
      </c>
      <c r="T329" s="80" t="s">
        <v>2147</v>
      </c>
      <c r="U329" s="80" t="s">
        <v>2120</v>
      </c>
      <c r="V329" s="80"/>
      <c r="W329" s="80" t="str">
        <f t="shared" si="17"/>
        <v/>
      </c>
      <c r="X329" s="32" t="s">
        <v>590</v>
      </c>
      <c r="Y329" s="110">
        <v>100</v>
      </c>
      <c r="Z329" s="35" t="s">
        <v>925</v>
      </c>
      <c r="AA329" s="133">
        <v>1</v>
      </c>
      <c r="AB329" s="133">
        <f t="shared" si="18"/>
        <v>1</v>
      </c>
    </row>
    <row r="330" spans="1:28" s="3" customFormat="1" x14ac:dyDescent="0.2">
      <c r="A330" s="99">
        <v>310</v>
      </c>
      <c r="B330" s="100">
        <v>329</v>
      </c>
      <c r="C330" s="101">
        <v>101</v>
      </c>
      <c r="D330" s="142" t="s">
        <v>2546</v>
      </c>
      <c r="E330" s="100">
        <v>101</v>
      </c>
      <c r="F330" s="102" t="str">
        <f t="shared" si="16"/>
        <v>1902-03 - Second Bureau Issue - 50c  Orange,  Jefferson, Perf 12   Double-Line Watermark</v>
      </c>
      <c r="G330" s="106" t="s">
        <v>2512</v>
      </c>
      <c r="H330" s="104">
        <v>37.5</v>
      </c>
      <c r="I330" s="105">
        <v>37.5</v>
      </c>
      <c r="J330" s="105">
        <v>0</v>
      </c>
      <c r="K330" s="105">
        <v>375</v>
      </c>
      <c r="L330" s="104">
        <v>37.5</v>
      </c>
      <c r="M330" s="100">
        <v>304</v>
      </c>
      <c r="N330" s="112" t="s">
        <v>590</v>
      </c>
      <c r="O330" s="32" t="s">
        <v>2177</v>
      </c>
      <c r="P330" s="111" t="s">
        <v>203</v>
      </c>
      <c r="Q330" s="80" t="s">
        <v>1966</v>
      </c>
      <c r="R330" s="80" t="s">
        <v>1636</v>
      </c>
      <c r="S330" s="36" t="s">
        <v>2031</v>
      </c>
      <c r="T330" s="80" t="s">
        <v>2147</v>
      </c>
      <c r="U330" s="80" t="s">
        <v>2120</v>
      </c>
      <c r="V330" s="80"/>
      <c r="W330" s="80" t="str">
        <f t="shared" si="17"/>
        <v/>
      </c>
      <c r="X330" s="32" t="s">
        <v>590</v>
      </c>
      <c r="Y330" s="110">
        <v>101</v>
      </c>
      <c r="Z330" s="35" t="s">
        <v>926</v>
      </c>
      <c r="AA330" s="133">
        <v>1</v>
      </c>
      <c r="AB330" s="133">
        <f t="shared" si="18"/>
        <v>1</v>
      </c>
    </row>
    <row r="331" spans="1:28" s="3" customFormat="1" x14ac:dyDescent="0.2">
      <c r="A331" s="99">
        <v>311</v>
      </c>
      <c r="B331" s="100">
        <v>330</v>
      </c>
      <c r="C331" s="101">
        <v>102</v>
      </c>
      <c r="D331" s="142" t="s">
        <v>2546</v>
      </c>
      <c r="E331" s="100">
        <v>102</v>
      </c>
      <c r="F331" s="102" t="str">
        <f t="shared" si="16"/>
        <v>1902-03 - Second Bureau Issue - $1 Black,  David G. Farragut, Perf 12   Double-Line Watermark</v>
      </c>
      <c r="G331" s="106" t="s">
        <v>2512</v>
      </c>
      <c r="H331" s="104">
        <v>95</v>
      </c>
      <c r="I331" s="105">
        <v>95</v>
      </c>
      <c r="J331" s="105">
        <v>125</v>
      </c>
      <c r="K331" s="105">
        <v>600</v>
      </c>
      <c r="L331" s="104">
        <v>95</v>
      </c>
      <c r="M331" s="100">
        <v>305</v>
      </c>
      <c r="N331" s="112" t="s">
        <v>590</v>
      </c>
      <c r="O331" s="32" t="s">
        <v>2177</v>
      </c>
      <c r="P331" s="111" t="s">
        <v>203</v>
      </c>
      <c r="Q331" s="140" t="s">
        <v>2544</v>
      </c>
      <c r="R331" s="80" t="s">
        <v>2494</v>
      </c>
      <c r="S331" s="36" t="s">
        <v>2014</v>
      </c>
      <c r="T331" s="80" t="s">
        <v>2147</v>
      </c>
      <c r="U331" s="80" t="s">
        <v>2120</v>
      </c>
      <c r="V331" s="80"/>
      <c r="W331" s="80" t="str">
        <f t="shared" si="17"/>
        <v/>
      </c>
      <c r="X331" s="32" t="s">
        <v>590</v>
      </c>
      <c r="Y331" s="110">
        <v>102</v>
      </c>
      <c r="Z331" s="35" t="s">
        <v>927</v>
      </c>
      <c r="AA331" s="133">
        <v>1</v>
      </c>
      <c r="AB331" s="133">
        <f t="shared" si="18"/>
        <v>1</v>
      </c>
    </row>
    <row r="332" spans="1:28" s="3" customFormat="1" x14ac:dyDescent="0.2">
      <c r="A332" s="99">
        <v>312</v>
      </c>
      <c r="B332" s="100">
        <v>331</v>
      </c>
      <c r="C332" s="101"/>
      <c r="D332" s="143" t="s">
        <v>3794</v>
      </c>
      <c r="E332" s="100">
        <v>103</v>
      </c>
      <c r="F332" s="102" t="str">
        <f t="shared" si="16"/>
        <v>1902-03 - Second Bureau Issue - $2 Dark Blue,  Madison, Perf 12   Double-Line Watermark</v>
      </c>
      <c r="G332" s="106" t="s">
        <v>2512</v>
      </c>
      <c r="H332" s="104"/>
      <c r="I332" s="105">
        <v>200</v>
      </c>
      <c r="J332" s="105">
        <v>190</v>
      </c>
      <c r="K332" s="105">
        <v>825</v>
      </c>
      <c r="L332" s="104">
        <v>200</v>
      </c>
      <c r="M332" s="100">
        <v>306</v>
      </c>
      <c r="N332" s="112" t="s">
        <v>590</v>
      </c>
      <c r="O332" s="32" t="s">
        <v>2177</v>
      </c>
      <c r="P332" s="111" t="s">
        <v>203</v>
      </c>
      <c r="Q332" s="140" t="s">
        <v>2543</v>
      </c>
      <c r="R332" s="80" t="s">
        <v>1671</v>
      </c>
      <c r="S332" s="36" t="s">
        <v>2117</v>
      </c>
      <c r="T332" s="80" t="s">
        <v>2147</v>
      </c>
      <c r="U332" s="80" t="s">
        <v>2120</v>
      </c>
      <c r="V332" s="80"/>
      <c r="W332" s="80" t="str">
        <f t="shared" si="17"/>
        <v/>
      </c>
      <c r="X332" s="32" t="s">
        <v>590</v>
      </c>
      <c r="Y332" s="110">
        <v>103</v>
      </c>
      <c r="Z332" s="35" t="s">
        <v>928</v>
      </c>
      <c r="AA332" s="133">
        <v>1</v>
      </c>
      <c r="AB332" s="133">
        <f t="shared" si="18"/>
        <v>0</v>
      </c>
    </row>
    <row r="333" spans="1:28" s="3" customFormat="1" x14ac:dyDescent="0.2">
      <c r="A333" s="99">
        <v>313</v>
      </c>
      <c r="B333" s="100">
        <v>332</v>
      </c>
      <c r="C333" s="101"/>
      <c r="D333" s="143" t="s">
        <v>3794</v>
      </c>
      <c r="E333" s="100">
        <v>104</v>
      </c>
      <c r="F333" s="102" t="str">
        <f t="shared" si="16"/>
        <v>1902-03 - Second Bureau Issue - $5 Dark Green,  Marshall, Perf 12   Double-Line Watermark</v>
      </c>
      <c r="G333" s="106" t="s">
        <v>2512</v>
      </c>
      <c r="H333" s="104"/>
      <c r="I333" s="105">
        <v>700</v>
      </c>
      <c r="J333" s="105">
        <v>475</v>
      </c>
      <c r="K333" s="105">
        <v>2100</v>
      </c>
      <c r="L333" s="104">
        <v>700</v>
      </c>
      <c r="M333" s="100">
        <v>308</v>
      </c>
      <c r="N333" s="112" t="s">
        <v>590</v>
      </c>
      <c r="O333" s="32" t="s">
        <v>2177</v>
      </c>
      <c r="P333" s="111" t="s">
        <v>203</v>
      </c>
      <c r="Q333" s="140" t="s">
        <v>2545</v>
      </c>
      <c r="R333" s="80" t="s">
        <v>1672</v>
      </c>
      <c r="S333" s="36" t="s">
        <v>2034</v>
      </c>
      <c r="T333" s="80" t="s">
        <v>2147</v>
      </c>
      <c r="U333" s="80" t="s">
        <v>2120</v>
      </c>
      <c r="V333" s="80"/>
      <c r="W333" s="80" t="str">
        <f t="shared" si="17"/>
        <v/>
      </c>
      <c r="X333" s="32" t="s">
        <v>590</v>
      </c>
      <c r="Y333" s="110">
        <v>104</v>
      </c>
      <c r="Z333" s="35" t="s">
        <v>929</v>
      </c>
      <c r="AA333" s="133">
        <v>1</v>
      </c>
      <c r="AB333" s="133">
        <f t="shared" si="18"/>
        <v>0</v>
      </c>
    </row>
    <row r="334" spans="1:28" s="3" customFormat="1" x14ac:dyDescent="0.2">
      <c r="A334" s="99">
        <v>314</v>
      </c>
      <c r="B334" s="100">
        <v>333</v>
      </c>
      <c r="C334" s="101"/>
      <c r="D334" s="143" t="s">
        <v>3794</v>
      </c>
      <c r="E334" s="100">
        <v>91</v>
      </c>
      <c r="F334" s="102" t="str">
        <f t="shared" si="16"/>
        <v>1906-08 - Second Bureau Issue - 1c  Blue Green,  Franklin, Imperf   Double-Line Watermark</v>
      </c>
      <c r="G334" s="106" t="s">
        <v>2512</v>
      </c>
      <c r="H334" s="104"/>
      <c r="I334" s="105">
        <v>20</v>
      </c>
      <c r="J334" s="105">
        <v>0</v>
      </c>
      <c r="K334" s="105">
        <v>15</v>
      </c>
      <c r="L334" s="104">
        <v>20</v>
      </c>
      <c r="M334" s="100">
        <v>289</v>
      </c>
      <c r="N334" s="112" t="s">
        <v>590</v>
      </c>
      <c r="O334" s="32" t="s">
        <v>2178</v>
      </c>
      <c r="P334" s="111" t="s">
        <v>203</v>
      </c>
      <c r="Q334" s="80" t="s">
        <v>1954</v>
      </c>
      <c r="R334" s="80" t="s">
        <v>1634</v>
      </c>
      <c r="S334" s="36" t="s">
        <v>2069</v>
      </c>
      <c r="T334" s="80" t="s">
        <v>2138</v>
      </c>
      <c r="U334" s="80" t="s">
        <v>2120</v>
      </c>
      <c r="V334" s="80"/>
      <c r="W334" s="80" t="str">
        <f t="shared" si="17"/>
        <v/>
      </c>
      <c r="X334" s="32" t="s">
        <v>1593</v>
      </c>
      <c r="Y334" s="110">
        <v>91</v>
      </c>
      <c r="Z334" s="35"/>
      <c r="AA334" s="133">
        <v>1</v>
      </c>
      <c r="AB334" s="133">
        <f t="shared" si="18"/>
        <v>0</v>
      </c>
    </row>
    <row r="335" spans="1:28" s="3" customFormat="1" x14ac:dyDescent="0.2">
      <c r="A335" s="99" t="s">
        <v>205</v>
      </c>
      <c r="B335" s="100">
        <v>334</v>
      </c>
      <c r="C335" s="101"/>
      <c r="D335" s="145" t="s">
        <v>2548</v>
      </c>
      <c r="E335" s="100">
        <v>94</v>
      </c>
      <c r="F335" s="102" t="str">
        <f t="shared" si="16"/>
        <v>1906-08 - Second Bureau Issue - 4c  Brown,  Grant, Imperf   Double-Line Watermark</v>
      </c>
      <c r="G335" s="106" t="s">
        <v>2512</v>
      </c>
      <c r="H335" s="104"/>
      <c r="I335" s="105">
        <v>52500</v>
      </c>
      <c r="J335" s="105"/>
      <c r="K335" s="105">
        <v>100000</v>
      </c>
      <c r="L335" s="104">
        <v>52500</v>
      </c>
      <c r="M335" s="100">
        <v>295</v>
      </c>
      <c r="N335" s="112" t="s">
        <v>590</v>
      </c>
      <c r="O335" s="32" t="s">
        <v>2178</v>
      </c>
      <c r="P335" s="111" t="s">
        <v>203</v>
      </c>
      <c r="Q335" s="80" t="s">
        <v>1964</v>
      </c>
      <c r="R335" s="80" t="s">
        <v>1654</v>
      </c>
      <c r="S335" s="36" t="s">
        <v>2021</v>
      </c>
      <c r="T335" s="80" t="s">
        <v>2138</v>
      </c>
      <c r="U335" s="80" t="s">
        <v>2120</v>
      </c>
      <c r="V335" s="80"/>
      <c r="W335" s="80" t="str">
        <f t="shared" si="17"/>
        <v/>
      </c>
      <c r="X335" s="32" t="s">
        <v>1593</v>
      </c>
      <c r="Y335" s="110">
        <v>94</v>
      </c>
      <c r="Z335" s="35"/>
      <c r="AA335" s="133">
        <v>1</v>
      </c>
      <c r="AB335" s="133">
        <f t="shared" si="18"/>
        <v>0</v>
      </c>
    </row>
    <row r="336" spans="1:28" s="3" customFormat="1" x14ac:dyDescent="0.2">
      <c r="A336" s="99">
        <v>315</v>
      </c>
      <c r="B336" s="100">
        <v>335</v>
      </c>
      <c r="C336" s="101"/>
      <c r="D336" s="143" t="s">
        <v>3794</v>
      </c>
      <c r="E336" s="100">
        <v>95</v>
      </c>
      <c r="F336" s="102" t="str">
        <f t="shared" si="16"/>
        <v>1906-08 - Second Bureau Issue - 5c  Blue,  Lincoln, Imperf   Double-Line Watermark</v>
      </c>
      <c r="G336" s="106" t="s">
        <v>2512</v>
      </c>
      <c r="H336" s="104"/>
      <c r="I336" s="105">
        <v>1250</v>
      </c>
      <c r="J336" s="105">
        <v>0</v>
      </c>
      <c r="K336" s="105">
        <v>325</v>
      </c>
      <c r="L336" s="104">
        <v>1250</v>
      </c>
      <c r="M336" s="100">
        <v>297</v>
      </c>
      <c r="N336" s="112" t="s">
        <v>590</v>
      </c>
      <c r="O336" s="32" t="s">
        <v>2178</v>
      </c>
      <c r="P336" s="111" t="s">
        <v>203</v>
      </c>
      <c r="Q336" s="80" t="s">
        <v>1952</v>
      </c>
      <c r="R336" s="80" t="s">
        <v>1638</v>
      </c>
      <c r="S336" s="36" t="s">
        <v>2018</v>
      </c>
      <c r="T336" s="80" t="s">
        <v>2138</v>
      </c>
      <c r="U336" s="80" t="s">
        <v>2120</v>
      </c>
      <c r="V336" s="80"/>
      <c r="W336" s="80" t="str">
        <f t="shared" si="17"/>
        <v/>
      </c>
      <c r="X336" s="32" t="s">
        <v>1593</v>
      </c>
      <c r="Y336" s="110">
        <v>95</v>
      </c>
      <c r="Z336" s="35"/>
      <c r="AA336" s="133">
        <v>1</v>
      </c>
      <c r="AB336" s="133">
        <f t="shared" si="18"/>
        <v>0</v>
      </c>
    </row>
    <row r="337" spans="1:28" s="3" customFormat="1" x14ac:dyDescent="0.2">
      <c r="A337" s="99">
        <v>316</v>
      </c>
      <c r="B337" s="100">
        <v>336</v>
      </c>
      <c r="C337" s="101"/>
      <c r="D337" s="145" t="s">
        <v>2548</v>
      </c>
      <c r="E337" s="100">
        <v>91</v>
      </c>
      <c r="F337" s="102" t="str">
        <f t="shared" si="16"/>
        <v>1908 - Second Bureau Issue - 1c  Blue Green,  Franklin, Perf 12 Horiz Coil   Double-Line Watermark</v>
      </c>
      <c r="G337" s="106" t="s">
        <v>2512</v>
      </c>
      <c r="H337" s="104"/>
      <c r="I337" s="105">
        <v>0</v>
      </c>
      <c r="J337" s="105">
        <v>0</v>
      </c>
      <c r="K337" s="105">
        <v>125000</v>
      </c>
      <c r="L337" s="104">
        <v>125000</v>
      </c>
      <c r="M337" s="100">
        <v>290</v>
      </c>
      <c r="N337" s="112" t="s">
        <v>590</v>
      </c>
      <c r="O337" s="32">
        <v>1908</v>
      </c>
      <c r="P337" s="111" t="s">
        <v>203</v>
      </c>
      <c r="Q337" s="80" t="s">
        <v>1954</v>
      </c>
      <c r="R337" s="80" t="s">
        <v>1634</v>
      </c>
      <c r="S337" s="36" t="s">
        <v>2069</v>
      </c>
      <c r="T337" s="80" t="s">
        <v>2151</v>
      </c>
      <c r="U337" s="80" t="s">
        <v>2120</v>
      </c>
      <c r="V337" s="80"/>
      <c r="W337" s="80" t="str">
        <f t="shared" si="17"/>
        <v/>
      </c>
      <c r="X337" s="32" t="s">
        <v>1593</v>
      </c>
      <c r="Y337" s="110">
        <v>91</v>
      </c>
      <c r="Z337" s="35"/>
      <c r="AA337" s="133">
        <v>1</v>
      </c>
      <c r="AB337" s="133">
        <f t="shared" si="18"/>
        <v>0</v>
      </c>
    </row>
    <row r="338" spans="1:28" s="3" customFormat="1" x14ac:dyDescent="0.2">
      <c r="A338" s="99">
        <v>317</v>
      </c>
      <c r="B338" s="100">
        <v>337</v>
      </c>
      <c r="C338" s="101"/>
      <c r="D338" s="146" t="s">
        <v>3793</v>
      </c>
      <c r="E338" s="100">
        <v>95</v>
      </c>
      <c r="F338" s="102" t="str">
        <f t="shared" si="16"/>
        <v>1908 - Second Bureau Issue - 5c  Blue,  Lincoln, Perf 12 Horiz Coil   Double-Line Watermark</v>
      </c>
      <c r="G338" s="106" t="s">
        <v>2512</v>
      </c>
      <c r="H338" s="104"/>
      <c r="I338" s="105">
        <v>0</v>
      </c>
      <c r="J338" s="105">
        <v>0</v>
      </c>
      <c r="K338" s="105">
        <v>5750</v>
      </c>
      <c r="L338" s="104">
        <v>5750</v>
      </c>
      <c r="M338" s="100">
        <v>298</v>
      </c>
      <c r="N338" s="112" t="s">
        <v>590</v>
      </c>
      <c r="O338" s="32">
        <v>1908</v>
      </c>
      <c r="P338" s="111" t="s">
        <v>203</v>
      </c>
      <c r="Q338" s="80" t="s">
        <v>1952</v>
      </c>
      <c r="R338" s="80" t="s">
        <v>1638</v>
      </c>
      <c r="S338" s="36" t="s">
        <v>2018</v>
      </c>
      <c r="T338" s="80" t="s">
        <v>2151</v>
      </c>
      <c r="U338" s="80" t="s">
        <v>2120</v>
      </c>
      <c r="V338" s="80"/>
      <c r="W338" s="80" t="str">
        <f t="shared" si="17"/>
        <v/>
      </c>
      <c r="X338" s="32" t="s">
        <v>1593</v>
      </c>
      <c r="Y338" s="110">
        <v>95</v>
      </c>
      <c r="Z338" s="35"/>
      <c r="AA338" s="133">
        <v>1</v>
      </c>
      <c r="AB338" s="133">
        <f t="shared" si="18"/>
        <v>0</v>
      </c>
    </row>
    <row r="339" spans="1:28" s="3" customFormat="1" x14ac:dyDescent="0.2">
      <c r="A339" s="99">
        <v>318</v>
      </c>
      <c r="B339" s="100">
        <v>338</v>
      </c>
      <c r="C339" s="101"/>
      <c r="D339" s="146" t="s">
        <v>3793</v>
      </c>
      <c r="E339" s="100">
        <v>91</v>
      </c>
      <c r="F339" s="102" t="str">
        <f t="shared" si="16"/>
        <v>1908 - Second Bureau Issue - 1c  Blue Green,  Franklin, Perf 12 Vert Coil   Double-Line Watermark</v>
      </c>
      <c r="G339" s="106" t="s">
        <v>2512</v>
      </c>
      <c r="H339" s="104"/>
      <c r="I339" s="105">
        <v>0</v>
      </c>
      <c r="J339" s="105">
        <v>0</v>
      </c>
      <c r="K339" s="105">
        <v>6150</v>
      </c>
      <c r="L339" s="104">
        <v>6150</v>
      </c>
      <c r="M339" s="100">
        <v>291</v>
      </c>
      <c r="N339" s="112" t="s">
        <v>590</v>
      </c>
      <c r="O339" s="32">
        <v>1908</v>
      </c>
      <c r="P339" s="111" t="s">
        <v>203</v>
      </c>
      <c r="Q339" s="80" t="s">
        <v>1954</v>
      </c>
      <c r="R339" s="80" t="s">
        <v>1634</v>
      </c>
      <c r="S339" s="36" t="s">
        <v>2069</v>
      </c>
      <c r="T339" s="80" t="s">
        <v>2153</v>
      </c>
      <c r="U339" s="80" t="s">
        <v>2120</v>
      </c>
      <c r="V339" s="80"/>
      <c r="W339" s="80" t="str">
        <f t="shared" si="17"/>
        <v/>
      </c>
      <c r="X339" s="32" t="s">
        <v>1593</v>
      </c>
      <c r="Y339" s="110">
        <v>91</v>
      </c>
      <c r="Z339" s="35"/>
      <c r="AA339" s="133">
        <v>1</v>
      </c>
      <c r="AB339" s="133">
        <f t="shared" si="18"/>
        <v>0</v>
      </c>
    </row>
    <row r="340" spans="1:28" s="3" customFormat="1" x14ac:dyDescent="0.2">
      <c r="A340" s="99">
        <v>319</v>
      </c>
      <c r="B340" s="100">
        <v>339</v>
      </c>
      <c r="C340" s="101">
        <v>105</v>
      </c>
      <c r="D340" s="142" t="s">
        <v>2546</v>
      </c>
      <c r="E340" s="100">
        <v>105</v>
      </c>
      <c r="F340" s="102" t="str">
        <f t="shared" si="16"/>
        <v>1908 - Second Bureau Issue - 2c  Carmine,  Washington, Type II, Perf 12   Double-Line Watermark</v>
      </c>
      <c r="G340" s="106" t="s">
        <v>2512</v>
      </c>
      <c r="H340" s="104">
        <v>0.25</v>
      </c>
      <c r="I340" s="105">
        <v>0.25</v>
      </c>
      <c r="J340" s="105">
        <v>0</v>
      </c>
      <c r="K340" s="105">
        <v>6</v>
      </c>
      <c r="L340" s="104">
        <v>0.25</v>
      </c>
      <c r="M340" s="100">
        <v>310</v>
      </c>
      <c r="N340" s="112" t="s">
        <v>590</v>
      </c>
      <c r="O340" s="32">
        <v>1908</v>
      </c>
      <c r="P340" s="111" t="s">
        <v>203</v>
      </c>
      <c r="Q340" s="80" t="s">
        <v>1960</v>
      </c>
      <c r="R340" s="80" t="s">
        <v>1635</v>
      </c>
      <c r="S340" s="36" t="s">
        <v>2057</v>
      </c>
      <c r="T340" s="80" t="s">
        <v>2147</v>
      </c>
      <c r="U340" s="80" t="s">
        <v>2120</v>
      </c>
      <c r="V340" s="80" t="s">
        <v>2080</v>
      </c>
      <c r="W340" s="80" t="str">
        <f t="shared" si="17"/>
        <v>, Type II</v>
      </c>
      <c r="X340" s="32" t="s">
        <v>590</v>
      </c>
      <c r="Y340" s="110">
        <v>105</v>
      </c>
      <c r="Z340" s="35" t="s">
        <v>930</v>
      </c>
      <c r="AA340" s="133">
        <v>1</v>
      </c>
      <c r="AB340" s="133">
        <f t="shared" si="18"/>
        <v>1</v>
      </c>
    </row>
    <row r="341" spans="1:28" s="3" customFormat="1" x14ac:dyDescent="0.2">
      <c r="A341" s="99" t="s">
        <v>2139</v>
      </c>
      <c r="B341" s="100">
        <v>340</v>
      </c>
      <c r="C341" s="101"/>
      <c r="D341" s="143" t="s">
        <v>3794</v>
      </c>
      <c r="E341" s="100">
        <v>105</v>
      </c>
      <c r="F341" s="102" t="str">
        <f t="shared" si="16"/>
        <v>1908 - Second Bureau Issue - 2c  Lake,  Washington, Type II, Perf 12   Double-Line Watermark</v>
      </c>
      <c r="G341" s="106" t="s">
        <v>2512</v>
      </c>
      <c r="H341" s="104"/>
      <c r="I341" s="105">
        <v>0.3</v>
      </c>
      <c r="J341" s="105"/>
      <c r="K341" s="105">
        <v>10</v>
      </c>
      <c r="L341" s="104">
        <v>0.3</v>
      </c>
      <c r="M341" s="100">
        <v>311</v>
      </c>
      <c r="N341" s="112" t="s">
        <v>590</v>
      </c>
      <c r="O341" s="32">
        <v>1908</v>
      </c>
      <c r="P341" s="111" t="s">
        <v>203</v>
      </c>
      <c r="Q341" s="80" t="s">
        <v>1960</v>
      </c>
      <c r="R341" s="80" t="s">
        <v>1635</v>
      </c>
      <c r="S341" s="36" t="s">
        <v>2099</v>
      </c>
      <c r="T341" s="80" t="s">
        <v>2147</v>
      </c>
      <c r="U341" s="80" t="s">
        <v>2120</v>
      </c>
      <c r="V341" s="80" t="s">
        <v>2080</v>
      </c>
      <c r="W341" s="80" t="str">
        <f t="shared" si="17"/>
        <v>, Type II</v>
      </c>
      <c r="X341" s="32" t="s">
        <v>1593</v>
      </c>
      <c r="Y341" s="110">
        <v>105</v>
      </c>
      <c r="Z341" s="35"/>
      <c r="AA341" s="133">
        <v>1</v>
      </c>
      <c r="AB341" s="133">
        <f t="shared" si="18"/>
        <v>0</v>
      </c>
    </row>
    <row r="342" spans="1:28" s="3" customFormat="1" x14ac:dyDescent="0.2">
      <c r="A342" s="99">
        <v>320</v>
      </c>
      <c r="B342" s="100">
        <v>341</v>
      </c>
      <c r="C342" s="101"/>
      <c r="D342" s="143" t="s">
        <v>3794</v>
      </c>
      <c r="E342" s="100">
        <v>105</v>
      </c>
      <c r="F342" s="102" t="str">
        <f t="shared" si="16"/>
        <v>1908 - Second Bureau Issue - 2c  Carmine,  Washington, Type I, Imperf   Double-Line Watermark</v>
      </c>
      <c r="G342" s="106" t="s">
        <v>2512</v>
      </c>
      <c r="H342" s="104"/>
      <c r="I342" s="105">
        <v>19</v>
      </c>
      <c r="J342" s="105">
        <v>0</v>
      </c>
      <c r="K342" s="105">
        <v>15</v>
      </c>
      <c r="L342" s="104">
        <v>19</v>
      </c>
      <c r="M342" s="100">
        <v>312</v>
      </c>
      <c r="N342" s="112" t="s">
        <v>590</v>
      </c>
      <c r="O342" s="32">
        <v>1908</v>
      </c>
      <c r="P342" s="111" t="s">
        <v>203</v>
      </c>
      <c r="Q342" s="80" t="s">
        <v>1960</v>
      </c>
      <c r="R342" s="80" t="s">
        <v>1635</v>
      </c>
      <c r="S342" s="36" t="s">
        <v>2057</v>
      </c>
      <c r="T342" s="80" t="s">
        <v>2138</v>
      </c>
      <c r="U342" s="80" t="s">
        <v>2120</v>
      </c>
      <c r="V342" s="80" t="s">
        <v>2016</v>
      </c>
      <c r="W342" s="80" t="str">
        <f t="shared" si="17"/>
        <v>, Type I</v>
      </c>
      <c r="X342" s="32" t="s">
        <v>1593</v>
      </c>
      <c r="Y342" s="110">
        <v>105</v>
      </c>
      <c r="Z342" s="35"/>
      <c r="AA342" s="133">
        <v>1</v>
      </c>
      <c r="AB342" s="133">
        <f t="shared" si="18"/>
        <v>0</v>
      </c>
    </row>
    <row r="343" spans="1:28" s="3" customFormat="1" x14ac:dyDescent="0.2">
      <c r="A343" s="99" t="s">
        <v>2140</v>
      </c>
      <c r="B343" s="100">
        <v>342</v>
      </c>
      <c r="C343" s="101"/>
      <c r="D343" s="143" t="s">
        <v>3794</v>
      </c>
      <c r="E343" s="100">
        <v>105</v>
      </c>
      <c r="F343" s="102" t="str">
        <f t="shared" si="16"/>
        <v>1908 - Second Bureau Issue - 2c  Lake,  Washington, Type II, Imperf   Double-Line Watermark</v>
      </c>
      <c r="G343" s="106" t="s">
        <v>2512</v>
      </c>
      <c r="H343" s="104"/>
      <c r="I343" s="105">
        <v>50</v>
      </c>
      <c r="J343" s="105"/>
      <c r="K343" s="105">
        <v>45</v>
      </c>
      <c r="L343" s="104">
        <v>45</v>
      </c>
      <c r="M343" s="100">
        <v>313</v>
      </c>
      <c r="N343" s="112" t="s">
        <v>590</v>
      </c>
      <c r="O343" s="32">
        <v>1908</v>
      </c>
      <c r="P343" s="111" t="s">
        <v>203</v>
      </c>
      <c r="Q343" s="80" t="s">
        <v>1960</v>
      </c>
      <c r="R343" s="80" t="s">
        <v>1635</v>
      </c>
      <c r="S343" s="36" t="s">
        <v>2099</v>
      </c>
      <c r="T343" s="80" t="s">
        <v>2138</v>
      </c>
      <c r="U343" s="80" t="s">
        <v>2120</v>
      </c>
      <c r="V343" s="80" t="s">
        <v>2080</v>
      </c>
      <c r="W343" s="80" t="str">
        <f t="shared" si="17"/>
        <v>, Type II</v>
      </c>
      <c r="X343" s="32" t="s">
        <v>1593</v>
      </c>
      <c r="Y343" s="110">
        <v>105</v>
      </c>
      <c r="Z343" s="35"/>
      <c r="AA343" s="133">
        <v>1</v>
      </c>
      <c r="AB343" s="133">
        <f t="shared" si="18"/>
        <v>0</v>
      </c>
    </row>
    <row r="344" spans="1:28" s="3" customFormat="1" x14ac:dyDescent="0.2">
      <c r="A344" s="99">
        <v>321</v>
      </c>
      <c r="B344" s="100">
        <v>343</v>
      </c>
      <c r="C344" s="101"/>
      <c r="D344" s="145" t="s">
        <v>2548</v>
      </c>
      <c r="E344" s="100">
        <v>105</v>
      </c>
      <c r="F344" s="102" t="str">
        <f t="shared" si="16"/>
        <v>1908 - Second Bureau Issue - 2c  Carmine,  Washington, Type I, Perf 12 Horiz Coil   Double-Line Watermark</v>
      </c>
      <c r="G344" s="106" t="s">
        <v>2512</v>
      </c>
      <c r="H344" s="104"/>
      <c r="I344" s="105">
        <v>0</v>
      </c>
      <c r="J344" s="105">
        <v>450000</v>
      </c>
      <c r="K344" s="105">
        <v>0</v>
      </c>
      <c r="L344" s="104">
        <v>450000</v>
      </c>
      <c r="M344" s="100">
        <v>314</v>
      </c>
      <c r="N344" s="112" t="s">
        <v>590</v>
      </c>
      <c r="O344" s="32">
        <v>1908</v>
      </c>
      <c r="P344" s="111" t="s">
        <v>203</v>
      </c>
      <c r="Q344" s="80" t="s">
        <v>1960</v>
      </c>
      <c r="R344" s="80" t="s">
        <v>1635</v>
      </c>
      <c r="S344" s="36" t="s">
        <v>2057</v>
      </c>
      <c r="T344" s="80" t="s">
        <v>2151</v>
      </c>
      <c r="U344" s="80" t="s">
        <v>2120</v>
      </c>
      <c r="V344" s="80" t="s">
        <v>2016</v>
      </c>
      <c r="W344" s="80" t="str">
        <f t="shared" si="17"/>
        <v>, Type I</v>
      </c>
      <c r="X344" s="32" t="s">
        <v>1593</v>
      </c>
      <c r="Y344" s="110">
        <v>105</v>
      </c>
      <c r="Z344" s="35"/>
      <c r="AA344" s="133">
        <v>1</v>
      </c>
      <c r="AB344" s="133">
        <f t="shared" si="18"/>
        <v>0</v>
      </c>
    </row>
    <row r="345" spans="1:28" s="3" customFormat="1" x14ac:dyDescent="0.2">
      <c r="A345" s="99">
        <v>322</v>
      </c>
      <c r="B345" s="100">
        <v>344</v>
      </c>
      <c r="C345" s="101"/>
      <c r="D345" s="146" t="s">
        <v>3793</v>
      </c>
      <c r="E345" s="100">
        <v>105</v>
      </c>
      <c r="F345" s="102" t="str">
        <f t="shared" si="16"/>
        <v>1908 - Second Bureau Issue - 2c  Carmine,  Washington, Type II, Perf 12 Vert Coil   Double-Line Watermark</v>
      </c>
      <c r="G345" s="106" t="s">
        <v>2512</v>
      </c>
      <c r="H345" s="104"/>
      <c r="I345" s="105">
        <v>0</v>
      </c>
      <c r="J345" s="105">
        <v>0</v>
      </c>
      <c r="K345" s="105">
        <v>7000</v>
      </c>
      <c r="L345" s="104">
        <v>7000</v>
      </c>
      <c r="M345" s="100">
        <v>315</v>
      </c>
      <c r="N345" s="112" t="s">
        <v>590</v>
      </c>
      <c r="O345" s="32">
        <v>1908</v>
      </c>
      <c r="P345" s="111" t="s">
        <v>203</v>
      </c>
      <c r="Q345" s="80" t="s">
        <v>1960</v>
      </c>
      <c r="R345" s="80" t="s">
        <v>1635</v>
      </c>
      <c r="S345" s="36" t="s">
        <v>2057</v>
      </c>
      <c r="T345" s="80" t="s">
        <v>2153</v>
      </c>
      <c r="U345" s="80" t="s">
        <v>2120</v>
      </c>
      <c r="V345" s="80" t="s">
        <v>2080</v>
      </c>
      <c r="W345" s="80" t="str">
        <f t="shared" si="17"/>
        <v>, Type II</v>
      </c>
      <c r="X345" s="32" t="s">
        <v>1593</v>
      </c>
      <c r="Y345" s="110">
        <v>105</v>
      </c>
      <c r="Z345" s="35"/>
      <c r="AA345" s="133">
        <v>1</v>
      </c>
      <c r="AB345" s="133">
        <f t="shared" si="18"/>
        <v>0</v>
      </c>
    </row>
    <row r="346" spans="1:28" s="3" customFormat="1" x14ac:dyDescent="0.2">
      <c r="A346" s="99">
        <v>323</v>
      </c>
      <c r="B346" s="100">
        <v>345</v>
      </c>
      <c r="C346" s="101" t="s">
        <v>625</v>
      </c>
      <c r="D346" s="142" t="s">
        <v>2546</v>
      </c>
      <c r="E346" s="100" t="s">
        <v>625</v>
      </c>
      <c r="F346" s="102" t="str">
        <f t="shared" si="16"/>
        <v>1904 - Louisiana Purchase Exposition Issue - 1c  Green,  Robert R. Livingston, Perf 12   Double-Line Watermark</v>
      </c>
      <c r="G346" s="106" t="s">
        <v>2512</v>
      </c>
      <c r="H346" s="104">
        <v>5</v>
      </c>
      <c r="I346" s="105">
        <v>5</v>
      </c>
      <c r="J346" s="105">
        <v>0</v>
      </c>
      <c r="K346" s="105">
        <v>25</v>
      </c>
      <c r="L346" s="104">
        <v>5</v>
      </c>
      <c r="M346" s="100">
        <v>904</v>
      </c>
      <c r="N346" s="112" t="s">
        <v>591</v>
      </c>
      <c r="O346" s="32">
        <v>1904</v>
      </c>
      <c r="P346" s="111" t="s">
        <v>210</v>
      </c>
      <c r="Q346" s="80" t="s">
        <v>1954</v>
      </c>
      <c r="R346" s="80" t="s">
        <v>2495</v>
      </c>
      <c r="S346" s="36" t="s">
        <v>2022</v>
      </c>
      <c r="T346" s="80" t="s">
        <v>2147</v>
      </c>
      <c r="U346" s="80" t="s">
        <v>2120</v>
      </c>
      <c r="V346" s="80"/>
      <c r="W346" s="80" t="str">
        <f t="shared" si="17"/>
        <v/>
      </c>
      <c r="X346" s="32" t="s">
        <v>591</v>
      </c>
      <c r="Y346" s="110" t="s">
        <v>625</v>
      </c>
      <c r="Z346" s="35" t="s">
        <v>1032</v>
      </c>
      <c r="AA346" s="133">
        <v>1</v>
      </c>
      <c r="AB346" s="133">
        <f t="shared" si="18"/>
        <v>1</v>
      </c>
    </row>
    <row r="347" spans="1:28" s="3" customFormat="1" x14ac:dyDescent="0.2">
      <c r="A347" s="99">
        <v>324</v>
      </c>
      <c r="B347" s="100">
        <v>346</v>
      </c>
      <c r="C347" s="101" t="s">
        <v>626</v>
      </c>
      <c r="D347" s="142" t="s">
        <v>2546</v>
      </c>
      <c r="E347" s="100" t="s">
        <v>626</v>
      </c>
      <c r="F347" s="102" t="str">
        <f t="shared" si="16"/>
        <v>1904 - Louisiana Purchase Exposition Issue - 2c  Carmine,  Jefferson, Perf 12   Double-Line Watermark</v>
      </c>
      <c r="G347" s="106" t="s">
        <v>2512</v>
      </c>
      <c r="H347" s="104">
        <v>2</v>
      </c>
      <c r="I347" s="105">
        <v>2</v>
      </c>
      <c r="J347" s="105">
        <v>0</v>
      </c>
      <c r="K347" s="105">
        <v>25</v>
      </c>
      <c r="L347" s="104">
        <v>2</v>
      </c>
      <c r="M347" s="100">
        <v>905</v>
      </c>
      <c r="N347" s="112" t="s">
        <v>591</v>
      </c>
      <c r="O347" s="32">
        <v>1904</v>
      </c>
      <c r="P347" s="111" t="s">
        <v>210</v>
      </c>
      <c r="Q347" s="80" t="s">
        <v>1960</v>
      </c>
      <c r="R347" s="80" t="s">
        <v>1636</v>
      </c>
      <c r="S347" s="36" t="s">
        <v>2057</v>
      </c>
      <c r="T347" s="80" t="s">
        <v>2147</v>
      </c>
      <c r="U347" s="80" t="s">
        <v>2120</v>
      </c>
      <c r="V347" s="80"/>
      <c r="W347" s="80" t="str">
        <f t="shared" si="17"/>
        <v/>
      </c>
      <c r="X347" s="32" t="s">
        <v>591</v>
      </c>
      <c r="Y347" s="110" t="s">
        <v>626</v>
      </c>
      <c r="Z347" s="35" t="s">
        <v>1033</v>
      </c>
      <c r="AA347" s="133">
        <v>1</v>
      </c>
      <c r="AB347" s="133">
        <f t="shared" si="18"/>
        <v>1</v>
      </c>
    </row>
    <row r="348" spans="1:28" s="3" customFormat="1" x14ac:dyDescent="0.2">
      <c r="A348" s="99">
        <v>325</v>
      </c>
      <c r="B348" s="100">
        <v>347</v>
      </c>
      <c r="C348" s="101" t="s">
        <v>627</v>
      </c>
      <c r="D348" s="142" t="s">
        <v>2546</v>
      </c>
      <c r="E348" s="100" t="s">
        <v>627</v>
      </c>
      <c r="F348" s="102" t="str">
        <f t="shared" si="16"/>
        <v>1904 - Louisiana Purchase Exposition Issue - 3c  Violet,  James Monroe, Perf 12   Double-Line Watermark</v>
      </c>
      <c r="G348" s="106" t="s">
        <v>2512</v>
      </c>
      <c r="H348" s="104">
        <v>30</v>
      </c>
      <c r="I348" s="105">
        <v>30</v>
      </c>
      <c r="J348" s="105">
        <v>0</v>
      </c>
      <c r="K348" s="105">
        <v>70</v>
      </c>
      <c r="L348" s="104">
        <v>30</v>
      </c>
      <c r="M348" s="100">
        <v>906</v>
      </c>
      <c r="N348" s="112" t="s">
        <v>591</v>
      </c>
      <c r="O348" s="32">
        <v>1904</v>
      </c>
      <c r="P348" s="111" t="s">
        <v>210</v>
      </c>
      <c r="Q348" s="80" t="s">
        <v>1955</v>
      </c>
      <c r="R348" s="80" t="s">
        <v>2496</v>
      </c>
      <c r="S348" s="36" t="s">
        <v>2141</v>
      </c>
      <c r="T348" s="80" t="s">
        <v>2147</v>
      </c>
      <c r="U348" s="80" t="s">
        <v>2120</v>
      </c>
      <c r="V348" s="80"/>
      <c r="W348" s="80" t="str">
        <f t="shared" si="17"/>
        <v/>
      </c>
      <c r="X348" s="32" t="s">
        <v>591</v>
      </c>
      <c r="Y348" s="110" t="s">
        <v>627</v>
      </c>
      <c r="Z348" s="35" t="s">
        <v>1034</v>
      </c>
      <c r="AA348" s="133">
        <v>1</v>
      </c>
      <c r="AB348" s="133">
        <f t="shared" si="18"/>
        <v>1</v>
      </c>
    </row>
    <row r="349" spans="1:28" s="3" customFormat="1" x14ac:dyDescent="0.2">
      <c r="A349" s="99">
        <v>326</v>
      </c>
      <c r="B349" s="100">
        <v>348</v>
      </c>
      <c r="C349" s="101" t="s">
        <v>628</v>
      </c>
      <c r="D349" s="142" t="s">
        <v>2546</v>
      </c>
      <c r="E349" s="100" t="s">
        <v>628</v>
      </c>
      <c r="F349" s="102" t="str">
        <f t="shared" si="16"/>
        <v>1904 - Louisiana Purchase Exposition Issue - 5c  Dark Blue,  Wlliam McKinley, Perf 12   Double-Line Watermark</v>
      </c>
      <c r="G349" s="106" t="s">
        <v>2512</v>
      </c>
      <c r="H349" s="104">
        <v>25</v>
      </c>
      <c r="I349" s="105">
        <v>25</v>
      </c>
      <c r="J349" s="105">
        <v>0</v>
      </c>
      <c r="K349" s="105">
        <v>75</v>
      </c>
      <c r="L349" s="104">
        <v>25</v>
      </c>
      <c r="M349" s="100">
        <v>907</v>
      </c>
      <c r="N349" s="112" t="s">
        <v>591</v>
      </c>
      <c r="O349" s="32">
        <v>1904</v>
      </c>
      <c r="P349" s="111" t="s">
        <v>210</v>
      </c>
      <c r="Q349" s="80" t="s">
        <v>1952</v>
      </c>
      <c r="R349" s="80" t="s">
        <v>2497</v>
      </c>
      <c r="S349" s="36" t="s">
        <v>2117</v>
      </c>
      <c r="T349" s="80" t="s">
        <v>2147</v>
      </c>
      <c r="U349" s="80" t="s">
        <v>2120</v>
      </c>
      <c r="V349" s="80"/>
      <c r="W349" s="80" t="str">
        <f t="shared" si="17"/>
        <v/>
      </c>
      <c r="X349" s="32" t="s">
        <v>591</v>
      </c>
      <c r="Y349" s="110" t="s">
        <v>628</v>
      </c>
      <c r="Z349" s="35" t="s">
        <v>1035</v>
      </c>
      <c r="AA349" s="133">
        <v>1</v>
      </c>
      <c r="AB349" s="133">
        <f t="shared" si="18"/>
        <v>1</v>
      </c>
    </row>
    <row r="350" spans="1:28" s="3" customFormat="1" x14ac:dyDescent="0.2">
      <c r="A350" s="99">
        <v>327</v>
      </c>
      <c r="B350" s="100">
        <v>349</v>
      </c>
      <c r="C350" s="101" t="s">
        <v>629</v>
      </c>
      <c r="D350" s="142" t="s">
        <v>2546</v>
      </c>
      <c r="E350" s="100" t="s">
        <v>629</v>
      </c>
      <c r="F350" s="102" t="str">
        <f t="shared" si="16"/>
        <v>1904 - Louisiana Purchase Exposition Issue - 10c  Red Brown,  Map of Louisiana Purchase, Perf 12   Double-Line Watermark</v>
      </c>
      <c r="G350" s="106" t="s">
        <v>2512</v>
      </c>
      <c r="H350" s="104">
        <v>30</v>
      </c>
      <c r="I350" s="105">
        <v>30</v>
      </c>
      <c r="J350" s="105">
        <v>0</v>
      </c>
      <c r="K350" s="105">
        <v>130</v>
      </c>
      <c r="L350" s="104">
        <v>30</v>
      </c>
      <c r="M350" s="100">
        <v>908</v>
      </c>
      <c r="N350" s="112" t="s">
        <v>591</v>
      </c>
      <c r="O350" s="32">
        <v>1904</v>
      </c>
      <c r="P350" s="111" t="s">
        <v>210</v>
      </c>
      <c r="Q350" s="80" t="s">
        <v>1953</v>
      </c>
      <c r="R350" s="80" t="s">
        <v>1692</v>
      </c>
      <c r="S350" s="36" t="s">
        <v>2025</v>
      </c>
      <c r="T350" s="80" t="s">
        <v>2147</v>
      </c>
      <c r="U350" s="80" t="s">
        <v>2120</v>
      </c>
      <c r="V350" s="80"/>
      <c r="W350" s="80" t="str">
        <f t="shared" si="17"/>
        <v/>
      </c>
      <c r="X350" s="32" t="s">
        <v>591</v>
      </c>
      <c r="Y350" s="110" t="s">
        <v>629</v>
      </c>
      <c r="Z350" s="35" t="s">
        <v>1036</v>
      </c>
      <c r="AA350" s="133">
        <v>1</v>
      </c>
      <c r="AB350" s="133">
        <f t="shared" si="18"/>
        <v>1</v>
      </c>
    </row>
    <row r="351" spans="1:28" s="3" customFormat="1" x14ac:dyDescent="0.2">
      <c r="A351" s="99">
        <v>328</v>
      </c>
      <c r="B351" s="100">
        <v>350</v>
      </c>
      <c r="C351" s="101" t="s">
        <v>630</v>
      </c>
      <c r="D351" s="142" t="s">
        <v>2546</v>
      </c>
      <c r="E351" s="100" t="s">
        <v>630</v>
      </c>
      <c r="F351" s="102" t="str">
        <f t="shared" si="16"/>
        <v>1907 - Jamestown Colonies Issue - 1c  Green,  Captain John Smith, Perf 12   Double-Line Watermark</v>
      </c>
      <c r="G351" s="106" t="s">
        <v>2512</v>
      </c>
      <c r="H351" s="104">
        <v>5</v>
      </c>
      <c r="I351" s="105">
        <v>5</v>
      </c>
      <c r="J351" s="105">
        <v>0</v>
      </c>
      <c r="K351" s="105">
        <v>22.5</v>
      </c>
      <c r="L351" s="104">
        <v>5</v>
      </c>
      <c r="M351" s="100">
        <v>909</v>
      </c>
      <c r="N351" s="112" t="s">
        <v>591</v>
      </c>
      <c r="O351" s="32">
        <v>1907</v>
      </c>
      <c r="P351" s="111" t="s">
        <v>216</v>
      </c>
      <c r="Q351" s="80" t="s">
        <v>1954</v>
      </c>
      <c r="R351" s="80" t="s">
        <v>1693</v>
      </c>
      <c r="S351" s="36" t="s">
        <v>2022</v>
      </c>
      <c r="T351" s="80" t="s">
        <v>2147</v>
      </c>
      <c r="U351" s="80" t="s">
        <v>2120</v>
      </c>
      <c r="V351" s="80"/>
      <c r="W351" s="80" t="str">
        <f t="shared" si="17"/>
        <v/>
      </c>
      <c r="X351" s="32" t="s">
        <v>591</v>
      </c>
      <c r="Y351" s="110" t="s">
        <v>630</v>
      </c>
      <c r="Z351" s="35" t="s">
        <v>1037</v>
      </c>
      <c r="AA351" s="133">
        <v>1</v>
      </c>
      <c r="AB351" s="133">
        <f t="shared" si="18"/>
        <v>1</v>
      </c>
    </row>
    <row r="352" spans="1:28" s="3" customFormat="1" x14ac:dyDescent="0.2">
      <c r="A352" s="99">
        <v>329</v>
      </c>
      <c r="B352" s="100">
        <v>351</v>
      </c>
      <c r="C352" s="101" t="s">
        <v>631</v>
      </c>
      <c r="D352" s="142" t="s">
        <v>2546</v>
      </c>
      <c r="E352" s="100" t="s">
        <v>631</v>
      </c>
      <c r="F352" s="102" t="str">
        <f t="shared" si="16"/>
        <v>1907 - Jamestown Colonies Issue - 2c  Carmine,  Founding of Jamestown, Perf 12   Double-Line Watermark</v>
      </c>
      <c r="G352" s="106" t="s">
        <v>2512</v>
      </c>
      <c r="H352" s="104">
        <v>4.5</v>
      </c>
      <c r="I352" s="105">
        <v>4.5</v>
      </c>
      <c r="J352" s="105">
        <v>0</v>
      </c>
      <c r="K352" s="105">
        <v>25</v>
      </c>
      <c r="L352" s="104">
        <v>4.5</v>
      </c>
      <c r="M352" s="100">
        <v>910</v>
      </c>
      <c r="N352" s="112" t="s">
        <v>591</v>
      </c>
      <c r="O352" s="32">
        <v>1907</v>
      </c>
      <c r="P352" s="111" t="s">
        <v>216</v>
      </c>
      <c r="Q352" s="80" t="s">
        <v>1960</v>
      </c>
      <c r="R352" s="80" t="s">
        <v>1694</v>
      </c>
      <c r="S352" s="36" t="s">
        <v>2057</v>
      </c>
      <c r="T352" s="80" t="s">
        <v>2147</v>
      </c>
      <c r="U352" s="80" t="s">
        <v>2120</v>
      </c>
      <c r="V352" s="80"/>
      <c r="W352" s="80" t="str">
        <f t="shared" si="17"/>
        <v/>
      </c>
      <c r="X352" s="32" t="s">
        <v>591</v>
      </c>
      <c r="Y352" s="110" t="s">
        <v>631</v>
      </c>
      <c r="Z352" s="35" t="s">
        <v>1038</v>
      </c>
      <c r="AA352" s="133">
        <v>1</v>
      </c>
      <c r="AB352" s="133">
        <f t="shared" si="18"/>
        <v>1</v>
      </c>
    </row>
    <row r="353" spans="1:28" s="3" customFormat="1" x14ac:dyDescent="0.2">
      <c r="A353" s="99">
        <v>330</v>
      </c>
      <c r="B353" s="100">
        <v>352</v>
      </c>
      <c r="C353" s="101" t="s">
        <v>632</v>
      </c>
      <c r="D353" s="142" t="s">
        <v>2546</v>
      </c>
      <c r="E353" s="100" t="s">
        <v>632</v>
      </c>
      <c r="F353" s="102" t="str">
        <f t="shared" si="16"/>
        <v>1907 - Jamestown Colonies Issue - 5c  Blue,  Pocahontas, Perf 12   Double-Line Watermark</v>
      </c>
      <c r="G353" s="106" t="s">
        <v>2512</v>
      </c>
      <c r="H353" s="104">
        <v>32.5</v>
      </c>
      <c r="I353" s="105">
        <v>32.5</v>
      </c>
      <c r="J353" s="105">
        <v>0</v>
      </c>
      <c r="K353" s="105">
        <v>115</v>
      </c>
      <c r="L353" s="104">
        <v>32.5</v>
      </c>
      <c r="M353" s="100">
        <v>911</v>
      </c>
      <c r="N353" s="112" t="s">
        <v>591</v>
      </c>
      <c r="O353" s="32">
        <v>1907</v>
      </c>
      <c r="P353" s="111" t="s">
        <v>216</v>
      </c>
      <c r="Q353" s="80" t="s">
        <v>1952</v>
      </c>
      <c r="R353" s="80" t="s">
        <v>1695</v>
      </c>
      <c r="S353" s="36" t="s">
        <v>2018</v>
      </c>
      <c r="T353" s="80" t="s">
        <v>2147</v>
      </c>
      <c r="U353" s="80" t="s">
        <v>2120</v>
      </c>
      <c r="V353" s="80"/>
      <c r="W353" s="80" t="str">
        <f t="shared" si="17"/>
        <v/>
      </c>
      <c r="X353" s="32" t="s">
        <v>591</v>
      </c>
      <c r="Y353" s="110" t="s">
        <v>632</v>
      </c>
      <c r="Z353" s="35" t="s">
        <v>1039</v>
      </c>
      <c r="AA353" s="133">
        <v>1</v>
      </c>
      <c r="AB353" s="133">
        <f t="shared" si="18"/>
        <v>1</v>
      </c>
    </row>
    <row r="354" spans="1:28" s="3" customFormat="1" x14ac:dyDescent="0.2">
      <c r="A354" s="99">
        <v>331</v>
      </c>
      <c r="B354" s="100">
        <v>353</v>
      </c>
      <c r="C354" s="101">
        <v>106</v>
      </c>
      <c r="D354" s="142" t="s">
        <v>2546</v>
      </c>
      <c r="E354" s="100">
        <v>106</v>
      </c>
      <c r="F354" s="102" t="str">
        <f t="shared" si="16"/>
        <v>1908-09 - Third Bureau, 1st Series - Washington-Franklin Issue - 1c  Green,  Franklin, Perf 12   Double-Line Watermark</v>
      </c>
      <c r="G354" s="106" t="s">
        <v>2512</v>
      </c>
      <c r="H354" s="104">
        <v>0.4</v>
      </c>
      <c r="I354" s="105">
        <v>0.4</v>
      </c>
      <c r="J354" s="105">
        <v>0</v>
      </c>
      <c r="K354" s="105">
        <v>6.75</v>
      </c>
      <c r="L354" s="104">
        <v>0.4</v>
      </c>
      <c r="M354" s="100">
        <v>316</v>
      </c>
      <c r="N354" s="112" t="s">
        <v>590</v>
      </c>
      <c r="O354" s="32" t="s">
        <v>2145</v>
      </c>
      <c r="P354" s="111" t="s">
        <v>220</v>
      </c>
      <c r="Q354" s="80" t="s">
        <v>1954</v>
      </c>
      <c r="R354" s="80" t="s">
        <v>1634</v>
      </c>
      <c r="S354" s="36" t="s">
        <v>2022</v>
      </c>
      <c r="T354" s="80" t="s">
        <v>2147</v>
      </c>
      <c r="U354" s="80" t="s">
        <v>2120</v>
      </c>
      <c r="V354" s="80"/>
      <c r="W354" s="80" t="str">
        <f t="shared" si="17"/>
        <v/>
      </c>
      <c r="X354" s="32" t="s">
        <v>590</v>
      </c>
      <c r="Y354" s="110">
        <v>106</v>
      </c>
      <c r="Z354" s="35" t="s">
        <v>931</v>
      </c>
      <c r="AA354" s="133">
        <v>1</v>
      </c>
      <c r="AB354" s="133">
        <f t="shared" si="18"/>
        <v>1</v>
      </c>
    </row>
    <row r="355" spans="1:28" s="3" customFormat="1" x14ac:dyDescent="0.2">
      <c r="A355" s="99">
        <v>332</v>
      </c>
      <c r="B355" s="100">
        <v>354</v>
      </c>
      <c r="C355" s="101">
        <v>107</v>
      </c>
      <c r="D355" s="142" t="s">
        <v>2546</v>
      </c>
      <c r="E355" s="100">
        <v>107</v>
      </c>
      <c r="F355" s="102" t="str">
        <f t="shared" si="16"/>
        <v>1908-09 - Third Bureau, 1st Series - Washington-Franklin Issue - 2c  Carmine,  Washington, Perf 12   Double-Line Watermark</v>
      </c>
      <c r="G355" s="106" t="s">
        <v>2512</v>
      </c>
      <c r="H355" s="104">
        <v>0.35</v>
      </c>
      <c r="I355" s="105">
        <v>0.35</v>
      </c>
      <c r="J355" s="105">
        <v>0</v>
      </c>
      <c r="K355" s="105">
        <v>6.25</v>
      </c>
      <c r="L355" s="104">
        <v>0.35</v>
      </c>
      <c r="M355" s="100">
        <v>327</v>
      </c>
      <c r="N355" s="112" t="s">
        <v>590</v>
      </c>
      <c r="O355" s="32" t="s">
        <v>2145</v>
      </c>
      <c r="P355" s="111" t="s">
        <v>220</v>
      </c>
      <c r="Q355" s="80" t="s">
        <v>1960</v>
      </c>
      <c r="R355" s="80" t="s">
        <v>1635</v>
      </c>
      <c r="S355" s="36" t="s">
        <v>2057</v>
      </c>
      <c r="T355" s="80" t="s">
        <v>2147</v>
      </c>
      <c r="U355" s="80" t="s">
        <v>2120</v>
      </c>
      <c r="V355" s="80"/>
      <c r="W355" s="80" t="str">
        <f t="shared" si="17"/>
        <v/>
      </c>
      <c r="X355" s="32" t="s">
        <v>590</v>
      </c>
      <c r="Y355" s="110">
        <v>107</v>
      </c>
      <c r="Z355" s="35" t="s">
        <v>933</v>
      </c>
      <c r="AA355" s="133">
        <v>1</v>
      </c>
      <c r="AB355" s="133">
        <f t="shared" si="18"/>
        <v>1</v>
      </c>
    </row>
    <row r="356" spans="1:28" s="3" customFormat="1" x14ac:dyDescent="0.2">
      <c r="A356" s="99">
        <v>333</v>
      </c>
      <c r="B356" s="100">
        <v>355</v>
      </c>
      <c r="C356" s="101">
        <v>108</v>
      </c>
      <c r="D356" s="142" t="s">
        <v>2546</v>
      </c>
      <c r="E356" s="100">
        <v>108</v>
      </c>
      <c r="F356" s="102" t="str">
        <f t="shared" si="16"/>
        <v>1908-09 - Third Bureau, 1st Series - Washington-Franklin Issue - 3c  Deep Violet,  Washington, Type I, Perf 12   Double-Line Watermark</v>
      </c>
      <c r="G356" s="106" t="s">
        <v>2512</v>
      </c>
      <c r="H356" s="104">
        <v>3</v>
      </c>
      <c r="I356" s="105">
        <v>3</v>
      </c>
      <c r="J356" s="105">
        <v>0</v>
      </c>
      <c r="K356" s="105">
        <v>30</v>
      </c>
      <c r="L356" s="104">
        <v>3</v>
      </c>
      <c r="M356" s="100">
        <v>339</v>
      </c>
      <c r="N356" s="112" t="s">
        <v>590</v>
      </c>
      <c r="O356" s="32" t="s">
        <v>2145</v>
      </c>
      <c r="P356" s="111" t="s">
        <v>220</v>
      </c>
      <c r="Q356" s="80" t="s">
        <v>1955</v>
      </c>
      <c r="R356" s="80" t="s">
        <v>1635</v>
      </c>
      <c r="S356" s="36" t="s">
        <v>2142</v>
      </c>
      <c r="T356" s="80" t="s">
        <v>2147</v>
      </c>
      <c r="U356" s="80" t="s">
        <v>2120</v>
      </c>
      <c r="V356" s="80" t="s">
        <v>2016</v>
      </c>
      <c r="W356" s="80" t="str">
        <f t="shared" si="17"/>
        <v>, Type I</v>
      </c>
      <c r="X356" s="32" t="s">
        <v>590</v>
      </c>
      <c r="Y356" s="110">
        <v>108</v>
      </c>
      <c r="Z356" s="35" t="s">
        <v>932</v>
      </c>
      <c r="AA356" s="133">
        <v>1</v>
      </c>
      <c r="AB356" s="133">
        <f t="shared" si="18"/>
        <v>1</v>
      </c>
    </row>
    <row r="357" spans="1:28" s="3" customFormat="1" x14ac:dyDescent="0.2">
      <c r="A357" s="99">
        <v>334</v>
      </c>
      <c r="B357" s="100">
        <v>356</v>
      </c>
      <c r="C357" s="101">
        <v>109</v>
      </c>
      <c r="D357" s="142" t="s">
        <v>2546</v>
      </c>
      <c r="E357" s="100">
        <v>109</v>
      </c>
      <c r="F357" s="102" t="str">
        <f t="shared" si="16"/>
        <v>1908-09 - Third Bureau, 1st Series - Washington-Franklin Issue - 4c  Orange Brown,  Washington, Perf 12   Double-Line Watermark</v>
      </c>
      <c r="G357" s="106" t="s">
        <v>2512</v>
      </c>
      <c r="H357" s="104">
        <v>1.5</v>
      </c>
      <c r="I357" s="105">
        <v>1.5</v>
      </c>
      <c r="J357" s="105">
        <v>0</v>
      </c>
      <c r="K357" s="105">
        <v>37.5</v>
      </c>
      <c r="L357" s="104">
        <v>1.5</v>
      </c>
      <c r="M357" s="100">
        <v>360</v>
      </c>
      <c r="N357" s="112" t="s">
        <v>590</v>
      </c>
      <c r="O357" s="32" t="s">
        <v>2145</v>
      </c>
      <c r="P357" s="111" t="s">
        <v>220</v>
      </c>
      <c r="Q357" s="80" t="s">
        <v>1964</v>
      </c>
      <c r="R357" s="80" t="s">
        <v>1635</v>
      </c>
      <c r="S357" s="36" t="s">
        <v>2019</v>
      </c>
      <c r="T357" s="80" t="s">
        <v>2147</v>
      </c>
      <c r="U357" s="80" t="s">
        <v>2120</v>
      </c>
      <c r="V357" s="80"/>
      <c r="W357" s="80" t="str">
        <f t="shared" si="17"/>
        <v/>
      </c>
      <c r="X357" s="32" t="s">
        <v>590</v>
      </c>
      <c r="Y357" s="110">
        <v>109</v>
      </c>
      <c r="Z357" s="35" t="s">
        <v>932</v>
      </c>
      <c r="AA357" s="133">
        <v>1</v>
      </c>
      <c r="AB357" s="133">
        <f t="shared" si="18"/>
        <v>1</v>
      </c>
    </row>
    <row r="358" spans="1:28" s="3" customFormat="1" x14ac:dyDescent="0.2">
      <c r="A358" s="99">
        <v>335</v>
      </c>
      <c r="B358" s="100">
        <v>357</v>
      </c>
      <c r="C358" s="101">
        <v>110</v>
      </c>
      <c r="D358" s="142" t="s">
        <v>2546</v>
      </c>
      <c r="E358" s="100">
        <v>110</v>
      </c>
      <c r="F358" s="102" t="str">
        <f t="shared" si="16"/>
        <v>1908-09 - Third Bureau, 1st Series - Washington-Franklin Issue - 5c  Blue,  Washington, Perf 12   Double-Line Watermark</v>
      </c>
      <c r="G358" s="106" t="s">
        <v>2512</v>
      </c>
      <c r="H358" s="104">
        <v>2.5</v>
      </c>
      <c r="I358" s="105">
        <v>2.5</v>
      </c>
      <c r="J358" s="105">
        <v>0</v>
      </c>
      <c r="K358" s="105">
        <v>50</v>
      </c>
      <c r="L358" s="104">
        <v>2.5</v>
      </c>
      <c r="M358" s="100">
        <v>373</v>
      </c>
      <c r="N358" s="112" t="s">
        <v>590</v>
      </c>
      <c r="O358" s="32" t="s">
        <v>2145</v>
      </c>
      <c r="P358" s="111" t="s">
        <v>220</v>
      </c>
      <c r="Q358" s="80" t="s">
        <v>1952</v>
      </c>
      <c r="R358" s="80" t="s">
        <v>1635</v>
      </c>
      <c r="S358" s="36" t="s">
        <v>2018</v>
      </c>
      <c r="T358" s="80" t="s">
        <v>2147</v>
      </c>
      <c r="U358" s="80" t="s">
        <v>2120</v>
      </c>
      <c r="V358" s="80"/>
      <c r="W358" s="80" t="str">
        <f t="shared" si="17"/>
        <v/>
      </c>
      <c r="X358" s="32" t="s">
        <v>590</v>
      </c>
      <c r="Y358" s="110">
        <v>110</v>
      </c>
      <c r="Z358" s="35" t="s">
        <v>932</v>
      </c>
      <c r="AA358" s="133">
        <v>1</v>
      </c>
      <c r="AB358" s="133">
        <f t="shared" si="18"/>
        <v>1</v>
      </c>
    </row>
    <row r="359" spans="1:28" s="3" customFormat="1" x14ac:dyDescent="0.2">
      <c r="A359" s="99">
        <v>336</v>
      </c>
      <c r="B359" s="100">
        <v>358</v>
      </c>
      <c r="C359" s="101">
        <v>111</v>
      </c>
      <c r="D359" s="142" t="s">
        <v>2546</v>
      </c>
      <c r="E359" s="100">
        <v>111</v>
      </c>
      <c r="F359" s="102" t="str">
        <f t="shared" si="16"/>
        <v>1908-09 - Third Bureau, 1st Series - Washington-Franklin Issue - 6c  Red Orange,  Washington, Perf 12   Double-Line Watermark</v>
      </c>
      <c r="G359" s="106" t="s">
        <v>2512</v>
      </c>
      <c r="H359" s="104">
        <v>6.5</v>
      </c>
      <c r="I359" s="105">
        <v>6.5</v>
      </c>
      <c r="J359" s="105">
        <v>0</v>
      </c>
      <c r="K359" s="105">
        <v>65</v>
      </c>
      <c r="L359" s="104">
        <v>6.5</v>
      </c>
      <c r="M359" s="100">
        <v>390</v>
      </c>
      <c r="N359" s="112" t="s">
        <v>590</v>
      </c>
      <c r="O359" s="32" t="s">
        <v>2145</v>
      </c>
      <c r="P359" s="111" t="s">
        <v>220</v>
      </c>
      <c r="Q359" s="80" t="s">
        <v>1962</v>
      </c>
      <c r="R359" s="80" t="s">
        <v>1635</v>
      </c>
      <c r="S359" s="36" t="s">
        <v>2143</v>
      </c>
      <c r="T359" s="80" t="s">
        <v>2147</v>
      </c>
      <c r="U359" s="80" t="s">
        <v>2120</v>
      </c>
      <c r="V359" s="80"/>
      <c r="W359" s="80" t="str">
        <f t="shared" si="17"/>
        <v/>
      </c>
      <c r="X359" s="32" t="s">
        <v>590</v>
      </c>
      <c r="Y359" s="110">
        <v>111</v>
      </c>
      <c r="Z359" s="35" t="s">
        <v>932</v>
      </c>
      <c r="AA359" s="133">
        <v>1</v>
      </c>
      <c r="AB359" s="133">
        <f t="shared" si="18"/>
        <v>1</v>
      </c>
    </row>
    <row r="360" spans="1:28" s="3" customFormat="1" x14ac:dyDescent="0.2">
      <c r="A360" s="99">
        <v>337</v>
      </c>
      <c r="B360" s="100">
        <v>359</v>
      </c>
      <c r="C360" s="101">
        <v>112</v>
      </c>
      <c r="D360" s="142" t="s">
        <v>2546</v>
      </c>
      <c r="E360" s="100">
        <v>112</v>
      </c>
      <c r="F360" s="102" t="str">
        <f t="shared" si="16"/>
        <v>1908-09 - Third Bureau, 1st Series - Washington-Franklin Issue - 8c  Olive Green,  Washington, Perf 12   Double-Line Watermark</v>
      </c>
      <c r="G360" s="106" t="s">
        <v>2512</v>
      </c>
      <c r="H360" s="104">
        <v>3</v>
      </c>
      <c r="I360" s="105">
        <v>3</v>
      </c>
      <c r="J360" s="105">
        <v>0</v>
      </c>
      <c r="K360" s="105">
        <v>45</v>
      </c>
      <c r="L360" s="104">
        <v>3</v>
      </c>
      <c r="M360" s="100">
        <v>396</v>
      </c>
      <c r="N360" s="112" t="s">
        <v>590</v>
      </c>
      <c r="O360" s="32" t="s">
        <v>2145</v>
      </c>
      <c r="P360" s="111" t="s">
        <v>220</v>
      </c>
      <c r="Q360" s="80" t="s">
        <v>1965</v>
      </c>
      <c r="R360" s="80" t="s">
        <v>1635</v>
      </c>
      <c r="S360" s="36" t="s">
        <v>2123</v>
      </c>
      <c r="T360" s="80" t="s">
        <v>2147</v>
      </c>
      <c r="U360" s="80" t="s">
        <v>2120</v>
      </c>
      <c r="V360" s="80"/>
      <c r="W360" s="80" t="str">
        <f t="shared" si="17"/>
        <v/>
      </c>
      <c r="X360" s="32" t="s">
        <v>590</v>
      </c>
      <c r="Y360" s="110">
        <v>112</v>
      </c>
      <c r="Z360" s="35" t="s">
        <v>932</v>
      </c>
      <c r="AA360" s="133">
        <v>1</v>
      </c>
      <c r="AB360" s="133">
        <f t="shared" si="18"/>
        <v>1</v>
      </c>
    </row>
    <row r="361" spans="1:28" s="3" customFormat="1" x14ac:dyDescent="0.2">
      <c r="A361" s="99">
        <v>338</v>
      </c>
      <c r="B361" s="100">
        <v>360</v>
      </c>
      <c r="C361" s="101">
        <v>113</v>
      </c>
      <c r="D361" s="142" t="s">
        <v>2546</v>
      </c>
      <c r="E361" s="100">
        <v>113</v>
      </c>
      <c r="F361" s="102" t="str">
        <f t="shared" si="16"/>
        <v>1908-09 - Third Bureau, 1st Series - Washington-Franklin Issue - 10c  Yellow,  Washington, Perf 12   Double-Line Watermark</v>
      </c>
      <c r="G361" s="106" t="s">
        <v>2512</v>
      </c>
      <c r="H361" s="104">
        <v>2</v>
      </c>
      <c r="I361" s="105">
        <v>2</v>
      </c>
      <c r="J361" s="105">
        <v>0</v>
      </c>
      <c r="K361" s="105">
        <v>67.5</v>
      </c>
      <c r="L361" s="104">
        <v>2</v>
      </c>
      <c r="M361" s="100">
        <v>399</v>
      </c>
      <c r="N361" s="112" t="s">
        <v>590</v>
      </c>
      <c r="O361" s="32" t="s">
        <v>2145</v>
      </c>
      <c r="P361" s="111" t="s">
        <v>220</v>
      </c>
      <c r="Q361" s="80" t="s">
        <v>1953</v>
      </c>
      <c r="R361" s="80" t="s">
        <v>1635</v>
      </c>
      <c r="S361" s="36" t="s">
        <v>2049</v>
      </c>
      <c r="T361" s="80" t="s">
        <v>2147</v>
      </c>
      <c r="U361" s="80" t="s">
        <v>2120</v>
      </c>
      <c r="V361" s="80"/>
      <c r="W361" s="80" t="str">
        <f t="shared" si="17"/>
        <v/>
      </c>
      <c r="X361" s="32" t="s">
        <v>590</v>
      </c>
      <c r="Y361" s="110">
        <v>113</v>
      </c>
      <c r="Z361" s="35" t="s">
        <v>932</v>
      </c>
      <c r="AA361" s="133">
        <v>1</v>
      </c>
      <c r="AB361" s="133">
        <f t="shared" si="18"/>
        <v>1</v>
      </c>
    </row>
    <row r="362" spans="1:28" s="3" customFormat="1" x14ac:dyDescent="0.2">
      <c r="A362" s="99">
        <v>339</v>
      </c>
      <c r="B362" s="100">
        <v>361</v>
      </c>
      <c r="C362" s="101">
        <v>114</v>
      </c>
      <c r="D362" s="142" t="s">
        <v>2546</v>
      </c>
      <c r="E362" s="100">
        <v>114</v>
      </c>
      <c r="F362" s="102" t="str">
        <f t="shared" si="16"/>
        <v>1908-09 - Third Bureau, 1st Series - Washington-Franklin Issue - 13c  Blue Green,  Washington, Perf 12   Double-Line Watermark</v>
      </c>
      <c r="G362" s="106" t="s">
        <v>2512</v>
      </c>
      <c r="H362" s="104">
        <v>19</v>
      </c>
      <c r="I362" s="105">
        <v>19</v>
      </c>
      <c r="J362" s="105">
        <v>0</v>
      </c>
      <c r="K362" s="105">
        <v>37.5</v>
      </c>
      <c r="L362" s="104">
        <v>19</v>
      </c>
      <c r="M362" s="100">
        <v>403</v>
      </c>
      <c r="N362" s="112" t="s">
        <v>590</v>
      </c>
      <c r="O362" s="32" t="s">
        <v>2145</v>
      </c>
      <c r="P362" s="111" t="s">
        <v>220</v>
      </c>
      <c r="Q362" s="80" t="s">
        <v>1967</v>
      </c>
      <c r="R362" s="80" t="s">
        <v>1635</v>
      </c>
      <c r="S362" s="36" t="s">
        <v>2069</v>
      </c>
      <c r="T362" s="80" t="s">
        <v>2147</v>
      </c>
      <c r="U362" s="80" t="s">
        <v>2120</v>
      </c>
      <c r="V362" s="80"/>
      <c r="W362" s="80" t="str">
        <f t="shared" si="17"/>
        <v/>
      </c>
      <c r="X362" s="32" t="s">
        <v>590</v>
      </c>
      <c r="Y362" s="110">
        <v>114</v>
      </c>
      <c r="Z362" s="35" t="s">
        <v>932</v>
      </c>
      <c r="AA362" s="133">
        <v>1</v>
      </c>
      <c r="AB362" s="133">
        <f t="shared" si="18"/>
        <v>1</v>
      </c>
    </row>
    <row r="363" spans="1:28" s="3" customFormat="1" x14ac:dyDescent="0.2">
      <c r="A363" s="99">
        <v>340</v>
      </c>
      <c r="B363" s="100">
        <v>362</v>
      </c>
      <c r="C363" s="101">
        <v>115</v>
      </c>
      <c r="D363" s="142" t="s">
        <v>2546</v>
      </c>
      <c r="E363" s="100">
        <v>115</v>
      </c>
      <c r="F363" s="102" t="str">
        <f t="shared" si="16"/>
        <v>1908-09 - Third Bureau, 1st Series - Washington-Franklin Issue - 15c  Pale Ultramarine,  Washington, Perf 12   Double-Line Watermark</v>
      </c>
      <c r="G363" s="106" t="s">
        <v>2512</v>
      </c>
      <c r="H363" s="104">
        <v>6.5</v>
      </c>
      <c r="I363" s="105">
        <v>6.5</v>
      </c>
      <c r="J363" s="105">
        <v>0</v>
      </c>
      <c r="K363" s="105">
        <v>65</v>
      </c>
      <c r="L363" s="104">
        <v>6.5</v>
      </c>
      <c r="M363" s="100">
        <v>405</v>
      </c>
      <c r="N363" s="112" t="s">
        <v>590</v>
      </c>
      <c r="O363" s="32" t="s">
        <v>2145</v>
      </c>
      <c r="P363" s="111" t="s">
        <v>220</v>
      </c>
      <c r="Q363" s="80" t="s">
        <v>1961</v>
      </c>
      <c r="R363" s="80" t="s">
        <v>1635</v>
      </c>
      <c r="S363" s="36" t="s">
        <v>2144</v>
      </c>
      <c r="T363" s="80" t="s">
        <v>2147</v>
      </c>
      <c r="U363" s="80" t="s">
        <v>2120</v>
      </c>
      <c r="V363" s="80"/>
      <c r="W363" s="80" t="str">
        <f t="shared" si="17"/>
        <v/>
      </c>
      <c r="X363" s="32" t="s">
        <v>590</v>
      </c>
      <c r="Y363" s="110">
        <v>115</v>
      </c>
      <c r="Z363" s="35" t="s">
        <v>932</v>
      </c>
      <c r="AA363" s="133">
        <v>1</v>
      </c>
      <c r="AB363" s="133">
        <f t="shared" si="18"/>
        <v>1</v>
      </c>
    </row>
    <row r="364" spans="1:28" s="3" customFormat="1" x14ac:dyDescent="0.2">
      <c r="A364" s="99">
        <v>341</v>
      </c>
      <c r="B364" s="100">
        <v>363</v>
      </c>
      <c r="C364" s="101">
        <v>116</v>
      </c>
      <c r="D364" s="142" t="s">
        <v>2546</v>
      </c>
      <c r="E364" s="100">
        <v>116</v>
      </c>
      <c r="F364" s="102" t="str">
        <f t="shared" si="16"/>
        <v>1908-09 - Third Bureau, 1st Series - Washington-Franklin Issue - 50c  Violet,  Washington, Perf 12   Double-Line Watermark</v>
      </c>
      <c r="G364" s="106" t="s">
        <v>2512</v>
      </c>
      <c r="H364" s="104">
        <v>22.5</v>
      </c>
      <c r="I364" s="105">
        <v>22.5</v>
      </c>
      <c r="J364" s="105">
        <v>0</v>
      </c>
      <c r="K364" s="105">
        <v>300</v>
      </c>
      <c r="L364" s="104">
        <v>22.5</v>
      </c>
      <c r="M364" s="100">
        <v>408</v>
      </c>
      <c r="N364" s="112" t="s">
        <v>590</v>
      </c>
      <c r="O364" s="32" t="s">
        <v>2145</v>
      </c>
      <c r="P364" s="111" t="s">
        <v>220</v>
      </c>
      <c r="Q364" s="80" t="s">
        <v>1966</v>
      </c>
      <c r="R364" s="80" t="s">
        <v>1635</v>
      </c>
      <c r="S364" s="36" t="s">
        <v>2141</v>
      </c>
      <c r="T364" s="80" t="s">
        <v>2147</v>
      </c>
      <c r="U364" s="80" t="s">
        <v>2120</v>
      </c>
      <c r="V364" s="80"/>
      <c r="W364" s="80" t="str">
        <f t="shared" si="17"/>
        <v/>
      </c>
      <c r="X364" s="32" t="s">
        <v>590</v>
      </c>
      <c r="Y364" s="110">
        <v>116</v>
      </c>
      <c r="Z364" s="35" t="s">
        <v>932</v>
      </c>
      <c r="AA364" s="133">
        <v>1</v>
      </c>
      <c r="AB364" s="133">
        <f t="shared" si="18"/>
        <v>1</v>
      </c>
    </row>
    <row r="365" spans="1:28" s="3" customFormat="1" x14ac:dyDescent="0.2">
      <c r="A365" s="99">
        <v>342</v>
      </c>
      <c r="B365" s="100">
        <v>364</v>
      </c>
      <c r="C365" s="101">
        <v>117</v>
      </c>
      <c r="D365" s="142" t="s">
        <v>2546</v>
      </c>
      <c r="E365" s="100">
        <v>117</v>
      </c>
      <c r="F365" s="102" t="str">
        <f t="shared" si="16"/>
        <v>1908-09 - Third Bureau, 1st Series - Washington-Franklin Issue - $1 Violet Brown,  Washington, Perf 12   Double-Line Watermark</v>
      </c>
      <c r="G365" s="106" t="s">
        <v>2512</v>
      </c>
      <c r="H365" s="104">
        <v>100</v>
      </c>
      <c r="I365" s="105">
        <v>100</v>
      </c>
      <c r="J365" s="105">
        <v>0</v>
      </c>
      <c r="K365" s="105">
        <v>475</v>
      </c>
      <c r="L365" s="104">
        <v>100</v>
      </c>
      <c r="M365" s="100">
        <v>409</v>
      </c>
      <c r="N365" s="112" t="s">
        <v>590</v>
      </c>
      <c r="O365" s="32" t="s">
        <v>2145</v>
      </c>
      <c r="P365" s="111" t="s">
        <v>220</v>
      </c>
      <c r="Q365" s="140" t="s">
        <v>2544</v>
      </c>
      <c r="R365" s="80" t="s">
        <v>1635</v>
      </c>
      <c r="S365" s="36" t="s">
        <v>2116</v>
      </c>
      <c r="T365" s="80" t="s">
        <v>2147</v>
      </c>
      <c r="U365" s="80" t="s">
        <v>2120</v>
      </c>
      <c r="V365" s="80"/>
      <c r="W365" s="80" t="str">
        <f t="shared" si="17"/>
        <v/>
      </c>
      <c r="X365" s="32" t="s">
        <v>590</v>
      </c>
      <c r="Y365" s="110">
        <v>117</v>
      </c>
      <c r="Z365" s="35" t="s">
        <v>932</v>
      </c>
      <c r="AA365" s="133">
        <v>1</v>
      </c>
      <c r="AB365" s="133">
        <f t="shared" si="18"/>
        <v>1</v>
      </c>
    </row>
    <row r="366" spans="1:28" s="3" customFormat="1" x14ac:dyDescent="0.2">
      <c r="A366" s="99">
        <v>343</v>
      </c>
      <c r="B366" s="100">
        <v>365</v>
      </c>
      <c r="C366" s="101"/>
      <c r="D366" s="143" t="s">
        <v>3794</v>
      </c>
      <c r="E366" s="100">
        <v>106</v>
      </c>
      <c r="F366" s="102" t="str">
        <f t="shared" si="16"/>
        <v>1908-09 - Third Bureau, 1st Series - Washington-Franklin Issue - 1c  Green,  Franklin, Imperf   Double-Line Watermark</v>
      </c>
      <c r="G366" s="106" t="s">
        <v>2512</v>
      </c>
      <c r="H366" s="104"/>
      <c r="I366" s="105">
        <v>5.5</v>
      </c>
      <c r="J366" s="105">
        <v>0</v>
      </c>
      <c r="K366" s="105">
        <v>4</v>
      </c>
      <c r="L366" s="104">
        <v>5.5</v>
      </c>
      <c r="M366" s="100">
        <v>317</v>
      </c>
      <c r="N366" s="112" t="s">
        <v>590</v>
      </c>
      <c r="O366" s="32" t="s">
        <v>2145</v>
      </c>
      <c r="P366" s="111" t="s">
        <v>220</v>
      </c>
      <c r="Q366" s="80" t="s">
        <v>1954</v>
      </c>
      <c r="R366" s="80" t="s">
        <v>1634</v>
      </c>
      <c r="S366" s="36" t="s">
        <v>2022</v>
      </c>
      <c r="T366" s="80" t="s">
        <v>2138</v>
      </c>
      <c r="U366" s="80" t="s">
        <v>2120</v>
      </c>
      <c r="V366" s="80"/>
      <c r="W366" s="80" t="str">
        <f t="shared" si="17"/>
        <v/>
      </c>
      <c r="X366" s="32" t="s">
        <v>1593</v>
      </c>
      <c r="Y366" s="110">
        <v>106</v>
      </c>
      <c r="Z366" s="35"/>
      <c r="AA366" s="133">
        <v>1</v>
      </c>
      <c r="AB366" s="133">
        <f t="shared" si="18"/>
        <v>0</v>
      </c>
    </row>
    <row r="367" spans="1:28" s="3" customFormat="1" x14ac:dyDescent="0.2">
      <c r="A367" s="99">
        <v>344</v>
      </c>
      <c r="B367" s="100">
        <v>366</v>
      </c>
      <c r="C367" s="101"/>
      <c r="D367" s="143" t="s">
        <v>3794</v>
      </c>
      <c r="E367" s="100">
        <v>107</v>
      </c>
      <c r="F367" s="102" t="str">
        <f t="shared" si="16"/>
        <v>1908-09 - Third Bureau, 1st Series - Washington-Franklin Issue - 2c  Carmine,  Washington, Imperf   Double-Line Watermark</v>
      </c>
      <c r="G367" s="106" t="s">
        <v>2512</v>
      </c>
      <c r="H367" s="104"/>
      <c r="I367" s="105">
        <v>3.25</v>
      </c>
      <c r="J367" s="105">
        <v>0</v>
      </c>
      <c r="K367" s="105">
        <v>4.75</v>
      </c>
      <c r="L367" s="104">
        <v>3.25</v>
      </c>
      <c r="M367" s="100">
        <v>328</v>
      </c>
      <c r="N367" s="112" t="s">
        <v>590</v>
      </c>
      <c r="O367" s="32" t="s">
        <v>2145</v>
      </c>
      <c r="P367" s="111" t="s">
        <v>220</v>
      </c>
      <c r="Q367" s="80" t="s">
        <v>1960</v>
      </c>
      <c r="R367" s="80" t="s">
        <v>1635</v>
      </c>
      <c r="S367" s="36" t="s">
        <v>2057</v>
      </c>
      <c r="T367" s="80" t="s">
        <v>2138</v>
      </c>
      <c r="U367" s="80" t="s">
        <v>2120</v>
      </c>
      <c r="V367" s="80"/>
      <c r="W367" s="80" t="str">
        <f t="shared" si="17"/>
        <v/>
      </c>
      <c r="X367" s="32" t="s">
        <v>1593</v>
      </c>
      <c r="Y367" s="110">
        <v>107</v>
      </c>
      <c r="Z367" s="35"/>
      <c r="AA367" s="133">
        <v>1</v>
      </c>
      <c r="AB367" s="133">
        <f t="shared" si="18"/>
        <v>0</v>
      </c>
    </row>
    <row r="368" spans="1:28" s="3" customFormat="1" x14ac:dyDescent="0.2">
      <c r="A368" s="99">
        <v>345</v>
      </c>
      <c r="B368" s="100">
        <v>367</v>
      </c>
      <c r="C368" s="101"/>
      <c r="D368" s="143" t="s">
        <v>3794</v>
      </c>
      <c r="E368" s="100">
        <v>108</v>
      </c>
      <c r="F368" s="102" t="str">
        <f t="shared" si="16"/>
        <v>1908-09 - Third Bureau, 1st Series - Washington-Franklin Issue - 3c  Deep Violet,  Washington, Type I, Imperf   Double-Line Watermark</v>
      </c>
      <c r="G368" s="106" t="s">
        <v>2512</v>
      </c>
      <c r="H368" s="104"/>
      <c r="I368" s="105">
        <v>22.5</v>
      </c>
      <c r="J368" s="105">
        <v>0</v>
      </c>
      <c r="K368" s="105">
        <v>9</v>
      </c>
      <c r="L368" s="104">
        <v>22.5</v>
      </c>
      <c r="M368" s="100">
        <v>340</v>
      </c>
      <c r="N368" s="112" t="s">
        <v>590</v>
      </c>
      <c r="O368" s="32" t="s">
        <v>2145</v>
      </c>
      <c r="P368" s="111" t="s">
        <v>220</v>
      </c>
      <c r="Q368" s="80" t="s">
        <v>1955</v>
      </c>
      <c r="R368" s="80" t="s">
        <v>1635</v>
      </c>
      <c r="S368" s="36" t="s">
        <v>2142</v>
      </c>
      <c r="T368" s="80" t="s">
        <v>2138</v>
      </c>
      <c r="U368" s="80" t="s">
        <v>2120</v>
      </c>
      <c r="V368" s="80" t="s">
        <v>2016</v>
      </c>
      <c r="W368" s="80" t="str">
        <f t="shared" si="17"/>
        <v>, Type I</v>
      </c>
      <c r="X368" s="32" t="s">
        <v>1593</v>
      </c>
      <c r="Y368" s="110">
        <v>108</v>
      </c>
      <c r="Z368" s="35"/>
      <c r="AA368" s="133">
        <v>1</v>
      </c>
      <c r="AB368" s="133">
        <f t="shared" si="18"/>
        <v>0</v>
      </c>
    </row>
    <row r="369" spans="1:28" s="3" customFormat="1" x14ac:dyDescent="0.2">
      <c r="A369" s="99">
        <v>346</v>
      </c>
      <c r="B369" s="100">
        <v>368</v>
      </c>
      <c r="C369" s="101"/>
      <c r="D369" s="143" t="s">
        <v>3794</v>
      </c>
      <c r="E369" s="100">
        <v>109</v>
      </c>
      <c r="F369" s="102" t="str">
        <f t="shared" si="16"/>
        <v>1908-09 - Third Bureau, 1st Series - Washington-Franklin Issue - 4c  Orange Brown,  Washington, Imperf   Double-Line Watermark</v>
      </c>
      <c r="G369" s="106" t="s">
        <v>2512</v>
      </c>
      <c r="H369" s="104"/>
      <c r="I369" s="105">
        <v>25</v>
      </c>
      <c r="J369" s="105">
        <v>0</v>
      </c>
      <c r="K369" s="105">
        <v>13.5</v>
      </c>
      <c r="L369" s="104">
        <v>25</v>
      </c>
      <c r="M369" s="100">
        <v>361</v>
      </c>
      <c r="N369" s="112" t="s">
        <v>590</v>
      </c>
      <c r="O369" s="32" t="s">
        <v>2145</v>
      </c>
      <c r="P369" s="111" t="s">
        <v>220</v>
      </c>
      <c r="Q369" s="80" t="s">
        <v>1964</v>
      </c>
      <c r="R369" s="80" t="s">
        <v>1635</v>
      </c>
      <c r="S369" s="36" t="s">
        <v>2019</v>
      </c>
      <c r="T369" s="80" t="s">
        <v>2138</v>
      </c>
      <c r="U369" s="80" t="s">
        <v>2120</v>
      </c>
      <c r="V369" s="80"/>
      <c r="W369" s="80" t="str">
        <f t="shared" si="17"/>
        <v/>
      </c>
      <c r="X369" s="32" t="s">
        <v>1593</v>
      </c>
      <c r="Y369" s="110">
        <v>109</v>
      </c>
      <c r="Z369" s="35"/>
      <c r="AA369" s="133">
        <v>1</v>
      </c>
      <c r="AB369" s="133">
        <f t="shared" si="18"/>
        <v>0</v>
      </c>
    </row>
    <row r="370" spans="1:28" s="3" customFormat="1" x14ac:dyDescent="0.2">
      <c r="A370" s="99">
        <v>347</v>
      </c>
      <c r="B370" s="100">
        <v>369</v>
      </c>
      <c r="C370" s="101"/>
      <c r="D370" s="143" t="s">
        <v>3794</v>
      </c>
      <c r="E370" s="100">
        <v>110</v>
      </c>
      <c r="F370" s="102" t="str">
        <f t="shared" si="16"/>
        <v>1908-09 - Third Bureau, 1st Series - Washington-Franklin Issue - 5c  Blue,  Washington, Imperf   Double-Line Watermark</v>
      </c>
      <c r="G370" s="106" t="s">
        <v>2512</v>
      </c>
      <c r="H370" s="104"/>
      <c r="I370" s="105">
        <v>37.5</v>
      </c>
      <c r="J370" s="105">
        <v>0</v>
      </c>
      <c r="K370" s="105">
        <v>27.5</v>
      </c>
      <c r="L370" s="104">
        <v>37.5</v>
      </c>
      <c r="M370" s="100">
        <v>374</v>
      </c>
      <c r="N370" s="112" t="s">
        <v>590</v>
      </c>
      <c r="O370" s="32" t="s">
        <v>2145</v>
      </c>
      <c r="P370" s="111" t="s">
        <v>220</v>
      </c>
      <c r="Q370" s="80" t="s">
        <v>1952</v>
      </c>
      <c r="R370" s="80" t="s">
        <v>1635</v>
      </c>
      <c r="S370" s="36" t="s">
        <v>2018</v>
      </c>
      <c r="T370" s="80" t="s">
        <v>2138</v>
      </c>
      <c r="U370" s="80" t="s">
        <v>2120</v>
      </c>
      <c r="V370" s="80"/>
      <c r="W370" s="80" t="str">
        <f t="shared" si="17"/>
        <v/>
      </c>
      <c r="X370" s="32" t="s">
        <v>1593</v>
      </c>
      <c r="Y370" s="110">
        <v>110</v>
      </c>
      <c r="Z370" s="35"/>
      <c r="AA370" s="133">
        <v>1</v>
      </c>
      <c r="AB370" s="133">
        <f t="shared" si="18"/>
        <v>0</v>
      </c>
    </row>
    <row r="371" spans="1:28" s="3" customFormat="1" x14ac:dyDescent="0.2">
      <c r="A371" s="99">
        <v>348</v>
      </c>
      <c r="B371" s="100">
        <v>370</v>
      </c>
      <c r="C371" s="101"/>
      <c r="D371" s="143" t="s">
        <v>3794</v>
      </c>
      <c r="E371" s="100">
        <v>106</v>
      </c>
      <c r="F371" s="102" t="str">
        <f t="shared" si="16"/>
        <v>1908-10 - Third Bureau, 1st Series - Washington-Franklin Issue - 1c  Green,  Franklin, Perf 12 Horiz Coil   Double-Line Watermark</v>
      </c>
      <c r="G371" s="106" t="s">
        <v>2512</v>
      </c>
      <c r="H371" s="104"/>
      <c r="I371" s="105">
        <v>50</v>
      </c>
      <c r="J371" s="105">
        <v>0</v>
      </c>
      <c r="K371" s="105">
        <v>35</v>
      </c>
      <c r="L371" s="104">
        <v>50</v>
      </c>
      <c r="M371" s="100">
        <v>318</v>
      </c>
      <c r="N371" s="112" t="s">
        <v>590</v>
      </c>
      <c r="O371" s="32" t="s">
        <v>2179</v>
      </c>
      <c r="P371" s="111" t="s">
        <v>220</v>
      </c>
      <c r="Q371" s="80" t="s">
        <v>1954</v>
      </c>
      <c r="R371" s="80" t="s">
        <v>1634</v>
      </c>
      <c r="S371" s="36" t="s">
        <v>2022</v>
      </c>
      <c r="T371" s="80" t="s">
        <v>2151</v>
      </c>
      <c r="U371" s="80" t="s">
        <v>2120</v>
      </c>
      <c r="V371" s="80"/>
      <c r="W371" s="80" t="str">
        <f t="shared" si="17"/>
        <v/>
      </c>
      <c r="X371" s="32" t="s">
        <v>1593</v>
      </c>
      <c r="Y371" s="110">
        <v>106</v>
      </c>
      <c r="Z371" s="35"/>
      <c r="AA371" s="133">
        <v>1</v>
      </c>
      <c r="AB371" s="133">
        <f t="shared" si="18"/>
        <v>0</v>
      </c>
    </row>
    <row r="372" spans="1:28" s="3" customFormat="1" x14ac:dyDescent="0.2">
      <c r="A372" s="99">
        <v>349</v>
      </c>
      <c r="B372" s="100">
        <v>371</v>
      </c>
      <c r="C372" s="101"/>
      <c r="D372" s="143" t="s">
        <v>3794</v>
      </c>
      <c r="E372" s="100">
        <v>107</v>
      </c>
      <c r="F372" s="102" t="str">
        <f t="shared" si="16"/>
        <v>1908-10 - Third Bureau, 1st Series - Washington-Franklin Issue - 2c  Carmine,  Washington, Perf 12 Horiz Coil   Double-Line Watermark</v>
      </c>
      <c r="G372" s="106" t="s">
        <v>2512</v>
      </c>
      <c r="H372" s="104"/>
      <c r="I372" s="105">
        <v>100</v>
      </c>
      <c r="J372" s="105">
        <v>0</v>
      </c>
      <c r="K372" s="105">
        <v>100</v>
      </c>
      <c r="L372" s="104">
        <v>100</v>
      </c>
      <c r="M372" s="100">
        <v>329</v>
      </c>
      <c r="N372" s="112" t="s">
        <v>590</v>
      </c>
      <c r="O372" s="32" t="s">
        <v>2179</v>
      </c>
      <c r="P372" s="111" t="s">
        <v>220</v>
      </c>
      <c r="Q372" s="80" t="s">
        <v>1960</v>
      </c>
      <c r="R372" s="80" t="s">
        <v>1635</v>
      </c>
      <c r="S372" s="36" t="s">
        <v>2057</v>
      </c>
      <c r="T372" s="80" t="s">
        <v>2151</v>
      </c>
      <c r="U372" s="80" t="s">
        <v>2120</v>
      </c>
      <c r="V372" s="80"/>
      <c r="W372" s="80" t="str">
        <f t="shared" si="17"/>
        <v/>
      </c>
      <c r="X372" s="32" t="s">
        <v>1593</v>
      </c>
      <c r="Y372" s="110">
        <v>107</v>
      </c>
      <c r="Z372" s="35"/>
      <c r="AA372" s="133">
        <v>1</v>
      </c>
      <c r="AB372" s="133">
        <f t="shared" si="18"/>
        <v>0</v>
      </c>
    </row>
    <row r="373" spans="1:28" s="3" customFormat="1" x14ac:dyDescent="0.2">
      <c r="A373" s="99">
        <v>350</v>
      </c>
      <c r="B373" s="100">
        <v>372</v>
      </c>
      <c r="C373" s="101"/>
      <c r="D373" s="143" t="s">
        <v>3794</v>
      </c>
      <c r="E373" s="100">
        <v>109</v>
      </c>
      <c r="F373" s="102" t="str">
        <f t="shared" si="16"/>
        <v>1908-10 - Third Bureau, 1st Series - Washington-Franklin Issue - 4c  Orange Brown,  Washington, Perf 12 Horiz Coil   Double-Line Watermark</v>
      </c>
      <c r="G373" s="106" t="s">
        <v>2512</v>
      </c>
      <c r="H373" s="104"/>
      <c r="I373" s="105">
        <v>210</v>
      </c>
      <c r="J373" s="105">
        <v>0</v>
      </c>
      <c r="K373" s="105">
        <v>140</v>
      </c>
      <c r="L373" s="104">
        <v>210</v>
      </c>
      <c r="M373" s="100">
        <v>362</v>
      </c>
      <c r="N373" s="112" t="s">
        <v>590</v>
      </c>
      <c r="O373" s="32" t="s">
        <v>2179</v>
      </c>
      <c r="P373" s="111" t="s">
        <v>220</v>
      </c>
      <c r="Q373" s="80" t="s">
        <v>1964</v>
      </c>
      <c r="R373" s="80" t="s">
        <v>1635</v>
      </c>
      <c r="S373" s="36" t="s">
        <v>2019</v>
      </c>
      <c r="T373" s="80" t="s">
        <v>2151</v>
      </c>
      <c r="U373" s="80" t="s">
        <v>2120</v>
      </c>
      <c r="V373" s="80"/>
      <c r="W373" s="80" t="str">
        <f t="shared" si="17"/>
        <v/>
      </c>
      <c r="X373" s="32" t="s">
        <v>1593</v>
      </c>
      <c r="Y373" s="110">
        <v>109</v>
      </c>
      <c r="Z373" s="35"/>
      <c r="AA373" s="133">
        <v>1</v>
      </c>
      <c r="AB373" s="133">
        <f t="shared" si="18"/>
        <v>0</v>
      </c>
    </row>
    <row r="374" spans="1:28" s="3" customFormat="1" x14ac:dyDescent="0.2">
      <c r="A374" s="99">
        <v>351</v>
      </c>
      <c r="B374" s="100">
        <v>373</v>
      </c>
      <c r="C374" s="101"/>
      <c r="D374" s="143" t="s">
        <v>3794</v>
      </c>
      <c r="E374" s="100">
        <v>110</v>
      </c>
      <c r="F374" s="102" t="str">
        <f t="shared" si="16"/>
        <v>1908-10 - Third Bureau, 1st Series - Washington-Franklin Issue - 5c  Blue,  Washington, Perf 12 Horiz Coil   Double-Line Watermark</v>
      </c>
      <c r="G374" s="106" t="s">
        <v>2512</v>
      </c>
      <c r="H374" s="104"/>
      <c r="I374" s="105">
        <v>300</v>
      </c>
      <c r="J374" s="105">
        <v>0</v>
      </c>
      <c r="K374" s="105">
        <v>140</v>
      </c>
      <c r="L374" s="104">
        <v>300</v>
      </c>
      <c r="M374" s="100">
        <v>375</v>
      </c>
      <c r="N374" s="112" t="s">
        <v>590</v>
      </c>
      <c r="O374" s="32" t="s">
        <v>2179</v>
      </c>
      <c r="P374" s="111" t="s">
        <v>220</v>
      </c>
      <c r="Q374" s="80" t="s">
        <v>1952</v>
      </c>
      <c r="R374" s="80" t="s">
        <v>1635</v>
      </c>
      <c r="S374" s="36" t="s">
        <v>2018</v>
      </c>
      <c r="T374" s="80" t="s">
        <v>2151</v>
      </c>
      <c r="U374" s="80" t="s">
        <v>2120</v>
      </c>
      <c r="V374" s="80"/>
      <c r="W374" s="80" t="str">
        <f t="shared" si="17"/>
        <v/>
      </c>
      <c r="X374" s="32" t="s">
        <v>1593</v>
      </c>
      <c r="Y374" s="110">
        <v>110</v>
      </c>
      <c r="Z374" s="35"/>
      <c r="AA374" s="133">
        <v>1</v>
      </c>
      <c r="AB374" s="133">
        <f t="shared" si="18"/>
        <v>0</v>
      </c>
    </row>
    <row r="375" spans="1:28" s="3" customFormat="1" x14ac:dyDescent="0.2">
      <c r="A375" s="99">
        <v>352</v>
      </c>
      <c r="B375" s="100">
        <v>374</v>
      </c>
      <c r="C375" s="101"/>
      <c r="D375" s="143" t="s">
        <v>3794</v>
      </c>
      <c r="E375" s="100">
        <v>106</v>
      </c>
      <c r="F375" s="102" t="str">
        <f t="shared" si="16"/>
        <v>1909 - Third Bureau, 1st Series - Washington-Franklin Issue - 1c  Green,  Franklin, Perf 12 Vert Coil   Double-Line Watermark</v>
      </c>
      <c r="G375" s="106" t="s">
        <v>2512</v>
      </c>
      <c r="H375" s="104"/>
      <c r="I375" s="105">
        <v>190</v>
      </c>
      <c r="J375" s="105">
        <v>0</v>
      </c>
      <c r="K375" s="105">
        <v>100</v>
      </c>
      <c r="L375" s="104">
        <v>190</v>
      </c>
      <c r="M375" s="100">
        <v>319</v>
      </c>
      <c r="N375" s="112" t="s">
        <v>590</v>
      </c>
      <c r="O375" s="32">
        <v>1909</v>
      </c>
      <c r="P375" s="111" t="s">
        <v>220</v>
      </c>
      <c r="Q375" s="80" t="s">
        <v>1954</v>
      </c>
      <c r="R375" s="80" t="s">
        <v>1634</v>
      </c>
      <c r="S375" s="36" t="s">
        <v>2022</v>
      </c>
      <c r="T375" s="80" t="s">
        <v>2153</v>
      </c>
      <c r="U375" s="80" t="s">
        <v>2120</v>
      </c>
      <c r="V375" s="80"/>
      <c r="W375" s="80" t="str">
        <f t="shared" si="17"/>
        <v/>
      </c>
      <c r="X375" s="32" t="s">
        <v>1593</v>
      </c>
      <c r="Y375" s="110">
        <v>106</v>
      </c>
      <c r="Z375" s="35"/>
      <c r="AA375" s="133">
        <v>1</v>
      </c>
      <c r="AB375" s="133">
        <f t="shared" si="18"/>
        <v>0</v>
      </c>
    </row>
    <row r="376" spans="1:28" s="3" customFormat="1" x14ac:dyDescent="0.2">
      <c r="A376" s="99">
        <v>353</v>
      </c>
      <c r="B376" s="100">
        <v>375</v>
      </c>
      <c r="C376" s="101"/>
      <c r="D376" s="143" t="s">
        <v>3794</v>
      </c>
      <c r="E376" s="100">
        <v>107</v>
      </c>
      <c r="F376" s="102" t="str">
        <f t="shared" si="16"/>
        <v>1909 - Third Bureau, 1st Series - Washington-Franklin Issue - 2c  Carmine,  Washington, Perf 12 Vert Coil   Double-Line Watermark</v>
      </c>
      <c r="G376" s="106" t="s">
        <v>2512</v>
      </c>
      <c r="H376" s="104"/>
      <c r="I376" s="105">
        <v>220</v>
      </c>
      <c r="J376" s="105">
        <v>0</v>
      </c>
      <c r="K376" s="105">
        <v>90</v>
      </c>
      <c r="L376" s="104">
        <v>220</v>
      </c>
      <c r="M376" s="100">
        <v>330</v>
      </c>
      <c r="N376" s="112" t="s">
        <v>590</v>
      </c>
      <c r="O376" s="32">
        <v>1909</v>
      </c>
      <c r="P376" s="111" t="s">
        <v>220</v>
      </c>
      <c r="Q376" s="80" t="s">
        <v>1960</v>
      </c>
      <c r="R376" s="80" t="s">
        <v>1635</v>
      </c>
      <c r="S376" s="36" t="s">
        <v>2057</v>
      </c>
      <c r="T376" s="80" t="s">
        <v>2153</v>
      </c>
      <c r="U376" s="80" t="s">
        <v>2120</v>
      </c>
      <c r="V376" s="80"/>
      <c r="W376" s="80" t="str">
        <f t="shared" si="17"/>
        <v/>
      </c>
      <c r="X376" s="32" t="s">
        <v>1593</v>
      </c>
      <c r="Y376" s="110">
        <v>107</v>
      </c>
      <c r="Z376" s="35"/>
      <c r="AA376" s="133">
        <v>1</v>
      </c>
      <c r="AB376" s="133">
        <f t="shared" si="18"/>
        <v>0</v>
      </c>
    </row>
    <row r="377" spans="1:28" s="3" customFormat="1" x14ac:dyDescent="0.2">
      <c r="A377" s="99">
        <v>354</v>
      </c>
      <c r="B377" s="100">
        <v>376</v>
      </c>
      <c r="C377" s="101"/>
      <c r="D377" s="143" t="s">
        <v>3794</v>
      </c>
      <c r="E377" s="100">
        <v>109</v>
      </c>
      <c r="F377" s="102" t="str">
        <f t="shared" si="16"/>
        <v>1909 - Third Bureau, 1st Series - Washington-Franklin Issue - 4c  Orange Brown,  Washington, Perf 12 Vert Coil   Double-Line Watermark</v>
      </c>
      <c r="G377" s="106" t="s">
        <v>2512</v>
      </c>
      <c r="H377" s="104"/>
      <c r="I377" s="105">
        <v>275</v>
      </c>
      <c r="J377" s="105">
        <v>0</v>
      </c>
      <c r="K377" s="105">
        <v>200</v>
      </c>
      <c r="L377" s="104">
        <v>275</v>
      </c>
      <c r="M377" s="100">
        <v>363</v>
      </c>
      <c r="N377" s="112" t="s">
        <v>590</v>
      </c>
      <c r="O377" s="32">
        <v>1909</v>
      </c>
      <c r="P377" s="111" t="s">
        <v>220</v>
      </c>
      <c r="Q377" s="80" t="s">
        <v>1964</v>
      </c>
      <c r="R377" s="80" t="s">
        <v>1635</v>
      </c>
      <c r="S377" s="36" t="s">
        <v>2019</v>
      </c>
      <c r="T377" s="80" t="s">
        <v>2153</v>
      </c>
      <c r="U377" s="80" t="s">
        <v>2120</v>
      </c>
      <c r="V377" s="80"/>
      <c r="W377" s="80" t="str">
        <f t="shared" si="17"/>
        <v/>
      </c>
      <c r="X377" s="32" t="s">
        <v>1593</v>
      </c>
      <c r="Y377" s="110">
        <v>109</v>
      </c>
      <c r="Z377" s="35"/>
      <c r="AA377" s="133">
        <v>1</v>
      </c>
      <c r="AB377" s="133">
        <f t="shared" si="18"/>
        <v>0</v>
      </c>
    </row>
    <row r="378" spans="1:28" s="3" customFormat="1" x14ac:dyDescent="0.2">
      <c r="A378" s="99">
        <v>355</v>
      </c>
      <c r="B378" s="100">
        <v>377</v>
      </c>
      <c r="C378" s="101"/>
      <c r="D378" s="143" t="s">
        <v>3794</v>
      </c>
      <c r="E378" s="100">
        <v>110</v>
      </c>
      <c r="F378" s="102" t="str">
        <f t="shared" si="16"/>
        <v>1909 - Third Bureau, 1st Series - Washington-Franklin Issue - 5c  Blue,  Washington, Perf 12 Vert Coil   Double-Line Watermark</v>
      </c>
      <c r="G378" s="106" t="s">
        <v>2512</v>
      </c>
      <c r="H378" s="104"/>
      <c r="I378" s="105">
        <v>300</v>
      </c>
      <c r="J378" s="105">
        <v>0</v>
      </c>
      <c r="K378" s="105">
        <v>210</v>
      </c>
      <c r="L378" s="104">
        <v>300</v>
      </c>
      <c r="M378" s="100">
        <v>376</v>
      </c>
      <c r="N378" s="112" t="s">
        <v>590</v>
      </c>
      <c r="O378" s="32">
        <v>1909</v>
      </c>
      <c r="P378" s="111" t="s">
        <v>220</v>
      </c>
      <c r="Q378" s="80" t="s">
        <v>1952</v>
      </c>
      <c r="R378" s="80" t="s">
        <v>1635</v>
      </c>
      <c r="S378" s="36" t="s">
        <v>2018</v>
      </c>
      <c r="T378" s="80" t="s">
        <v>2153</v>
      </c>
      <c r="U378" s="80" t="s">
        <v>2120</v>
      </c>
      <c r="V378" s="80"/>
      <c r="W378" s="80" t="str">
        <f t="shared" si="17"/>
        <v/>
      </c>
      <c r="X378" s="32" t="s">
        <v>1593</v>
      </c>
      <c r="Y378" s="110">
        <v>110</v>
      </c>
      <c r="Z378" s="35"/>
      <c r="AA378" s="133">
        <v>1</v>
      </c>
      <c r="AB378" s="133">
        <f t="shared" si="18"/>
        <v>0</v>
      </c>
    </row>
    <row r="379" spans="1:28" s="3" customFormat="1" x14ac:dyDescent="0.2">
      <c r="A379" s="99">
        <v>356</v>
      </c>
      <c r="B379" s="100">
        <v>378</v>
      </c>
      <c r="C379" s="101"/>
      <c r="D379" s="143" t="s">
        <v>3794</v>
      </c>
      <c r="E379" s="100">
        <v>113</v>
      </c>
      <c r="F379" s="102" t="str">
        <f t="shared" si="16"/>
        <v>1909 - Third Bureau, 1st Series - Washington-Franklin Issue - 10c  Yellow,  Washington, Perf 12 Vert Coil   Double-Line Watermark</v>
      </c>
      <c r="G379" s="106" t="s">
        <v>2512</v>
      </c>
      <c r="H379" s="104"/>
      <c r="I379" s="105">
        <v>4500</v>
      </c>
      <c r="J379" s="105">
        <v>0</v>
      </c>
      <c r="K379" s="105">
        <v>3500</v>
      </c>
      <c r="L379" s="104">
        <v>4500</v>
      </c>
      <c r="M379" s="100">
        <v>400</v>
      </c>
      <c r="N379" s="112" t="s">
        <v>590</v>
      </c>
      <c r="O379" s="32">
        <v>1909</v>
      </c>
      <c r="P379" s="111" t="s">
        <v>220</v>
      </c>
      <c r="Q379" s="80" t="s">
        <v>1953</v>
      </c>
      <c r="R379" s="80" t="s">
        <v>1635</v>
      </c>
      <c r="S379" s="36" t="s">
        <v>2049</v>
      </c>
      <c r="T379" s="80" t="s">
        <v>2153</v>
      </c>
      <c r="U379" s="80" t="s">
        <v>2120</v>
      </c>
      <c r="V379" s="80"/>
      <c r="W379" s="80" t="str">
        <f t="shared" si="17"/>
        <v/>
      </c>
      <c r="X379" s="32" t="s">
        <v>1593</v>
      </c>
      <c r="Y379" s="110">
        <v>113</v>
      </c>
      <c r="Z379" s="35"/>
      <c r="AA379" s="133">
        <v>1</v>
      </c>
      <c r="AB379" s="133">
        <f t="shared" si="18"/>
        <v>0</v>
      </c>
    </row>
    <row r="380" spans="1:28" s="3" customFormat="1" x14ac:dyDescent="0.2">
      <c r="A380" s="99">
        <v>357</v>
      </c>
      <c r="B380" s="100">
        <v>379</v>
      </c>
      <c r="C380" s="101"/>
      <c r="D380" s="145" t="s">
        <v>2548</v>
      </c>
      <c r="E380" s="100">
        <v>106</v>
      </c>
      <c r="F380" s="102" t="str">
        <f t="shared" si="16"/>
        <v>1909 - Third Bureau, 1st Series - Washington-Franklin Issue - 1c  Green,  Franklin, Bluish Paper, Perf 12   Double-Line Watermark</v>
      </c>
      <c r="G380" s="106" t="s">
        <v>2512</v>
      </c>
      <c r="H380" s="104"/>
      <c r="I380" s="105">
        <v>150</v>
      </c>
      <c r="J380" s="105">
        <v>0</v>
      </c>
      <c r="K380" s="105">
        <v>85</v>
      </c>
      <c r="L380" s="104">
        <v>150</v>
      </c>
      <c r="M380" s="100">
        <v>320</v>
      </c>
      <c r="N380" s="112" t="s">
        <v>590</v>
      </c>
      <c r="O380" s="32">
        <v>1909</v>
      </c>
      <c r="P380" s="111" t="s">
        <v>220</v>
      </c>
      <c r="Q380" s="80" t="s">
        <v>1954</v>
      </c>
      <c r="R380" s="80" t="s">
        <v>1634</v>
      </c>
      <c r="S380" s="36" t="s">
        <v>2022</v>
      </c>
      <c r="T380" s="80" t="s">
        <v>2147</v>
      </c>
      <c r="U380" s="80" t="s">
        <v>2120</v>
      </c>
      <c r="V380" s="80" t="s">
        <v>2148</v>
      </c>
      <c r="W380" s="80" t="str">
        <f t="shared" si="17"/>
        <v>, Bluish Paper</v>
      </c>
      <c r="X380" s="32" t="s">
        <v>1593</v>
      </c>
      <c r="Y380" s="110">
        <v>106</v>
      </c>
      <c r="Z380" s="35"/>
      <c r="AA380" s="133">
        <v>1</v>
      </c>
      <c r="AB380" s="133">
        <f t="shared" si="18"/>
        <v>0</v>
      </c>
    </row>
    <row r="381" spans="1:28" s="3" customFormat="1" x14ac:dyDescent="0.2">
      <c r="A381" s="99">
        <v>358</v>
      </c>
      <c r="B381" s="100">
        <v>380</v>
      </c>
      <c r="C381" s="101"/>
      <c r="D381" s="145" t="s">
        <v>2548</v>
      </c>
      <c r="E381" s="100">
        <v>107</v>
      </c>
      <c r="F381" s="102" t="str">
        <f t="shared" si="16"/>
        <v>1909 - Third Bureau, 1st Series - Washington-Franklin Issue - 2c  Carmine,  Washington, Bluish Paper, Perf 12   Double-Line Watermark</v>
      </c>
      <c r="G381" s="106" t="s">
        <v>2512</v>
      </c>
      <c r="H381" s="104"/>
      <c r="I381" s="105">
        <v>150</v>
      </c>
      <c r="J381" s="105">
        <v>0</v>
      </c>
      <c r="K381" s="105">
        <v>80</v>
      </c>
      <c r="L381" s="104">
        <v>150</v>
      </c>
      <c r="M381" s="100">
        <v>331</v>
      </c>
      <c r="N381" s="112" t="s">
        <v>590</v>
      </c>
      <c r="O381" s="32">
        <v>1909</v>
      </c>
      <c r="P381" s="111" t="s">
        <v>220</v>
      </c>
      <c r="Q381" s="80" t="s">
        <v>1960</v>
      </c>
      <c r="R381" s="80" t="s">
        <v>1635</v>
      </c>
      <c r="S381" s="36" t="s">
        <v>2057</v>
      </c>
      <c r="T381" s="80" t="s">
        <v>2147</v>
      </c>
      <c r="U381" s="80" t="s">
        <v>2120</v>
      </c>
      <c r="V381" s="80" t="s">
        <v>2148</v>
      </c>
      <c r="W381" s="80" t="str">
        <f t="shared" si="17"/>
        <v>, Bluish Paper</v>
      </c>
      <c r="X381" s="32" t="s">
        <v>1593</v>
      </c>
      <c r="Y381" s="110">
        <v>107</v>
      </c>
      <c r="Z381" s="35"/>
      <c r="AA381" s="133">
        <v>1</v>
      </c>
      <c r="AB381" s="133">
        <f t="shared" si="18"/>
        <v>0</v>
      </c>
    </row>
    <row r="382" spans="1:28" s="3" customFormat="1" x14ac:dyDescent="0.2">
      <c r="A382" s="99">
        <v>359</v>
      </c>
      <c r="B382" s="100">
        <v>381</v>
      </c>
      <c r="C382" s="101"/>
      <c r="D382" s="145" t="s">
        <v>2548</v>
      </c>
      <c r="E382" s="100">
        <v>108</v>
      </c>
      <c r="F382" s="102" t="str">
        <f t="shared" si="16"/>
        <v>1909 - Third Bureau, 1st Series - Washington-Franklin Issue - 3c  Deep Violet,  Washington, Type I, Bluish Paper, Perf 12   Double-Line Watermark</v>
      </c>
      <c r="G382" s="106" t="s">
        <v>2512</v>
      </c>
      <c r="H382" s="104"/>
      <c r="I382" s="105">
        <v>9000</v>
      </c>
      <c r="J382" s="105">
        <v>0</v>
      </c>
      <c r="K382" s="105">
        <v>1800</v>
      </c>
      <c r="L382" s="104">
        <v>9000</v>
      </c>
      <c r="M382" s="100">
        <v>341</v>
      </c>
      <c r="N382" s="112" t="s">
        <v>590</v>
      </c>
      <c r="O382" s="32">
        <v>1909</v>
      </c>
      <c r="P382" s="111" t="s">
        <v>220</v>
      </c>
      <c r="Q382" s="80" t="s">
        <v>1955</v>
      </c>
      <c r="R382" s="80" t="s">
        <v>1635</v>
      </c>
      <c r="S382" s="36" t="s">
        <v>2142</v>
      </c>
      <c r="T382" s="80" t="s">
        <v>2147</v>
      </c>
      <c r="U382" s="80" t="s">
        <v>2120</v>
      </c>
      <c r="V382" s="80" t="s">
        <v>2150</v>
      </c>
      <c r="W382" s="80" t="str">
        <f t="shared" si="17"/>
        <v>, Type I, Bluish Paper</v>
      </c>
      <c r="X382" s="32" t="s">
        <v>1593</v>
      </c>
      <c r="Y382" s="110">
        <v>108</v>
      </c>
      <c r="Z382" s="35"/>
      <c r="AA382" s="133">
        <v>1</v>
      </c>
      <c r="AB382" s="133">
        <f t="shared" si="18"/>
        <v>0</v>
      </c>
    </row>
    <row r="383" spans="1:28" s="3" customFormat="1" x14ac:dyDescent="0.2">
      <c r="A383" s="99">
        <v>360</v>
      </c>
      <c r="B383" s="100">
        <v>382</v>
      </c>
      <c r="C383" s="101"/>
      <c r="D383" s="145" t="s">
        <v>2548</v>
      </c>
      <c r="E383" s="100">
        <v>109</v>
      </c>
      <c r="F383" s="102" t="str">
        <f t="shared" si="16"/>
        <v>1909 - Third Bureau, 1st Series - Washington-Franklin Issue - 4c  Orange Brown,  Washington, Bluish Paper, Perf 12   Double-Line Watermark</v>
      </c>
      <c r="G383" s="106" t="s">
        <v>2512</v>
      </c>
      <c r="H383" s="104"/>
      <c r="I383" s="105">
        <v>0</v>
      </c>
      <c r="J383" s="105">
        <v>0</v>
      </c>
      <c r="K383" s="105">
        <v>27500</v>
      </c>
      <c r="L383" s="104">
        <v>27500</v>
      </c>
      <c r="M383" s="100">
        <v>364</v>
      </c>
      <c r="N383" s="112" t="s">
        <v>590</v>
      </c>
      <c r="O383" s="32">
        <v>1909</v>
      </c>
      <c r="P383" s="111" t="s">
        <v>220</v>
      </c>
      <c r="Q383" s="80" t="s">
        <v>1964</v>
      </c>
      <c r="R383" s="80" t="s">
        <v>1635</v>
      </c>
      <c r="S383" s="36" t="s">
        <v>2019</v>
      </c>
      <c r="T383" s="80" t="s">
        <v>2147</v>
      </c>
      <c r="U383" s="80" t="s">
        <v>2120</v>
      </c>
      <c r="V383" s="80" t="s">
        <v>2148</v>
      </c>
      <c r="W383" s="80" t="str">
        <f t="shared" si="17"/>
        <v>, Bluish Paper</v>
      </c>
      <c r="X383" s="32" t="s">
        <v>1593</v>
      </c>
      <c r="Y383" s="110">
        <v>109</v>
      </c>
      <c r="Z383" s="35"/>
      <c r="AA383" s="133">
        <v>1</v>
      </c>
      <c r="AB383" s="133">
        <f t="shared" si="18"/>
        <v>0</v>
      </c>
    </row>
    <row r="384" spans="1:28" s="3" customFormat="1" x14ac:dyDescent="0.2">
      <c r="A384" s="99">
        <v>361</v>
      </c>
      <c r="B384" s="100">
        <v>383</v>
      </c>
      <c r="C384" s="101"/>
      <c r="D384" s="145" t="s">
        <v>2548</v>
      </c>
      <c r="E384" s="100">
        <v>110</v>
      </c>
      <c r="F384" s="102" t="str">
        <f t="shared" si="16"/>
        <v>1909 - Third Bureau, 1st Series - Washington-Franklin Issue - 5c  Blue,  Washington, Bluish Paper, Perf 12   Double-Line Watermark</v>
      </c>
      <c r="G384" s="106" t="s">
        <v>2512</v>
      </c>
      <c r="H384" s="104"/>
      <c r="I384" s="105">
        <v>17500</v>
      </c>
      <c r="J384" s="105">
        <v>0</v>
      </c>
      <c r="K384" s="105">
        <v>5750</v>
      </c>
      <c r="L384" s="104">
        <v>17500</v>
      </c>
      <c r="M384" s="100">
        <v>377</v>
      </c>
      <c r="N384" s="112" t="s">
        <v>590</v>
      </c>
      <c r="O384" s="32">
        <v>1909</v>
      </c>
      <c r="P384" s="111" t="s">
        <v>220</v>
      </c>
      <c r="Q384" s="80" t="s">
        <v>1952</v>
      </c>
      <c r="R384" s="80" t="s">
        <v>1635</v>
      </c>
      <c r="S384" s="36" t="s">
        <v>2018</v>
      </c>
      <c r="T384" s="80" t="s">
        <v>2147</v>
      </c>
      <c r="U384" s="80" t="s">
        <v>2120</v>
      </c>
      <c r="V384" s="80" t="s">
        <v>2148</v>
      </c>
      <c r="W384" s="80" t="str">
        <f t="shared" si="17"/>
        <v>, Bluish Paper</v>
      </c>
      <c r="X384" s="32" t="s">
        <v>1593</v>
      </c>
      <c r="Y384" s="110">
        <v>110</v>
      </c>
      <c r="Z384" s="35"/>
      <c r="AA384" s="133">
        <v>1</v>
      </c>
      <c r="AB384" s="133">
        <f t="shared" si="18"/>
        <v>0</v>
      </c>
    </row>
    <row r="385" spans="1:28" s="3" customFormat="1" x14ac:dyDescent="0.2">
      <c r="A385" s="99">
        <v>362</v>
      </c>
      <c r="B385" s="100">
        <v>384</v>
      </c>
      <c r="C385" s="101"/>
      <c r="D385" s="145" t="s">
        <v>2548</v>
      </c>
      <c r="E385" s="100">
        <v>111</v>
      </c>
      <c r="F385" s="102" t="str">
        <f t="shared" si="16"/>
        <v>1909 - Third Bureau, 1st Series - Washington-Franklin Issue - 6c  Red Orange,  Washington, Bluish Paper, Perf 12   Double-Line Watermark</v>
      </c>
      <c r="G385" s="106" t="s">
        <v>2512</v>
      </c>
      <c r="H385" s="104"/>
      <c r="I385" s="105">
        <v>12500</v>
      </c>
      <c r="J385" s="105">
        <v>0</v>
      </c>
      <c r="K385" s="105">
        <v>1250</v>
      </c>
      <c r="L385" s="104">
        <v>12500</v>
      </c>
      <c r="M385" s="100">
        <v>391</v>
      </c>
      <c r="N385" s="112" t="s">
        <v>590</v>
      </c>
      <c r="O385" s="32">
        <v>1909</v>
      </c>
      <c r="P385" s="111" t="s">
        <v>220</v>
      </c>
      <c r="Q385" s="80" t="s">
        <v>1962</v>
      </c>
      <c r="R385" s="80" t="s">
        <v>1635</v>
      </c>
      <c r="S385" s="36" t="s">
        <v>2143</v>
      </c>
      <c r="T385" s="80" t="s">
        <v>2147</v>
      </c>
      <c r="U385" s="80" t="s">
        <v>2120</v>
      </c>
      <c r="V385" s="80" t="s">
        <v>2148</v>
      </c>
      <c r="W385" s="80" t="str">
        <f t="shared" si="17"/>
        <v>, Bluish Paper</v>
      </c>
      <c r="X385" s="32" t="s">
        <v>1593</v>
      </c>
      <c r="Y385" s="110">
        <v>111</v>
      </c>
      <c r="Z385" s="35"/>
      <c r="AA385" s="133">
        <v>1</v>
      </c>
      <c r="AB385" s="133">
        <f t="shared" si="18"/>
        <v>0</v>
      </c>
    </row>
    <row r="386" spans="1:28" s="3" customFormat="1" x14ac:dyDescent="0.2">
      <c r="A386" s="99">
        <v>363</v>
      </c>
      <c r="B386" s="100">
        <v>385</v>
      </c>
      <c r="C386" s="101"/>
      <c r="D386" s="145" t="s">
        <v>2548</v>
      </c>
      <c r="E386" s="100">
        <v>112</v>
      </c>
      <c r="F386" s="102" t="str">
        <f t="shared" ref="F386:F449" si="19">CONCATENATE(O386," - ",P386," - ",Q386," ",S386,", ",R386,W386,", ",T386,"   ",U386)</f>
        <v>1909 - Third Bureau, 1st Series - Washington-Franklin Issue - 8c  Olive Green,  Washington, Bluish Paper, Perf 12   Double-Line Watermark</v>
      </c>
      <c r="G386" s="106" t="s">
        <v>2512</v>
      </c>
      <c r="H386" s="104"/>
      <c r="I386" s="105">
        <v>0</v>
      </c>
      <c r="J386" s="105">
        <v>0</v>
      </c>
      <c r="K386" s="105">
        <v>30000</v>
      </c>
      <c r="L386" s="104">
        <v>30000</v>
      </c>
      <c r="M386" s="100">
        <v>397</v>
      </c>
      <c r="N386" s="112" t="s">
        <v>590</v>
      </c>
      <c r="O386" s="32">
        <v>1909</v>
      </c>
      <c r="P386" s="111" t="s">
        <v>220</v>
      </c>
      <c r="Q386" s="80" t="s">
        <v>1965</v>
      </c>
      <c r="R386" s="80" t="s">
        <v>1635</v>
      </c>
      <c r="S386" s="36" t="s">
        <v>2123</v>
      </c>
      <c r="T386" s="80" t="s">
        <v>2147</v>
      </c>
      <c r="U386" s="80" t="s">
        <v>2120</v>
      </c>
      <c r="V386" s="80" t="s">
        <v>2148</v>
      </c>
      <c r="W386" s="80" t="str">
        <f t="shared" ref="W386:W449" si="20">IF(V386&gt;0,CONCATENATE(", ",V386),"")</f>
        <v>, Bluish Paper</v>
      </c>
      <c r="X386" s="32" t="s">
        <v>1593</v>
      </c>
      <c r="Y386" s="110">
        <v>112</v>
      </c>
      <c r="Z386" s="35"/>
      <c r="AA386" s="133">
        <v>1</v>
      </c>
      <c r="AB386" s="133">
        <f t="shared" ref="AB386:AB449" si="21">IF(H386&gt;0,1,0)</f>
        <v>0</v>
      </c>
    </row>
    <row r="387" spans="1:28" s="3" customFormat="1" x14ac:dyDescent="0.2">
      <c r="A387" s="99">
        <v>364</v>
      </c>
      <c r="B387" s="100">
        <v>386</v>
      </c>
      <c r="C387" s="101"/>
      <c r="D387" s="145" t="s">
        <v>2548</v>
      </c>
      <c r="E387" s="100">
        <v>113</v>
      </c>
      <c r="F387" s="102" t="str">
        <f t="shared" si="19"/>
        <v>1909 - Third Bureau, 1st Series - Washington-Franklin Issue - 10c  Yellow,  Washington, Bluish Paper, Perf 12   Double-Line Watermark</v>
      </c>
      <c r="G387" s="106" t="s">
        <v>2512</v>
      </c>
      <c r="H387" s="104"/>
      <c r="I387" s="105">
        <v>10000</v>
      </c>
      <c r="J387" s="105">
        <v>0</v>
      </c>
      <c r="K387" s="105">
        <v>1600</v>
      </c>
      <c r="L387" s="104">
        <v>10000</v>
      </c>
      <c r="M387" s="100">
        <v>401</v>
      </c>
      <c r="N387" s="112" t="s">
        <v>590</v>
      </c>
      <c r="O387" s="32">
        <v>1909</v>
      </c>
      <c r="P387" s="111" t="s">
        <v>220</v>
      </c>
      <c r="Q387" s="80" t="s">
        <v>1953</v>
      </c>
      <c r="R387" s="80" t="s">
        <v>1635</v>
      </c>
      <c r="S387" s="36" t="s">
        <v>2049</v>
      </c>
      <c r="T387" s="80" t="s">
        <v>2147</v>
      </c>
      <c r="U387" s="80" t="s">
        <v>2120</v>
      </c>
      <c r="V387" s="80" t="s">
        <v>2148</v>
      </c>
      <c r="W387" s="80" t="str">
        <f t="shared" si="20"/>
        <v>, Bluish Paper</v>
      </c>
      <c r="X387" s="32" t="s">
        <v>1593</v>
      </c>
      <c r="Y387" s="110">
        <v>113</v>
      </c>
      <c r="Z387" s="35"/>
      <c r="AA387" s="133">
        <v>1</v>
      </c>
      <c r="AB387" s="133">
        <f t="shared" si="21"/>
        <v>0</v>
      </c>
    </row>
    <row r="388" spans="1:28" s="3" customFormat="1" x14ac:dyDescent="0.2">
      <c r="A388" s="99">
        <v>365</v>
      </c>
      <c r="B388" s="100">
        <v>387</v>
      </c>
      <c r="C388" s="101"/>
      <c r="D388" s="145" t="s">
        <v>2548</v>
      </c>
      <c r="E388" s="100">
        <v>114</v>
      </c>
      <c r="F388" s="102" t="str">
        <f t="shared" si="19"/>
        <v>1909 - Third Bureau, 1st Series - Washington-Franklin Issue - 13c  Blue Green,  Washington, Bluish Paper, Perf 12   Double-Line Watermark</v>
      </c>
      <c r="G388" s="106" t="s">
        <v>2512</v>
      </c>
      <c r="H388" s="104"/>
      <c r="I388" s="105">
        <v>4000</v>
      </c>
      <c r="J388" s="105">
        <v>0</v>
      </c>
      <c r="K388" s="105">
        <v>2600</v>
      </c>
      <c r="L388" s="104">
        <v>4000</v>
      </c>
      <c r="M388" s="100">
        <v>404</v>
      </c>
      <c r="N388" s="112" t="s">
        <v>590</v>
      </c>
      <c r="O388" s="32">
        <v>1909</v>
      </c>
      <c r="P388" s="111" t="s">
        <v>220</v>
      </c>
      <c r="Q388" s="80" t="s">
        <v>1967</v>
      </c>
      <c r="R388" s="80" t="s">
        <v>1635</v>
      </c>
      <c r="S388" s="36" t="s">
        <v>2069</v>
      </c>
      <c r="T388" s="80" t="s">
        <v>2147</v>
      </c>
      <c r="U388" s="80" t="s">
        <v>2120</v>
      </c>
      <c r="V388" s="80" t="s">
        <v>2148</v>
      </c>
      <c r="W388" s="80" t="str">
        <f t="shared" si="20"/>
        <v>, Bluish Paper</v>
      </c>
      <c r="X388" s="32" t="s">
        <v>1593</v>
      </c>
      <c r="Y388" s="110">
        <v>114</v>
      </c>
      <c r="Z388" s="35"/>
      <c r="AA388" s="133">
        <v>1</v>
      </c>
      <c r="AB388" s="133">
        <f t="shared" si="21"/>
        <v>0</v>
      </c>
    </row>
    <row r="389" spans="1:28" s="3" customFormat="1" x14ac:dyDescent="0.2">
      <c r="A389" s="99">
        <v>366</v>
      </c>
      <c r="B389" s="100">
        <v>388</v>
      </c>
      <c r="C389" s="101"/>
      <c r="D389" s="145" t="s">
        <v>2548</v>
      </c>
      <c r="E389" s="100">
        <v>115</v>
      </c>
      <c r="F389" s="102" t="str">
        <f t="shared" si="19"/>
        <v>1909 - Third Bureau, 1st Series - Washington-Franklin Issue - 15c  Pale Ultramarine,  Washington, Bluish Paper, Perf 12   Double-Line Watermark</v>
      </c>
      <c r="G389" s="106" t="s">
        <v>2512</v>
      </c>
      <c r="H389" s="104"/>
      <c r="I389" s="105">
        <v>12500</v>
      </c>
      <c r="J389" s="105">
        <v>0</v>
      </c>
      <c r="K389" s="105">
        <v>1250</v>
      </c>
      <c r="L389" s="104">
        <v>12500</v>
      </c>
      <c r="M389" s="100">
        <v>406</v>
      </c>
      <c r="N389" s="112" t="s">
        <v>590</v>
      </c>
      <c r="O389" s="32">
        <v>1909</v>
      </c>
      <c r="P389" s="111" t="s">
        <v>220</v>
      </c>
      <c r="Q389" s="80" t="s">
        <v>1961</v>
      </c>
      <c r="R389" s="80" t="s">
        <v>1635</v>
      </c>
      <c r="S389" s="36" t="s">
        <v>2144</v>
      </c>
      <c r="T389" s="80" t="s">
        <v>2147</v>
      </c>
      <c r="U389" s="80" t="s">
        <v>2120</v>
      </c>
      <c r="V389" s="80" t="s">
        <v>2148</v>
      </c>
      <c r="W389" s="80" t="str">
        <f t="shared" si="20"/>
        <v>, Bluish Paper</v>
      </c>
      <c r="X389" s="32" t="s">
        <v>1593</v>
      </c>
      <c r="Y389" s="110">
        <v>115</v>
      </c>
      <c r="Z389" s="35"/>
      <c r="AA389" s="133">
        <v>1</v>
      </c>
      <c r="AB389" s="133">
        <f t="shared" si="21"/>
        <v>0</v>
      </c>
    </row>
    <row r="390" spans="1:28" s="3" customFormat="1" x14ac:dyDescent="0.2">
      <c r="A390" s="99">
        <v>367</v>
      </c>
      <c r="B390" s="100">
        <v>389</v>
      </c>
      <c r="C390" s="101" t="s">
        <v>633</v>
      </c>
      <c r="D390" s="142" t="s">
        <v>2546</v>
      </c>
      <c r="E390" s="100" t="s">
        <v>633</v>
      </c>
      <c r="F390" s="102" t="str">
        <f t="shared" si="19"/>
        <v>1909 - 1909 Commemoratives - 2c  Carmine,  Lincoln, Perf 12   Double-Line Watermark</v>
      </c>
      <c r="G390" s="106" t="s">
        <v>2512</v>
      </c>
      <c r="H390" s="104">
        <v>2</v>
      </c>
      <c r="I390" s="105">
        <v>2</v>
      </c>
      <c r="J390" s="105">
        <v>0</v>
      </c>
      <c r="K390" s="105">
        <v>5</v>
      </c>
      <c r="L390" s="104">
        <v>2</v>
      </c>
      <c r="M390" s="100">
        <v>913</v>
      </c>
      <c r="N390" s="112" t="s">
        <v>591</v>
      </c>
      <c r="O390" s="32">
        <v>1909</v>
      </c>
      <c r="P390" s="111" t="s">
        <v>229</v>
      </c>
      <c r="Q390" s="80" t="s">
        <v>1960</v>
      </c>
      <c r="R390" s="80" t="s">
        <v>1638</v>
      </c>
      <c r="S390" s="36" t="s">
        <v>2057</v>
      </c>
      <c r="T390" s="80" t="s">
        <v>2147</v>
      </c>
      <c r="U390" s="80" t="s">
        <v>2120</v>
      </c>
      <c r="V390" s="80"/>
      <c r="W390" s="80" t="str">
        <f t="shared" si="20"/>
        <v/>
      </c>
      <c r="X390" s="32" t="s">
        <v>591</v>
      </c>
      <c r="Y390" s="110" t="s">
        <v>633</v>
      </c>
      <c r="Z390" s="35" t="s">
        <v>1040</v>
      </c>
      <c r="AA390" s="133">
        <v>1</v>
      </c>
      <c r="AB390" s="133">
        <f t="shared" si="21"/>
        <v>1</v>
      </c>
    </row>
    <row r="391" spans="1:28" s="3" customFormat="1" x14ac:dyDescent="0.2">
      <c r="A391" s="99">
        <v>368</v>
      </c>
      <c r="B391" s="100">
        <v>390</v>
      </c>
      <c r="C391" s="101"/>
      <c r="D391" s="143" t="s">
        <v>3794</v>
      </c>
      <c r="E391" s="100" t="s">
        <v>633</v>
      </c>
      <c r="F391" s="102" t="str">
        <f t="shared" si="19"/>
        <v>1909 - 1909 Commemoratives - 2c  Carmine,  Lincoln, Imperf   Double-Line Watermark</v>
      </c>
      <c r="G391" s="106" t="s">
        <v>2512</v>
      </c>
      <c r="H391" s="104"/>
      <c r="I391" s="105">
        <v>22.5</v>
      </c>
      <c r="J391" s="105">
        <v>0</v>
      </c>
      <c r="K391" s="105">
        <v>14</v>
      </c>
      <c r="L391" s="104">
        <v>22.5</v>
      </c>
      <c r="M391" s="100">
        <v>914</v>
      </c>
      <c r="N391" s="112" t="s">
        <v>591</v>
      </c>
      <c r="O391" s="32">
        <v>1909</v>
      </c>
      <c r="P391" s="111" t="s">
        <v>229</v>
      </c>
      <c r="Q391" s="80" t="s">
        <v>1960</v>
      </c>
      <c r="R391" s="80" t="s">
        <v>1638</v>
      </c>
      <c r="S391" s="36" t="s">
        <v>2057</v>
      </c>
      <c r="T391" s="80" t="s">
        <v>2138</v>
      </c>
      <c r="U391" s="80" t="s">
        <v>2120</v>
      </c>
      <c r="V391" s="80"/>
      <c r="W391" s="80" t="str">
        <f t="shared" si="20"/>
        <v/>
      </c>
      <c r="X391" s="32" t="s">
        <v>1593</v>
      </c>
      <c r="Y391" s="110" t="s">
        <v>633</v>
      </c>
      <c r="Z391" s="35"/>
      <c r="AA391" s="133">
        <v>1</v>
      </c>
      <c r="AB391" s="133">
        <f t="shared" si="21"/>
        <v>0</v>
      </c>
    </row>
    <row r="392" spans="1:28" s="3" customFormat="1" x14ac:dyDescent="0.2">
      <c r="A392" s="99">
        <v>369</v>
      </c>
      <c r="B392" s="100">
        <v>391</v>
      </c>
      <c r="C392" s="101"/>
      <c r="D392" s="143" t="s">
        <v>3794</v>
      </c>
      <c r="E392" s="100" t="s">
        <v>633</v>
      </c>
      <c r="F392" s="102" t="str">
        <f t="shared" si="19"/>
        <v>1909 - 1909 Commemoratives - 2c  Carmine,  Lincoln, Bluish Paper, Perf 12   Double-Line Watermark</v>
      </c>
      <c r="G392" s="106" t="s">
        <v>2512</v>
      </c>
      <c r="H392" s="104"/>
      <c r="I392" s="105">
        <v>250</v>
      </c>
      <c r="J392" s="105">
        <v>0</v>
      </c>
      <c r="K392" s="105">
        <v>150</v>
      </c>
      <c r="L392" s="104">
        <v>250</v>
      </c>
      <c r="M392" s="100">
        <v>915</v>
      </c>
      <c r="N392" s="112" t="s">
        <v>591</v>
      </c>
      <c r="O392" s="32">
        <v>1909</v>
      </c>
      <c r="P392" s="111" t="s">
        <v>229</v>
      </c>
      <c r="Q392" s="80" t="s">
        <v>1960</v>
      </c>
      <c r="R392" s="80" t="s">
        <v>1638</v>
      </c>
      <c r="S392" s="36" t="s">
        <v>2057</v>
      </c>
      <c r="T392" s="80" t="s">
        <v>2147</v>
      </c>
      <c r="U392" s="80" t="s">
        <v>2120</v>
      </c>
      <c r="V392" s="80" t="s">
        <v>2148</v>
      </c>
      <c r="W392" s="80" t="str">
        <f t="shared" si="20"/>
        <v>, Bluish Paper</v>
      </c>
      <c r="X392" s="32" t="s">
        <v>1593</v>
      </c>
      <c r="Y392" s="110" t="s">
        <v>633</v>
      </c>
      <c r="Z392" s="35"/>
      <c r="AA392" s="133">
        <v>1</v>
      </c>
      <c r="AB392" s="133">
        <f t="shared" si="21"/>
        <v>0</v>
      </c>
    </row>
    <row r="393" spans="1:28" s="3" customFormat="1" x14ac:dyDescent="0.2">
      <c r="A393" s="99">
        <v>370</v>
      </c>
      <c r="B393" s="100">
        <v>392</v>
      </c>
      <c r="C393" s="101" t="s">
        <v>634</v>
      </c>
      <c r="D393" s="142" t="s">
        <v>2546</v>
      </c>
      <c r="E393" s="100" t="s">
        <v>634</v>
      </c>
      <c r="F393" s="102" t="str">
        <f t="shared" si="19"/>
        <v>1909 - 1909 Commemoratives - 2c  Carmine,  William H. Seward, Perf 12   Double-Line Watermark</v>
      </c>
      <c r="G393" s="106" t="s">
        <v>2512</v>
      </c>
      <c r="H393" s="104">
        <v>2.25</v>
      </c>
      <c r="I393" s="105">
        <v>2.25</v>
      </c>
      <c r="J393" s="105">
        <v>0</v>
      </c>
      <c r="K393" s="105">
        <v>7.5</v>
      </c>
      <c r="L393" s="104">
        <v>2.25</v>
      </c>
      <c r="M393" s="100">
        <v>916</v>
      </c>
      <c r="N393" s="112" t="s">
        <v>591</v>
      </c>
      <c r="O393" s="32">
        <v>1909</v>
      </c>
      <c r="P393" s="111" t="s">
        <v>229</v>
      </c>
      <c r="Q393" s="80" t="s">
        <v>1960</v>
      </c>
      <c r="R393" s="80" t="s">
        <v>2498</v>
      </c>
      <c r="S393" s="36" t="s">
        <v>2057</v>
      </c>
      <c r="T393" s="80" t="s">
        <v>2147</v>
      </c>
      <c r="U393" s="80" t="s">
        <v>2120</v>
      </c>
      <c r="V393" s="80"/>
      <c r="W393" s="80" t="str">
        <f t="shared" si="20"/>
        <v/>
      </c>
      <c r="X393" s="32" t="s">
        <v>591</v>
      </c>
      <c r="Y393" s="110" t="s">
        <v>634</v>
      </c>
      <c r="Z393" s="35" t="s">
        <v>1041</v>
      </c>
      <c r="AA393" s="133">
        <v>1</v>
      </c>
      <c r="AB393" s="133">
        <f t="shared" si="21"/>
        <v>1</v>
      </c>
    </row>
    <row r="394" spans="1:28" s="3" customFormat="1" x14ac:dyDescent="0.2">
      <c r="A394" s="99">
        <v>371</v>
      </c>
      <c r="B394" s="100">
        <v>393</v>
      </c>
      <c r="C394" s="101"/>
      <c r="D394" s="143" t="s">
        <v>3794</v>
      </c>
      <c r="E394" s="100" t="s">
        <v>634</v>
      </c>
      <c r="F394" s="102" t="str">
        <f t="shared" si="19"/>
        <v>1909 - 1909 Commemoratives - 2c  Carmine,  Seward, Imperf   Double-Line Watermark</v>
      </c>
      <c r="G394" s="106" t="s">
        <v>2512</v>
      </c>
      <c r="H394" s="104"/>
      <c r="I394" s="105">
        <v>24</v>
      </c>
      <c r="J394" s="105">
        <v>0</v>
      </c>
      <c r="K394" s="105">
        <v>16</v>
      </c>
      <c r="L394" s="104">
        <v>24</v>
      </c>
      <c r="M394" s="100">
        <v>917</v>
      </c>
      <c r="N394" s="112" t="s">
        <v>591</v>
      </c>
      <c r="O394" s="32">
        <v>1909</v>
      </c>
      <c r="P394" s="111" t="s">
        <v>229</v>
      </c>
      <c r="Q394" s="80" t="s">
        <v>1960</v>
      </c>
      <c r="R394" s="80" t="s">
        <v>1696</v>
      </c>
      <c r="S394" s="36" t="s">
        <v>2057</v>
      </c>
      <c r="T394" s="80" t="s">
        <v>2138</v>
      </c>
      <c r="U394" s="80" t="s">
        <v>2120</v>
      </c>
      <c r="V394" s="80"/>
      <c r="W394" s="80" t="str">
        <f t="shared" si="20"/>
        <v/>
      </c>
      <c r="X394" s="32" t="s">
        <v>1593</v>
      </c>
      <c r="Y394" s="110" t="s">
        <v>634</v>
      </c>
      <c r="Z394" s="35"/>
      <c r="AA394" s="133">
        <v>1</v>
      </c>
      <c r="AB394" s="133">
        <f t="shared" si="21"/>
        <v>0</v>
      </c>
    </row>
    <row r="395" spans="1:28" s="3" customFormat="1" x14ac:dyDescent="0.2">
      <c r="A395" s="99">
        <v>372</v>
      </c>
      <c r="B395" s="100">
        <v>394</v>
      </c>
      <c r="C395" s="101" t="s">
        <v>635</v>
      </c>
      <c r="D395" s="142" t="s">
        <v>2546</v>
      </c>
      <c r="E395" s="100" t="s">
        <v>635</v>
      </c>
      <c r="F395" s="102" t="str">
        <f t="shared" si="19"/>
        <v>1909 - 1909 Commemoratives - 2c  Carmine,  S.S. Clermont, Perf 12   Double-Line Watermark</v>
      </c>
      <c r="G395" s="106" t="s">
        <v>2512</v>
      </c>
      <c r="H395" s="104">
        <v>4.75</v>
      </c>
      <c r="I395" s="105">
        <v>4.75</v>
      </c>
      <c r="J395" s="105">
        <v>0</v>
      </c>
      <c r="K395" s="105">
        <v>10</v>
      </c>
      <c r="L395" s="104">
        <v>4.75</v>
      </c>
      <c r="M395" s="100">
        <v>918</v>
      </c>
      <c r="N395" s="112" t="s">
        <v>591</v>
      </c>
      <c r="O395" s="32">
        <v>1909</v>
      </c>
      <c r="P395" s="111" t="s">
        <v>229</v>
      </c>
      <c r="Q395" s="80" t="s">
        <v>1960</v>
      </c>
      <c r="R395" s="80" t="s">
        <v>1697</v>
      </c>
      <c r="S395" s="36" t="s">
        <v>2057</v>
      </c>
      <c r="T395" s="80" t="s">
        <v>2147</v>
      </c>
      <c r="U395" s="80" t="s">
        <v>2120</v>
      </c>
      <c r="V395" s="80"/>
      <c r="W395" s="80" t="str">
        <f t="shared" si="20"/>
        <v/>
      </c>
      <c r="X395" s="32" t="s">
        <v>591</v>
      </c>
      <c r="Y395" s="110" t="s">
        <v>635</v>
      </c>
      <c r="Z395" s="35" t="s">
        <v>1042</v>
      </c>
      <c r="AA395" s="133">
        <v>1</v>
      </c>
      <c r="AB395" s="133">
        <f t="shared" si="21"/>
        <v>1</v>
      </c>
    </row>
    <row r="396" spans="1:28" s="3" customFormat="1" x14ac:dyDescent="0.2">
      <c r="A396" s="99">
        <v>373</v>
      </c>
      <c r="B396" s="100">
        <v>395</v>
      </c>
      <c r="C396" s="101"/>
      <c r="D396" s="143" t="s">
        <v>3794</v>
      </c>
      <c r="E396" s="100" t="s">
        <v>635</v>
      </c>
      <c r="F396" s="102" t="str">
        <f t="shared" si="19"/>
        <v>1909 - 1909 Commemoratives - 2c  Carmine,  S.S. Clermont, Imperf   Double-Line Watermark</v>
      </c>
      <c r="G396" s="106" t="s">
        <v>2512</v>
      </c>
      <c r="H396" s="104"/>
      <c r="I396" s="105">
        <v>27.5</v>
      </c>
      <c r="J396" s="105">
        <v>0</v>
      </c>
      <c r="K396" s="105">
        <v>20</v>
      </c>
      <c r="L396" s="104">
        <v>27.5</v>
      </c>
      <c r="M396" s="100">
        <v>919</v>
      </c>
      <c r="N396" s="112" t="s">
        <v>591</v>
      </c>
      <c r="O396" s="32">
        <v>1909</v>
      </c>
      <c r="P396" s="111" t="s">
        <v>229</v>
      </c>
      <c r="Q396" s="80" t="s">
        <v>1960</v>
      </c>
      <c r="R396" s="80" t="s">
        <v>1697</v>
      </c>
      <c r="S396" s="36" t="s">
        <v>2057</v>
      </c>
      <c r="T396" s="80" t="s">
        <v>2138</v>
      </c>
      <c r="U396" s="80" t="s">
        <v>2120</v>
      </c>
      <c r="V396" s="80"/>
      <c r="W396" s="80" t="str">
        <f t="shared" si="20"/>
        <v/>
      </c>
      <c r="X396" s="32" t="s">
        <v>1593</v>
      </c>
      <c r="Y396" s="110" t="s">
        <v>635</v>
      </c>
      <c r="Z396" s="35"/>
      <c r="AA396" s="133">
        <v>1</v>
      </c>
      <c r="AB396" s="133">
        <f t="shared" si="21"/>
        <v>0</v>
      </c>
    </row>
    <row r="397" spans="1:28" s="3" customFormat="1" x14ac:dyDescent="0.2">
      <c r="A397" s="99">
        <v>374</v>
      </c>
      <c r="B397" s="100">
        <v>396</v>
      </c>
      <c r="C397" s="101"/>
      <c r="D397" s="143" t="s">
        <v>3794</v>
      </c>
      <c r="E397" s="100">
        <v>106</v>
      </c>
      <c r="F397" s="102" t="str">
        <f t="shared" si="19"/>
        <v>1910-11 - Third Bureau, 1st Series - Washington-Franklin Issue - 1c  Green,  Franklin, Perf 12   Single-Line Watermark</v>
      </c>
      <c r="G397" s="106" t="s">
        <v>2512</v>
      </c>
      <c r="H397" s="104"/>
      <c r="I397" s="105">
        <v>0.25</v>
      </c>
      <c r="J397" s="105">
        <v>0</v>
      </c>
      <c r="K397" s="105">
        <v>6.5</v>
      </c>
      <c r="L397" s="104">
        <v>0.25</v>
      </c>
      <c r="M397" s="100">
        <v>321</v>
      </c>
      <c r="N397" s="112" t="s">
        <v>590</v>
      </c>
      <c r="O397" s="32" t="s">
        <v>2180</v>
      </c>
      <c r="P397" s="111" t="s">
        <v>220</v>
      </c>
      <c r="Q397" s="80" t="s">
        <v>1954</v>
      </c>
      <c r="R397" s="80" t="s">
        <v>1634</v>
      </c>
      <c r="S397" s="36" t="s">
        <v>2022</v>
      </c>
      <c r="T397" s="80" t="s">
        <v>2147</v>
      </c>
      <c r="U397" s="80" t="s">
        <v>2149</v>
      </c>
      <c r="V397" s="80"/>
      <c r="W397" s="80" t="str">
        <f t="shared" si="20"/>
        <v/>
      </c>
      <c r="X397" s="32" t="s">
        <v>1593</v>
      </c>
      <c r="Y397" s="110">
        <v>106</v>
      </c>
      <c r="Z397" s="35"/>
      <c r="AA397" s="133">
        <v>1</v>
      </c>
      <c r="AB397" s="133">
        <f t="shared" si="21"/>
        <v>0</v>
      </c>
    </row>
    <row r="398" spans="1:28" s="3" customFormat="1" x14ac:dyDescent="0.2">
      <c r="A398" s="99">
        <v>375</v>
      </c>
      <c r="B398" s="100">
        <v>397</v>
      </c>
      <c r="C398" s="101"/>
      <c r="D398" s="143" t="s">
        <v>3794</v>
      </c>
      <c r="E398" s="100">
        <v>107</v>
      </c>
      <c r="F398" s="102" t="str">
        <f t="shared" si="19"/>
        <v>1910-11 - Third Bureau, 1st Series - Washington-Franklin Issue - 2c  Carmine,  Washington, Perf 12   Single-Line Watermark</v>
      </c>
      <c r="G398" s="106" t="s">
        <v>2512</v>
      </c>
      <c r="H398" s="104"/>
      <c r="I398" s="105">
        <v>0.25</v>
      </c>
      <c r="J398" s="105">
        <v>0</v>
      </c>
      <c r="K398" s="105">
        <v>6.5</v>
      </c>
      <c r="L398" s="104">
        <v>0.25</v>
      </c>
      <c r="M398" s="100">
        <v>332</v>
      </c>
      <c r="N398" s="112" t="s">
        <v>590</v>
      </c>
      <c r="O398" s="32" t="s">
        <v>2180</v>
      </c>
      <c r="P398" s="111" t="s">
        <v>220</v>
      </c>
      <c r="Q398" s="80" t="s">
        <v>1960</v>
      </c>
      <c r="R398" s="80" t="s">
        <v>1635</v>
      </c>
      <c r="S398" s="36" t="s">
        <v>2057</v>
      </c>
      <c r="T398" s="80" t="s">
        <v>2147</v>
      </c>
      <c r="U398" s="80" t="s">
        <v>2149</v>
      </c>
      <c r="V398" s="80"/>
      <c r="W398" s="80" t="str">
        <f t="shared" si="20"/>
        <v/>
      </c>
      <c r="X398" s="32" t="s">
        <v>1593</v>
      </c>
      <c r="Y398" s="110">
        <v>107</v>
      </c>
      <c r="Z398" s="35"/>
      <c r="AA398" s="133">
        <v>1</v>
      </c>
      <c r="AB398" s="133">
        <f t="shared" si="21"/>
        <v>0</v>
      </c>
    </row>
    <row r="399" spans="1:28" s="3" customFormat="1" x14ac:dyDescent="0.2">
      <c r="A399" s="99">
        <v>376</v>
      </c>
      <c r="B399" s="100">
        <v>398</v>
      </c>
      <c r="C399" s="101"/>
      <c r="D399" s="143" t="s">
        <v>3794</v>
      </c>
      <c r="E399" s="100">
        <v>108</v>
      </c>
      <c r="F399" s="102" t="str">
        <f t="shared" si="19"/>
        <v>1910-11 - Third Bureau, 1st Series - Washington-Franklin Issue - 3c  Deep Violet,  Washington, Type I, Perf 12   Single-Line Watermark</v>
      </c>
      <c r="G399" s="106" t="s">
        <v>2512</v>
      </c>
      <c r="H399" s="104"/>
      <c r="I399" s="105">
        <v>2</v>
      </c>
      <c r="J399" s="105">
        <v>0</v>
      </c>
      <c r="K399" s="105">
        <v>20</v>
      </c>
      <c r="L399" s="104">
        <v>2</v>
      </c>
      <c r="M399" s="100">
        <v>342</v>
      </c>
      <c r="N399" s="112" t="s">
        <v>590</v>
      </c>
      <c r="O399" s="32" t="s">
        <v>2180</v>
      </c>
      <c r="P399" s="111" t="s">
        <v>220</v>
      </c>
      <c r="Q399" s="80" t="s">
        <v>1955</v>
      </c>
      <c r="R399" s="80" t="s">
        <v>1635</v>
      </c>
      <c r="S399" s="36" t="s">
        <v>2142</v>
      </c>
      <c r="T399" s="80" t="s">
        <v>2147</v>
      </c>
      <c r="U399" s="80" t="s">
        <v>2149</v>
      </c>
      <c r="V399" s="80" t="s">
        <v>2016</v>
      </c>
      <c r="W399" s="80" t="str">
        <f t="shared" si="20"/>
        <v>, Type I</v>
      </c>
      <c r="X399" s="32" t="s">
        <v>1593</v>
      </c>
      <c r="Y399" s="110">
        <v>108</v>
      </c>
      <c r="Z399" s="35"/>
      <c r="AA399" s="133">
        <v>1</v>
      </c>
      <c r="AB399" s="133">
        <f t="shared" si="21"/>
        <v>0</v>
      </c>
    </row>
    <row r="400" spans="1:28" s="3" customFormat="1" x14ac:dyDescent="0.2">
      <c r="A400" s="99">
        <v>377</v>
      </c>
      <c r="B400" s="100">
        <v>399</v>
      </c>
      <c r="C400" s="101"/>
      <c r="D400" s="143" t="s">
        <v>3794</v>
      </c>
      <c r="E400" s="100">
        <v>109</v>
      </c>
      <c r="F400" s="102" t="str">
        <f t="shared" si="19"/>
        <v>1910-11 - Third Bureau, 1st Series - Washington-Franklin Issue - 4c  Brown,  Washington, Perf 12   Single-Line Watermark</v>
      </c>
      <c r="G400" s="106" t="s">
        <v>2512</v>
      </c>
      <c r="H400" s="104"/>
      <c r="I400" s="105">
        <v>1</v>
      </c>
      <c r="J400" s="105">
        <v>0</v>
      </c>
      <c r="K400" s="105">
        <v>30</v>
      </c>
      <c r="L400" s="104">
        <v>1</v>
      </c>
      <c r="M400" s="100">
        <v>365</v>
      </c>
      <c r="N400" s="112" t="s">
        <v>590</v>
      </c>
      <c r="O400" s="32" t="s">
        <v>2180</v>
      </c>
      <c r="P400" s="111" t="s">
        <v>220</v>
      </c>
      <c r="Q400" s="80" t="s">
        <v>1964</v>
      </c>
      <c r="R400" s="80" t="s">
        <v>1635</v>
      </c>
      <c r="S400" s="36" t="s">
        <v>2021</v>
      </c>
      <c r="T400" s="80" t="s">
        <v>2147</v>
      </c>
      <c r="U400" s="80" t="s">
        <v>2149</v>
      </c>
      <c r="V400" s="80"/>
      <c r="W400" s="80" t="str">
        <f t="shared" si="20"/>
        <v/>
      </c>
      <c r="X400" s="32" t="s">
        <v>1593</v>
      </c>
      <c r="Y400" s="110">
        <v>109</v>
      </c>
      <c r="Z400" s="35"/>
      <c r="AA400" s="133">
        <v>1</v>
      </c>
      <c r="AB400" s="133">
        <f t="shared" si="21"/>
        <v>0</v>
      </c>
    </row>
    <row r="401" spans="1:28" s="3" customFormat="1" x14ac:dyDescent="0.2">
      <c r="A401" s="99">
        <v>378</v>
      </c>
      <c r="B401" s="100">
        <v>400</v>
      </c>
      <c r="C401" s="101"/>
      <c r="D401" s="143" t="s">
        <v>3794</v>
      </c>
      <c r="E401" s="100">
        <v>110</v>
      </c>
      <c r="F401" s="102" t="str">
        <f t="shared" si="19"/>
        <v>1910-11 - Third Bureau, 1st Series - Washington-Franklin Issue - 5c  Blue,  Washington, Perf 12   Single-Line Watermark</v>
      </c>
      <c r="G401" s="106" t="s">
        <v>2512</v>
      </c>
      <c r="H401" s="104"/>
      <c r="I401" s="105">
        <v>0.75</v>
      </c>
      <c r="J401" s="105">
        <v>0</v>
      </c>
      <c r="K401" s="105">
        <v>30</v>
      </c>
      <c r="L401" s="104">
        <v>0.75</v>
      </c>
      <c r="M401" s="100">
        <v>378</v>
      </c>
      <c r="N401" s="112" t="s">
        <v>590</v>
      </c>
      <c r="O401" s="32" t="s">
        <v>2180</v>
      </c>
      <c r="P401" s="111" t="s">
        <v>220</v>
      </c>
      <c r="Q401" s="80" t="s">
        <v>1952</v>
      </c>
      <c r="R401" s="80" t="s">
        <v>1635</v>
      </c>
      <c r="S401" s="36" t="s">
        <v>2018</v>
      </c>
      <c r="T401" s="80" t="s">
        <v>2147</v>
      </c>
      <c r="U401" s="80" t="s">
        <v>2149</v>
      </c>
      <c r="V401" s="80"/>
      <c r="W401" s="80" t="str">
        <f t="shared" si="20"/>
        <v/>
      </c>
      <c r="X401" s="32" t="s">
        <v>1593</v>
      </c>
      <c r="Y401" s="110">
        <v>110</v>
      </c>
      <c r="Z401" s="35"/>
      <c r="AA401" s="133">
        <v>1</v>
      </c>
      <c r="AB401" s="133">
        <f t="shared" si="21"/>
        <v>0</v>
      </c>
    </row>
    <row r="402" spans="1:28" s="3" customFormat="1" x14ac:dyDescent="0.2">
      <c r="A402" s="99">
        <v>379</v>
      </c>
      <c r="B402" s="100">
        <v>401</v>
      </c>
      <c r="C402" s="101"/>
      <c r="D402" s="143" t="s">
        <v>3794</v>
      </c>
      <c r="E402" s="100">
        <v>111</v>
      </c>
      <c r="F402" s="102" t="str">
        <f t="shared" si="19"/>
        <v>1910-11 - Third Bureau, 1st Series - Washington-Franklin Issue - 6c  Red Orange,  Washington, Perf 12   Single-Line Watermark</v>
      </c>
      <c r="G402" s="106" t="s">
        <v>2512</v>
      </c>
      <c r="H402" s="104"/>
      <c r="I402" s="105">
        <v>1.25</v>
      </c>
      <c r="J402" s="105">
        <v>0</v>
      </c>
      <c r="K402" s="105">
        <v>40</v>
      </c>
      <c r="L402" s="104">
        <v>1.25</v>
      </c>
      <c r="M402" s="100">
        <v>392</v>
      </c>
      <c r="N402" s="112" t="s">
        <v>590</v>
      </c>
      <c r="O402" s="32" t="s">
        <v>2180</v>
      </c>
      <c r="P402" s="111" t="s">
        <v>220</v>
      </c>
      <c r="Q402" s="80" t="s">
        <v>1962</v>
      </c>
      <c r="R402" s="80" t="s">
        <v>1635</v>
      </c>
      <c r="S402" s="36" t="s">
        <v>2143</v>
      </c>
      <c r="T402" s="80" t="s">
        <v>2147</v>
      </c>
      <c r="U402" s="80" t="s">
        <v>2149</v>
      </c>
      <c r="V402" s="80"/>
      <c r="W402" s="80" t="str">
        <f t="shared" si="20"/>
        <v/>
      </c>
      <c r="X402" s="32" t="s">
        <v>1593</v>
      </c>
      <c r="Y402" s="110">
        <v>111</v>
      </c>
      <c r="Z402" s="35"/>
      <c r="AA402" s="133">
        <v>1</v>
      </c>
      <c r="AB402" s="133">
        <f t="shared" si="21"/>
        <v>0</v>
      </c>
    </row>
    <row r="403" spans="1:28" s="3" customFormat="1" x14ac:dyDescent="0.2">
      <c r="A403" s="99">
        <v>380</v>
      </c>
      <c r="B403" s="100">
        <v>402</v>
      </c>
      <c r="C403" s="101"/>
      <c r="D403" s="143" t="s">
        <v>3794</v>
      </c>
      <c r="E403" s="100">
        <v>112</v>
      </c>
      <c r="F403" s="102" t="str">
        <f t="shared" si="19"/>
        <v>1910-11 - Third Bureau, 1st Series - Washington-Franklin Issue - 8c  Olive Green,  Washington, Perf 12   Single-Line Watermark</v>
      </c>
      <c r="G403" s="106" t="s">
        <v>2512</v>
      </c>
      <c r="H403" s="104"/>
      <c r="I403" s="105">
        <v>15</v>
      </c>
      <c r="J403" s="105">
        <v>0</v>
      </c>
      <c r="K403" s="105">
        <v>100</v>
      </c>
      <c r="L403" s="104">
        <v>15</v>
      </c>
      <c r="M403" s="100">
        <v>398</v>
      </c>
      <c r="N403" s="112" t="s">
        <v>590</v>
      </c>
      <c r="O403" s="32" t="s">
        <v>2180</v>
      </c>
      <c r="P403" s="111" t="s">
        <v>220</v>
      </c>
      <c r="Q403" s="80" t="s">
        <v>1965</v>
      </c>
      <c r="R403" s="80" t="s">
        <v>1635</v>
      </c>
      <c r="S403" s="36" t="s">
        <v>2123</v>
      </c>
      <c r="T403" s="80" t="s">
        <v>2147</v>
      </c>
      <c r="U403" s="80" t="s">
        <v>2149</v>
      </c>
      <c r="V403" s="80"/>
      <c r="W403" s="80" t="str">
        <f t="shared" si="20"/>
        <v/>
      </c>
      <c r="X403" s="32" t="s">
        <v>1593</v>
      </c>
      <c r="Y403" s="110">
        <v>112</v>
      </c>
      <c r="Z403" s="35"/>
      <c r="AA403" s="133">
        <v>1</v>
      </c>
      <c r="AB403" s="133">
        <f t="shared" si="21"/>
        <v>0</v>
      </c>
    </row>
    <row r="404" spans="1:28" s="3" customFormat="1" x14ac:dyDescent="0.2">
      <c r="A404" s="99">
        <v>381</v>
      </c>
      <c r="B404" s="100">
        <v>403</v>
      </c>
      <c r="C404" s="101"/>
      <c r="D404" s="143" t="s">
        <v>3794</v>
      </c>
      <c r="E404" s="100">
        <v>113</v>
      </c>
      <c r="F404" s="102" t="str">
        <f t="shared" si="19"/>
        <v>1910-11 - Third Bureau, 1st Series - Washington-Franklin Issue - 10c  Yellow,  Washington, Perf 12   Single-Line Watermark</v>
      </c>
      <c r="G404" s="106" t="s">
        <v>2512</v>
      </c>
      <c r="H404" s="104"/>
      <c r="I404" s="105">
        <v>6</v>
      </c>
      <c r="J404" s="105">
        <v>0</v>
      </c>
      <c r="K404" s="105">
        <v>95</v>
      </c>
      <c r="L404" s="104">
        <v>6</v>
      </c>
      <c r="M404" s="100">
        <v>402</v>
      </c>
      <c r="N404" s="112" t="s">
        <v>590</v>
      </c>
      <c r="O404" s="32" t="s">
        <v>2180</v>
      </c>
      <c r="P404" s="111" t="s">
        <v>220</v>
      </c>
      <c r="Q404" s="80" t="s">
        <v>1953</v>
      </c>
      <c r="R404" s="80" t="s">
        <v>1635</v>
      </c>
      <c r="S404" s="36" t="s">
        <v>2049</v>
      </c>
      <c r="T404" s="80" t="s">
        <v>2147</v>
      </c>
      <c r="U404" s="80" t="s">
        <v>2149</v>
      </c>
      <c r="V404" s="80"/>
      <c r="W404" s="80" t="str">
        <f t="shared" si="20"/>
        <v/>
      </c>
      <c r="X404" s="32" t="s">
        <v>1593</v>
      </c>
      <c r="Y404" s="110">
        <v>113</v>
      </c>
      <c r="Z404" s="35"/>
      <c r="AA404" s="133">
        <v>1</v>
      </c>
      <c r="AB404" s="133">
        <f t="shared" si="21"/>
        <v>0</v>
      </c>
    </row>
    <row r="405" spans="1:28" s="3" customFormat="1" x14ac:dyDescent="0.2">
      <c r="A405" s="99">
        <v>382</v>
      </c>
      <c r="B405" s="100">
        <v>404</v>
      </c>
      <c r="C405" s="101"/>
      <c r="D405" s="143" t="s">
        <v>3794</v>
      </c>
      <c r="E405" s="100">
        <v>115</v>
      </c>
      <c r="F405" s="102" t="str">
        <f t="shared" si="19"/>
        <v>1910-11 - Third Bureau, 1st Series - Washington-Franklin Issue - 15c  Pale Ultramarine,  Washington, Perf 12   Single-Line Watermark</v>
      </c>
      <c r="G405" s="106" t="s">
        <v>2512</v>
      </c>
      <c r="H405" s="104"/>
      <c r="I405" s="105">
        <v>22.5</v>
      </c>
      <c r="J405" s="105">
        <v>0</v>
      </c>
      <c r="K405" s="105">
        <v>240</v>
      </c>
      <c r="L405" s="104">
        <v>22.5</v>
      </c>
      <c r="M405" s="100">
        <v>407</v>
      </c>
      <c r="N405" s="112" t="s">
        <v>590</v>
      </c>
      <c r="O405" s="32" t="s">
        <v>2180</v>
      </c>
      <c r="P405" s="111" t="s">
        <v>220</v>
      </c>
      <c r="Q405" s="80" t="s">
        <v>1961</v>
      </c>
      <c r="R405" s="80" t="s">
        <v>1635</v>
      </c>
      <c r="S405" s="36" t="s">
        <v>2144</v>
      </c>
      <c r="T405" s="80" t="s">
        <v>2147</v>
      </c>
      <c r="U405" s="80" t="s">
        <v>2149</v>
      </c>
      <c r="V405" s="80"/>
      <c r="W405" s="80" t="str">
        <f t="shared" si="20"/>
        <v/>
      </c>
      <c r="X405" s="32" t="s">
        <v>1593</v>
      </c>
      <c r="Y405" s="110">
        <v>115</v>
      </c>
      <c r="Z405" s="35"/>
      <c r="AA405" s="133">
        <v>1</v>
      </c>
      <c r="AB405" s="133">
        <f t="shared" si="21"/>
        <v>0</v>
      </c>
    </row>
    <row r="406" spans="1:28" s="3" customFormat="1" x14ac:dyDescent="0.2">
      <c r="A406" s="99">
        <v>383</v>
      </c>
      <c r="B406" s="100">
        <v>405</v>
      </c>
      <c r="C406" s="101"/>
      <c r="D406" s="143" t="s">
        <v>3794</v>
      </c>
      <c r="E406" s="100">
        <v>106</v>
      </c>
      <c r="F406" s="102" t="str">
        <f t="shared" si="19"/>
        <v>1910 - Third Bureau, 1st Series - Washington-Franklin Issue - 1c  Green,  Franklin, Imperf   Single-Line Watermark</v>
      </c>
      <c r="G406" s="106" t="s">
        <v>2512</v>
      </c>
      <c r="H406" s="104"/>
      <c r="I406" s="105">
        <v>2.25</v>
      </c>
      <c r="J406" s="105">
        <v>0</v>
      </c>
      <c r="K406" s="105">
        <v>2.25</v>
      </c>
      <c r="L406" s="104">
        <v>2.25</v>
      </c>
      <c r="M406" s="100">
        <v>322</v>
      </c>
      <c r="N406" s="112" t="s">
        <v>590</v>
      </c>
      <c r="O406" s="32">
        <v>1910</v>
      </c>
      <c r="P406" s="111" t="s">
        <v>220</v>
      </c>
      <c r="Q406" s="80" t="s">
        <v>1954</v>
      </c>
      <c r="R406" s="80" t="s">
        <v>1634</v>
      </c>
      <c r="S406" s="36" t="s">
        <v>2022</v>
      </c>
      <c r="T406" s="80" t="s">
        <v>2138</v>
      </c>
      <c r="U406" s="80" t="s">
        <v>2149</v>
      </c>
      <c r="V406" s="80"/>
      <c r="W406" s="80" t="str">
        <f t="shared" si="20"/>
        <v/>
      </c>
      <c r="X406" s="32" t="s">
        <v>1593</v>
      </c>
      <c r="Y406" s="110">
        <v>106</v>
      </c>
      <c r="Z406" s="35"/>
      <c r="AA406" s="133">
        <v>1</v>
      </c>
      <c r="AB406" s="133">
        <f t="shared" si="21"/>
        <v>0</v>
      </c>
    </row>
    <row r="407" spans="1:28" s="3" customFormat="1" x14ac:dyDescent="0.2">
      <c r="A407" s="99">
        <v>384</v>
      </c>
      <c r="B407" s="100">
        <v>406</v>
      </c>
      <c r="C407" s="101"/>
      <c r="D407" s="143" t="s">
        <v>3794</v>
      </c>
      <c r="E407" s="100">
        <v>107</v>
      </c>
      <c r="F407" s="102" t="str">
        <f t="shared" si="19"/>
        <v>1910 - Third Bureau, 1st Series - Washington-Franklin Issue - 2c  Carmine,  Washington, Imperf   Single-Line Watermark</v>
      </c>
      <c r="G407" s="106" t="s">
        <v>2512</v>
      </c>
      <c r="H407" s="104"/>
      <c r="I407" s="105">
        <v>2.75</v>
      </c>
      <c r="J407" s="105">
        <v>0</v>
      </c>
      <c r="K407" s="105">
        <v>3.25</v>
      </c>
      <c r="L407" s="104">
        <v>2.75</v>
      </c>
      <c r="M407" s="100">
        <v>333</v>
      </c>
      <c r="N407" s="112" t="s">
        <v>590</v>
      </c>
      <c r="O407" s="32">
        <v>1910</v>
      </c>
      <c r="P407" s="111" t="s">
        <v>220</v>
      </c>
      <c r="Q407" s="80" t="s">
        <v>1960</v>
      </c>
      <c r="R407" s="80" t="s">
        <v>1635</v>
      </c>
      <c r="S407" s="36" t="s">
        <v>2057</v>
      </c>
      <c r="T407" s="80" t="s">
        <v>2138</v>
      </c>
      <c r="U407" s="80" t="s">
        <v>2149</v>
      </c>
      <c r="V407" s="80"/>
      <c r="W407" s="80" t="str">
        <f t="shared" si="20"/>
        <v/>
      </c>
      <c r="X407" s="32" t="s">
        <v>1593</v>
      </c>
      <c r="Y407" s="110">
        <v>107</v>
      </c>
      <c r="Z407" s="35"/>
      <c r="AA407" s="133">
        <v>1</v>
      </c>
      <c r="AB407" s="133">
        <f t="shared" si="21"/>
        <v>0</v>
      </c>
    </row>
    <row r="408" spans="1:28" s="3" customFormat="1" x14ac:dyDescent="0.2">
      <c r="A408" s="99">
        <v>385</v>
      </c>
      <c r="B408" s="100">
        <v>407</v>
      </c>
      <c r="C408" s="101"/>
      <c r="D408" s="143" t="s">
        <v>3794</v>
      </c>
      <c r="E408" s="100">
        <v>106</v>
      </c>
      <c r="F408" s="102" t="str">
        <f t="shared" si="19"/>
        <v>1910 - Third Bureau, 1st Series - Washington-Franklin Issue - 1c  Green,  Franklin, Perf 12 Horiz Coil   Single-Line Watermark</v>
      </c>
      <c r="G408" s="106" t="s">
        <v>2512</v>
      </c>
      <c r="H408" s="104"/>
      <c r="I408" s="105">
        <v>45</v>
      </c>
      <c r="J408" s="105">
        <v>0</v>
      </c>
      <c r="K408" s="105">
        <v>45</v>
      </c>
      <c r="L408" s="104">
        <v>45</v>
      </c>
      <c r="M408" s="100">
        <v>323</v>
      </c>
      <c r="N408" s="112" t="s">
        <v>590</v>
      </c>
      <c r="O408" s="32">
        <v>1910</v>
      </c>
      <c r="P408" s="111" t="s">
        <v>220</v>
      </c>
      <c r="Q408" s="80" t="s">
        <v>1954</v>
      </c>
      <c r="R408" s="80" t="s">
        <v>1634</v>
      </c>
      <c r="S408" s="36" t="s">
        <v>2022</v>
      </c>
      <c r="T408" s="80" t="s">
        <v>2151</v>
      </c>
      <c r="U408" s="80" t="s">
        <v>2149</v>
      </c>
      <c r="V408" s="80"/>
      <c r="W408" s="80" t="str">
        <f t="shared" si="20"/>
        <v/>
      </c>
      <c r="X408" s="32" t="s">
        <v>1593</v>
      </c>
      <c r="Y408" s="110">
        <v>106</v>
      </c>
      <c r="Z408" s="35"/>
      <c r="AA408" s="133">
        <v>1</v>
      </c>
      <c r="AB408" s="133">
        <f t="shared" si="21"/>
        <v>0</v>
      </c>
    </row>
    <row r="409" spans="1:28" s="3" customFormat="1" x14ac:dyDescent="0.2">
      <c r="A409" s="99">
        <v>386</v>
      </c>
      <c r="B409" s="100">
        <v>408</v>
      </c>
      <c r="C409" s="101"/>
      <c r="D409" s="143" t="s">
        <v>3794</v>
      </c>
      <c r="E409" s="100">
        <v>107</v>
      </c>
      <c r="F409" s="102" t="str">
        <f t="shared" si="19"/>
        <v>1910 - Third Bureau, 1st Series - Washington-Franklin Issue - 2c  Carmine,  Washington, Perf 12 Horiz Coil   Single-Line Watermark</v>
      </c>
      <c r="G409" s="106" t="s">
        <v>2512</v>
      </c>
      <c r="H409" s="104"/>
      <c r="I409" s="105">
        <v>100</v>
      </c>
      <c r="J409" s="105">
        <v>0</v>
      </c>
      <c r="K409" s="105">
        <v>130</v>
      </c>
      <c r="L409" s="104">
        <v>100</v>
      </c>
      <c r="M409" s="100">
        <v>334</v>
      </c>
      <c r="N409" s="112" t="s">
        <v>590</v>
      </c>
      <c r="O409" s="32">
        <v>1910</v>
      </c>
      <c r="P409" s="111" t="s">
        <v>220</v>
      </c>
      <c r="Q409" s="80" t="s">
        <v>1960</v>
      </c>
      <c r="R409" s="80" t="s">
        <v>1635</v>
      </c>
      <c r="S409" s="36" t="s">
        <v>2057</v>
      </c>
      <c r="T409" s="80" t="s">
        <v>2151</v>
      </c>
      <c r="U409" s="80" t="s">
        <v>2149</v>
      </c>
      <c r="V409" s="80"/>
      <c r="W409" s="80" t="str">
        <f t="shared" si="20"/>
        <v/>
      </c>
      <c r="X409" s="32" t="s">
        <v>1593</v>
      </c>
      <c r="Y409" s="110">
        <v>107</v>
      </c>
      <c r="Z409" s="35"/>
      <c r="AA409" s="133">
        <v>1</v>
      </c>
      <c r="AB409" s="133">
        <f t="shared" si="21"/>
        <v>0</v>
      </c>
    </row>
    <row r="410" spans="1:28" s="3" customFormat="1" x14ac:dyDescent="0.2">
      <c r="A410" s="99">
        <v>387</v>
      </c>
      <c r="B410" s="100">
        <v>409</v>
      </c>
      <c r="C410" s="101"/>
      <c r="D410" s="143" t="s">
        <v>3794</v>
      </c>
      <c r="E410" s="100">
        <v>106</v>
      </c>
      <c r="F410" s="102" t="str">
        <f t="shared" si="19"/>
        <v>1910-11 - Third Bureau, 1st Series - Washington-Franklin Issue - 1c  Green,  Franklin, Perf 12 Vert Coil   Single-Line Watermark</v>
      </c>
      <c r="G410" s="106" t="s">
        <v>2512</v>
      </c>
      <c r="H410" s="104"/>
      <c r="I410" s="105">
        <v>140</v>
      </c>
      <c r="J410" s="105">
        <v>0</v>
      </c>
      <c r="K410" s="105">
        <v>190</v>
      </c>
      <c r="L410" s="104">
        <v>140</v>
      </c>
      <c r="M410" s="100">
        <v>324</v>
      </c>
      <c r="N410" s="112" t="s">
        <v>590</v>
      </c>
      <c r="O410" s="32" t="s">
        <v>2180</v>
      </c>
      <c r="P410" s="111" t="s">
        <v>220</v>
      </c>
      <c r="Q410" s="80" t="s">
        <v>1954</v>
      </c>
      <c r="R410" s="80" t="s">
        <v>1634</v>
      </c>
      <c r="S410" s="36" t="s">
        <v>2022</v>
      </c>
      <c r="T410" s="80" t="s">
        <v>2153</v>
      </c>
      <c r="U410" s="80" t="s">
        <v>2149</v>
      </c>
      <c r="V410" s="80"/>
      <c r="W410" s="80" t="str">
        <f t="shared" si="20"/>
        <v/>
      </c>
      <c r="X410" s="32" t="s">
        <v>1593</v>
      </c>
      <c r="Y410" s="110">
        <v>106</v>
      </c>
      <c r="Z410" s="35"/>
      <c r="AA410" s="133">
        <v>1</v>
      </c>
      <c r="AB410" s="133">
        <f t="shared" si="21"/>
        <v>0</v>
      </c>
    </row>
    <row r="411" spans="1:28" s="3" customFormat="1" x14ac:dyDescent="0.2">
      <c r="A411" s="99">
        <v>388</v>
      </c>
      <c r="B411" s="100">
        <v>410</v>
      </c>
      <c r="C411" s="101"/>
      <c r="D411" s="143" t="s">
        <v>3794</v>
      </c>
      <c r="E411" s="100">
        <v>107</v>
      </c>
      <c r="F411" s="102" t="str">
        <f t="shared" si="19"/>
        <v>1910-11 - Third Bureau, 1st Series - Washington-Franklin Issue - 2c  Carmine,  Washington, Perf 12 Vert Coil   Single-Line Watermark</v>
      </c>
      <c r="G411" s="106" t="s">
        <v>2512</v>
      </c>
      <c r="H411" s="104"/>
      <c r="I411" s="105">
        <v>2250</v>
      </c>
      <c r="J411" s="105">
        <v>0</v>
      </c>
      <c r="K411" s="105">
        <v>1300</v>
      </c>
      <c r="L411" s="104">
        <v>2250</v>
      </c>
      <c r="M411" s="100">
        <v>335</v>
      </c>
      <c r="N411" s="112" t="s">
        <v>590</v>
      </c>
      <c r="O411" s="32" t="s">
        <v>2180</v>
      </c>
      <c r="P411" s="111" t="s">
        <v>220</v>
      </c>
      <c r="Q411" s="80" t="s">
        <v>1960</v>
      </c>
      <c r="R411" s="80" t="s">
        <v>1635</v>
      </c>
      <c r="S411" s="36" t="s">
        <v>2057</v>
      </c>
      <c r="T411" s="80" t="s">
        <v>2153</v>
      </c>
      <c r="U411" s="80" t="s">
        <v>2149</v>
      </c>
      <c r="V411" s="80"/>
      <c r="W411" s="80" t="str">
        <f t="shared" si="20"/>
        <v/>
      </c>
      <c r="X411" s="32" t="s">
        <v>1593</v>
      </c>
      <c r="Y411" s="110">
        <v>107</v>
      </c>
      <c r="Z411" s="35"/>
      <c r="AA411" s="133">
        <v>1</v>
      </c>
      <c r="AB411" s="133">
        <f t="shared" si="21"/>
        <v>0</v>
      </c>
    </row>
    <row r="412" spans="1:28" s="3" customFormat="1" x14ac:dyDescent="0.2">
      <c r="A412" s="99">
        <v>389</v>
      </c>
      <c r="B412" s="100">
        <v>411</v>
      </c>
      <c r="C412" s="101"/>
      <c r="D412" s="145" t="s">
        <v>2548</v>
      </c>
      <c r="E412" s="100">
        <v>108</v>
      </c>
      <c r="F412" s="102" t="str">
        <f t="shared" si="19"/>
        <v>1910 - Third Bureau, 1st Series - Washington-Franklin Issue - 3c  Deep Violet,  Washington, Type I, Perf 12 Vert Coil   Single-Line Watermark</v>
      </c>
      <c r="G412" s="106" t="s">
        <v>2512</v>
      </c>
      <c r="H412" s="104"/>
      <c r="I412" s="105">
        <v>15000</v>
      </c>
      <c r="J412" s="105">
        <v>0</v>
      </c>
      <c r="K412" s="105">
        <v>0</v>
      </c>
      <c r="L412" s="104">
        <v>15000</v>
      </c>
      <c r="M412" s="100">
        <v>343</v>
      </c>
      <c r="N412" s="112" t="s">
        <v>590</v>
      </c>
      <c r="O412" s="32">
        <v>1910</v>
      </c>
      <c r="P412" s="111" t="s">
        <v>220</v>
      </c>
      <c r="Q412" s="80" t="s">
        <v>1955</v>
      </c>
      <c r="R412" s="80" t="s">
        <v>1635</v>
      </c>
      <c r="S412" s="36" t="s">
        <v>2142</v>
      </c>
      <c r="T412" s="80" t="s">
        <v>2153</v>
      </c>
      <c r="U412" s="80" t="s">
        <v>2149</v>
      </c>
      <c r="V412" s="80" t="s">
        <v>2016</v>
      </c>
      <c r="W412" s="80" t="str">
        <f t="shared" si="20"/>
        <v>, Type I</v>
      </c>
      <c r="X412" s="32" t="s">
        <v>1593</v>
      </c>
      <c r="Y412" s="110">
        <v>108</v>
      </c>
      <c r="Z412" s="35"/>
      <c r="AA412" s="133">
        <v>1</v>
      </c>
      <c r="AB412" s="133">
        <f t="shared" si="21"/>
        <v>0</v>
      </c>
    </row>
    <row r="413" spans="1:28" s="3" customFormat="1" x14ac:dyDescent="0.2">
      <c r="A413" s="99">
        <v>390</v>
      </c>
      <c r="B413" s="100">
        <v>412</v>
      </c>
      <c r="C413" s="101"/>
      <c r="D413" s="143" t="s">
        <v>3794</v>
      </c>
      <c r="E413" s="100">
        <v>106</v>
      </c>
      <c r="F413" s="102" t="str">
        <f t="shared" si="19"/>
        <v>1910 - Third Bureau, 1st Series - Washington-Franklin Issue - 1c  Green,  Franklin, Perf 8 1/2 Horiz Coil   Single-Line Watermark</v>
      </c>
      <c r="G413" s="106" t="s">
        <v>2512</v>
      </c>
      <c r="H413" s="104"/>
      <c r="I413" s="105">
        <v>14</v>
      </c>
      <c r="J413" s="105">
        <v>0</v>
      </c>
      <c r="K413" s="105">
        <v>4.5</v>
      </c>
      <c r="L413" s="104">
        <v>14</v>
      </c>
      <c r="M413" s="100">
        <v>325</v>
      </c>
      <c r="N413" s="112" t="s">
        <v>590</v>
      </c>
      <c r="O413" s="32">
        <v>1910</v>
      </c>
      <c r="P413" s="111" t="s">
        <v>220</v>
      </c>
      <c r="Q413" s="80" t="s">
        <v>1954</v>
      </c>
      <c r="R413" s="80" t="s">
        <v>1634</v>
      </c>
      <c r="S413" s="36" t="s">
        <v>2022</v>
      </c>
      <c r="T413" s="80" t="s">
        <v>2152</v>
      </c>
      <c r="U413" s="80" t="s">
        <v>2149</v>
      </c>
      <c r="V413" s="80"/>
      <c r="W413" s="80" t="str">
        <f t="shared" si="20"/>
        <v/>
      </c>
      <c r="X413" s="32" t="s">
        <v>1593</v>
      </c>
      <c r="Y413" s="110">
        <v>106</v>
      </c>
      <c r="Z413" s="35"/>
      <c r="AA413" s="133">
        <v>1</v>
      </c>
      <c r="AB413" s="133">
        <f t="shared" si="21"/>
        <v>0</v>
      </c>
    </row>
    <row r="414" spans="1:28" s="3" customFormat="1" x14ac:dyDescent="0.2">
      <c r="A414" s="99">
        <v>391</v>
      </c>
      <c r="B414" s="100">
        <v>413</v>
      </c>
      <c r="C414" s="101"/>
      <c r="D414" s="143" t="s">
        <v>3794</v>
      </c>
      <c r="E414" s="100">
        <v>107</v>
      </c>
      <c r="F414" s="102" t="str">
        <f t="shared" si="19"/>
        <v>1910-13 - Third Bureau, 1st Series - Washington-Franklin Issue - 2c  Carmine,  Washington, Perf 8 1/2 Horiz Coil   Single-Line Watermark</v>
      </c>
      <c r="G414" s="106" t="s">
        <v>2512</v>
      </c>
      <c r="H414" s="104"/>
      <c r="I414" s="105">
        <v>50</v>
      </c>
      <c r="J414" s="105">
        <v>0</v>
      </c>
      <c r="K414" s="105">
        <v>42.5</v>
      </c>
      <c r="L414" s="104">
        <v>50</v>
      </c>
      <c r="M414" s="100">
        <v>336</v>
      </c>
      <c r="N414" s="112" t="s">
        <v>590</v>
      </c>
      <c r="O414" s="32" t="s">
        <v>2181</v>
      </c>
      <c r="P414" s="111" t="s">
        <v>220</v>
      </c>
      <c r="Q414" s="80" t="s">
        <v>1960</v>
      </c>
      <c r="R414" s="80" t="s">
        <v>1635</v>
      </c>
      <c r="S414" s="36" t="s">
        <v>2057</v>
      </c>
      <c r="T414" s="80" t="s">
        <v>2152</v>
      </c>
      <c r="U414" s="80" t="s">
        <v>2149</v>
      </c>
      <c r="V414" s="80"/>
      <c r="W414" s="80" t="str">
        <f t="shared" si="20"/>
        <v/>
      </c>
      <c r="X414" s="32" t="s">
        <v>1593</v>
      </c>
      <c r="Y414" s="110">
        <v>107</v>
      </c>
      <c r="Z414" s="35"/>
      <c r="AA414" s="133">
        <v>1</v>
      </c>
      <c r="AB414" s="133">
        <f t="shared" si="21"/>
        <v>0</v>
      </c>
    </row>
    <row r="415" spans="1:28" s="3" customFormat="1" x14ac:dyDescent="0.2">
      <c r="A415" s="99">
        <v>392</v>
      </c>
      <c r="B415" s="100">
        <v>414</v>
      </c>
      <c r="C415" s="101"/>
      <c r="D415" s="143" t="s">
        <v>3794</v>
      </c>
      <c r="E415" s="100">
        <v>106</v>
      </c>
      <c r="F415" s="102" t="str">
        <f t="shared" si="19"/>
        <v>1910-13 - Third Bureau, 1st Series - Washington-Franklin Issue - 1c  Green,  Franklin, Perf 8 1/2 Vert Coil   Single-Line Watermark</v>
      </c>
      <c r="G415" s="106" t="s">
        <v>2512</v>
      </c>
      <c r="H415" s="104"/>
      <c r="I415" s="105">
        <v>55</v>
      </c>
      <c r="J415" s="105">
        <v>0</v>
      </c>
      <c r="K415" s="105">
        <v>27.5</v>
      </c>
      <c r="L415" s="104">
        <v>55</v>
      </c>
      <c r="M415" s="100">
        <v>326</v>
      </c>
      <c r="N415" s="112" t="s">
        <v>590</v>
      </c>
      <c r="O415" s="32" t="s">
        <v>2181</v>
      </c>
      <c r="P415" s="111" t="s">
        <v>220</v>
      </c>
      <c r="Q415" s="80" t="s">
        <v>1954</v>
      </c>
      <c r="R415" s="80" t="s">
        <v>1634</v>
      </c>
      <c r="S415" s="36" t="s">
        <v>2022</v>
      </c>
      <c r="T415" s="80" t="s">
        <v>2154</v>
      </c>
      <c r="U415" s="80" t="s">
        <v>2149</v>
      </c>
      <c r="V415" s="80"/>
      <c r="W415" s="80" t="str">
        <f t="shared" si="20"/>
        <v/>
      </c>
      <c r="X415" s="32" t="s">
        <v>1593</v>
      </c>
      <c r="Y415" s="110">
        <v>106</v>
      </c>
      <c r="Z415" s="35"/>
      <c r="AA415" s="133">
        <v>1</v>
      </c>
      <c r="AB415" s="133">
        <f t="shared" si="21"/>
        <v>0</v>
      </c>
    </row>
    <row r="416" spans="1:28" s="3" customFormat="1" x14ac:dyDescent="0.2">
      <c r="A416" s="99">
        <v>393</v>
      </c>
      <c r="B416" s="100">
        <v>415</v>
      </c>
      <c r="C416" s="101"/>
      <c r="D416" s="143" t="s">
        <v>3794</v>
      </c>
      <c r="E416" s="100">
        <v>107</v>
      </c>
      <c r="F416" s="102" t="str">
        <f t="shared" si="19"/>
        <v>1910-13 - Third Bureau, 1st Series - Washington-Franklin Issue - 2c  Carmine,  Washington, Perf 8 1/2 Vert Coil   Single-Line Watermark</v>
      </c>
      <c r="G416" s="106" t="s">
        <v>2512</v>
      </c>
      <c r="H416" s="104"/>
      <c r="I416" s="105">
        <v>45</v>
      </c>
      <c r="J416" s="105">
        <v>0</v>
      </c>
      <c r="K416" s="105">
        <v>45</v>
      </c>
      <c r="L416" s="104">
        <v>45</v>
      </c>
      <c r="M416" s="100">
        <v>337</v>
      </c>
      <c r="N416" s="112" t="s">
        <v>590</v>
      </c>
      <c r="O416" s="32" t="s">
        <v>2181</v>
      </c>
      <c r="P416" s="111" t="s">
        <v>220</v>
      </c>
      <c r="Q416" s="80" t="s">
        <v>1960</v>
      </c>
      <c r="R416" s="80" t="s">
        <v>1635</v>
      </c>
      <c r="S416" s="36" t="s">
        <v>2057</v>
      </c>
      <c r="T416" s="80" t="s">
        <v>2154</v>
      </c>
      <c r="U416" s="80" t="s">
        <v>2149</v>
      </c>
      <c r="V416" s="80"/>
      <c r="W416" s="80" t="str">
        <f t="shared" si="20"/>
        <v/>
      </c>
      <c r="X416" s="32" t="s">
        <v>1593</v>
      </c>
      <c r="Y416" s="110">
        <v>107</v>
      </c>
      <c r="Z416" s="35"/>
      <c r="AA416" s="133">
        <v>1</v>
      </c>
      <c r="AB416" s="133">
        <f t="shared" si="21"/>
        <v>0</v>
      </c>
    </row>
    <row r="417" spans="1:28" s="3" customFormat="1" x14ac:dyDescent="0.2">
      <c r="A417" s="99">
        <v>394</v>
      </c>
      <c r="B417" s="100">
        <v>416</v>
      </c>
      <c r="C417" s="101"/>
      <c r="D417" s="143" t="s">
        <v>3794</v>
      </c>
      <c r="E417" s="100">
        <v>108</v>
      </c>
      <c r="F417" s="102" t="str">
        <f t="shared" si="19"/>
        <v>1910-13 - Third Bureau, 1st Series - Washington-Franklin Issue - 3c  Deep Violet,  Washington, Type I, Perf 8 1/2 Vert Coil   Single-Line Watermark</v>
      </c>
      <c r="G417" s="106" t="s">
        <v>2512</v>
      </c>
      <c r="H417" s="104"/>
      <c r="I417" s="105">
        <v>67.5</v>
      </c>
      <c r="J417" s="105">
        <v>0</v>
      </c>
      <c r="K417" s="105">
        <v>60</v>
      </c>
      <c r="L417" s="104">
        <v>67.5</v>
      </c>
      <c r="M417" s="100">
        <v>344</v>
      </c>
      <c r="N417" s="112" t="s">
        <v>590</v>
      </c>
      <c r="O417" s="32" t="s">
        <v>2181</v>
      </c>
      <c r="P417" s="111" t="s">
        <v>220</v>
      </c>
      <c r="Q417" s="80" t="s">
        <v>1955</v>
      </c>
      <c r="R417" s="80" t="s">
        <v>1635</v>
      </c>
      <c r="S417" s="36" t="s">
        <v>2142</v>
      </c>
      <c r="T417" s="80" t="s">
        <v>2154</v>
      </c>
      <c r="U417" s="80" t="s">
        <v>2149</v>
      </c>
      <c r="V417" s="80" t="s">
        <v>2016</v>
      </c>
      <c r="W417" s="80" t="str">
        <f t="shared" si="20"/>
        <v>, Type I</v>
      </c>
      <c r="X417" s="32" t="s">
        <v>1593</v>
      </c>
      <c r="Y417" s="110">
        <v>108</v>
      </c>
      <c r="Z417" s="35"/>
      <c r="AA417" s="133">
        <v>1</v>
      </c>
      <c r="AB417" s="133">
        <f t="shared" si="21"/>
        <v>0</v>
      </c>
    </row>
    <row r="418" spans="1:28" s="3" customFormat="1" x14ac:dyDescent="0.2">
      <c r="A418" s="99">
        <v>395</v>
      </c>
      <c r="B418" s="100">
        <v>417</v>
      </c>
      <c r="C418" s="101"/>
      <c r="D418" s="143" t="s">
        <v>3794</v>
      </c>
      <c r="E418" s="100">
        <v>109</v>
      </c>
      <c r="F418" s="102" t="str">
        <f t="shared" si="19"/>
        <v>1910-13 - Third Bureau, 1st Series - Washington-Franklin Issue - 4c  Brown,  Washington, Perf 8 1/2 Vert Coil   Single-Line Watermark</v>
      </c>
      <c r="G418" s="106" t="s">
        <v>2512</v>
      </c>
      <c r="H418" s="104"/>
      <c r="I418" s="105">
        <v>70</v>
      </c>
      <c r="J418" s="105">
        <v>0</v>
      </c>
      <c r="K418" s="105">
        <v>60</v>
      </c>
      <c r="L418" s="104">
        <v>70</v>
      </c>
      <c r="M418" s="100">
        <v>366</v>
      </c>
      <c r="N418" s="112" t="s">
        <v>590</v>
      </c>
      <c r="O418" s="32" t="s">
        <v>2181</v>
      </c>
      <c r="P418" s="111" t="s">
        <v>220</v>
      </c>
      <c r="Q418" s="80" t="s">
        <v>1964</v>
      </c>
      <c r="R418" s="80" t="s">
        <v>1635</v>
      </c>
      <c r="S418" s="36" t="s">
        <v>2021</v>
      </c>
      <c r="T418" s="80" t="s">
        <v>2154</v>
      </c>
      <c r="U418" s="80" t="s">
        <v>2149</v>
      </c>
      <c r="V418" s="80"/>
      <c r="W418" s="80" t="str">
        <f t="shared" si="20"/>
        <v/>
      </c>
      <c r="X418" s="32" t="s">
        <v>1593</v>
      </c>
      <c r="Y418" s="110">
        <v>109</v>
      </c>
      <c r="Z418" s="35"/>
      <c r="AA418" s="133">
        <v>1</v>
      </c>
      <c r="AB418" s="133">
        <f t="shared" si="21"/>
        <v>0</v>
      </c>
    </row>
    <row r="419" spans="1:28" s="3" customFormat="1" x14ac:dyDescent="0.2">
      <c r="A419" s="99">
        <v>396</v>
      </c>
      <c r="B419" s="100">
        <v>418</v>
      </c>
      <c r="C419" s="101"/>
      <c r="D419" s="143" t="s">
        <v>3794</v>
      </c>
      <c r="E419" s="100">
        <v>110</v>
      </c>
      <c r="F419" s="102" t="str">
        <f t="shared" si="19"/>
        <v>1910-13 - Third Bureau, 1st Series - Washington-Franklin Issue - 5c  Blue,  Washington, Perf 8 1/2 Vert Coil   Single-Line Watermark</v>
      </c>
      <c r="G419" s="106" t="s">
        <v>2512</v>
      </c>
      <c r="H419" s="104"/>
      <c r="I419" s="105">
        <v>67.5</v>
      </c>
      <c r="J419" s="105">
        <v>0</v>
      </c>
      <c r="K419" s="105">
        <v>60</v>
      </c>
      <c r="L419" s="104">
        <v>67.5</v>
      </c>
      <c r="M419" s="100">
        <v>379</v>
      </c>
      <c r="N419" s="112" t="s">
        <v>590</v>
      </c>
      <c r="O419" s="32" t="s">
        <v>2181</v>
      </c>
      <c r="P419" s="111" t="s">
        <v>220</v>
      </c>
      <c r="Q419" s="80" t="s">
        <v>1952</v>
      </c>
      <c r="R419" s="80" t="s">
        <v>1635</v>
      </c>
      <c r="S419" s="36" t="s">
        <v>2018</v>
      </c>
      <c r="T419" s="80" t="s">
        <v>2154</v>
      </c>
      <c r="U419" s="80" t="s">
        <v>2149</v>
      </c>
      <c r="V419" s="80"/>
      <c r="W419" s="80" t="str">
        <f t="shared" si="20"/>
        <v/>
      </c>
      <c r="X419" s="32" t="s">
        <v>1593</v>
      </c>
      <c r="Y419" s="110">
        <v>110</v>
      </c>
      <c r="Z419" s="35"/>
      <c r="AA419" s="133">
        <v>1</v>
      </c>
      <c r="AB419" s="133">
        <f t="shared" si="21"/>
        <v>0</v>
      </c>
    </row>
    <row r="420" spans="1:28" s="3" customFormat="1" x14ac:dyDescent="0.2">
      <c r="A420" s="99">
        <v>397</v>
      </c>
      <c r="B420" s="100">
        <v>419</v>
      </c>
      <c r="C420" s="101" t="s">
        <v>636</v>
      </c>
      <c r="D420" s="142" t="s">
        <v>2546</v>
      </c>
      <c r="E420" s="100" t="s">
        <v>636</v>
      </c>
      <c r="F420" s="102" t="str">
        <f t="shared" si="19"/>
        <v>1913 - Panama-Pacific Exposition Issue - 1c  Green,  Vasco Nunez de Balboa, Perf 12   Single-Line Watermark</v>
      </c>
      <c r="G420" s="106" t="s">
        <v>2512</v>
      </c>
      <c r="H420" s="104">
        <v>2</v>
      </c>
      <c r="I420" s="105">
        <v>2</v>
      </c>
      <c r="J420" s="105">
        <v>0</v>
      </c>
      <c r="K420" s="105">
        <v>16.5</v>
      </c>
      <c r="L420" s="104">
        <v>2</v>
      </c>
      <c r="M420" s="100">
        <v>920</v>
      </c>
      <c r="N420" s="112" t="s">
        <v>591</v>
      </c>
      <c r="O420" s="32">
        <v>1913</v>
      </c>
      <c r="P420" s="111" t="s">
        <v>233</v>
      </c>
      <c r="Q420" s="80" t="s">
        <v>1954</v>
      </c>
      <c r="R420" s="80" t="s">
        <v>2499</v>
      </c>
      <c r="S420" s="36" t="s">
        <v>2022</v>
      </c>
      <c r="T420" s="80" t="s">
        <v>2147</v>
      </c>
      <c r="U420" s="80" t="s">
        <v>2149</v>
      </c>
      <c r="V420" s="80"/>
      <c r="W420" s="80" t="str">
        <f t="shared" si="20"/>
        <v/>
      </c>
      <c r="X420" s="32" t="s">
        <v>591</v>
      </c>
      <c r="Y420" s="110" t="s">
        <v>636</v>
      </c>
      <c r="Z420" s="35" t="s">
        <v>1043</v>
      </c>
      <c r="AA420" s="133">
        <v>1</v>
      </c>
      <c r="AB420" s="133">
        <f t="shared" si="21"/>
        <v>1</v>
      </c>
    </row>
    <row r="421" spans="1:28" s="3" customFormat="1" x14ac:dyDescent="0.2">
      <c r="A421" s="99">
        <v>398</v>
      </c>
      <c r="B421" s="100">
        <v>420</v>
      </c>
      <c r="C421" s="101" t="s">
        <v>637</v>
      </c>
      <c r="D421" s="142" t="s">
        <v>2546</v>
      </c>
      <c r="E421" s="100" t="s">
        <v>637</v>
      </c>
      <c r="F421" s="102" t="str">
        <f t="shared" si="19"/>
        <v>1913 - Panama-Pacific Exposition Issue - 2c  Carmine,  Panama Canal, Perf 12   Single-Line Watermark</v>
      </c>
      <c r="G421" s="106" t="s">
        <v>2512</v>
      </c>
      <c r="H421" s="104">
        <v>1</v>
      </c>
      <c r="I421" s="105">
        <v>1</v>
      </c>
      <c r="J421" s="105">
        <v>0</v>
      </c>
      <c r="K421" s="105">
        <v>18</v>
      </c>
      <c r="L421" s="104">
        <v>1</v>
      </c>
      <c r="M421" s="100">
        <v>922</v>
      </c>
      <c r="N421" s="112" t="s">
        <v>591</v>
      </c>
      <c r="O421" s="32">
        <v>1913</v>
      </c>
      <c r="P421" s="111" t="s">
        <v>233</v>
      </c>
      <c r="Q421" s="80" t="s">
        <v>1960</v>
      </c>
      <c r="R421" s="80" t="s">
        <v>1699</v>
      </c>
      <c r="S421" s="36" t="s">
        <v>2057</v>
      </c>
      <c r="T421" s="80" t="s">
        <v>2147</v>
      </c>
      <c r="U421" s="80" t="s">
        <v>2149</v>
      </c>
      <c r="V421" s="80"/>
      <c r="W421" s="80" t="str">
        <f t="shared" si="20"/>
        <v/>
      </c>
      <c r="X421" s="32" t="s">
        <v>591</v>
      </c>
      <c r="Y421" s="110" t="s">
        <v>637</v>
      </c>
      <c r="Z421" s="35" t="s">
        <v>1044</v>
      </c>
      <c r="AA421" s="133">
        <v>1</v>
      </c>
      <c r="AB421" s="133">
        <f t="shared" si="21"/>
        <v>1</v>
      </c>
    </row>
    <row r="422" spans="1:28" s="3" customFormat="1" x14ac:dyDescent="0.2">
      <c r="A422" s="99">
        <v>399</v>
      </c>
      <c r="B422" s="100">
        <v>421</v>
      </c>
      <c r="C422" s="101" t="s">
        <v>638</v>
      </c>
      <c r="D422" s="142" t="s">
        <v>2546</v>
      </c>
      <c r="E422" s="100" t="s">
        <v>638</v>
      </c>
      <c r="F422" s="102" t="str">
        <f t="shared" si="19"/>
        <v>1913 - Panama-Pacific Exposition Issue - 5c  Blue,  Golden Gate, Perf 12   Single-Line Watermark</v>
      </c>
      <c r="G422" s="106" t="s">
        <v>2512</v>
      </c>
      <c r="H422" s="104">
        <v>10</v>
      </c>
      <c r="I422" s="105">
        <v>10</v>
      </c>
      <c r="J422" s="105">
        <v>0</v>
      </c>
      <c r="K422" s="105">
        <v>70</v>
      </c>
      <c r="L422" s="104">
        <v>10</v>
      </c>
      <c r="M422" s="100">
        <v>924</v>
      </c>
      <c r="N422" s="112" t="s">
        <v>591</v>
      </c>
      <c r="O422" s="32">
        <v>1913</v>
      </c>
      <c r="P422" s="111" t="s">
        <v>233</v>
      </c>
      <c r="Q422" s="80" t="s">
        <v>1952</v>
      </c>
      <c r="R422" s="80" t="s">
        <v>1700</v>
      </c>
      <c r="S422" s="36" t="s">
        <v>2018</v>
      </c>
      <c r="T422" s="80" t="s">
        <v>2147</v>
      </c>
      <c r="U422" s="80" t="s">
        <v>2149</v>
      </c>
      <c r="V422" s="80"/>
      <c r="W422" s="80" t="str">
        <f t="shared" si="20"/>
        <v/>
      </c>
      <c r="X422" s="32" t="s">
        <v>591</v>
      </c>
      <c r="Y422" s="110" t="s">
        <v>638</v>
      </c>
      <c r="Z422" s="35" t="s">
        <v>1045</v>
      </c>
      <c r="AA422" s="133">
        <v>1</v>
      </c>
      <c r="AB422" s="133">
        <f t="shared" si="21"/>
        <v>1</v>
      </c>
    </row>
    <row r="423" spans="1:28" s="3" customFormat="1" x14ac:dyDescent="0.2">
      <c r="A423" s="99">
        <v>400</v>
      </c>
      <c r="B423" s="100">
        <v>422</v>
      </c>
      <c r="C423" s="101" t="s">
        <v>639</v>
      </c>
      <c r="D423" s="142" t="s">
        <v>2546</v>
      </c>
      <c r="E423" s="100" t="s">
        <v>639</v>
      </c>
      <c r="F423" s="102" t="str">
        <f t="shared" si="19"/>
        <v>1913 - Panama-Pacific Exposition Issue - 10c  Orange Yellow,  Discovery of San Francisco Bay, Perf 12   Single-Line Watermark</v>
      </c>
      <c r="G423" s="106" t="s">
        <v>2512</v>
      </c>
      <c r="H423" s="104">
        <v>22.5</v>
      </c>
      <c r="I423" s="105">
        <v>22.5</v>
      </c>
      <c r="J423" s="105">
        <v>0</v>
      </c>
      <c r="K423" s="105">
        <v>120</v>
      </c>
      <c r="L423" s="104">
        <v>22.5</v>
      </c>
      <c r="M423" s="100">
        <v>926</v>
      </c>
      <c r="N423" s="112" t="s">
        <v>591</v>
      </c>
      <c r="O423" s="32">
        <v>1913</v>
      </c>
      <c r="P423" s="111" t="s">
        <v>233</v>
      </c>
      <c r="Q423" s="80" t="s">
        <v>1953</v>
      </c>
      <c r="R423" s="80" t="s">
        <v>2500</v>
      </c>
      <c r="S423" s="36" t="s">
        <v>2155</v>
      </c>
      <c r="T423" s="80" t="s">
        <v>2147</v>
      </c>
      <c r="U423" s="80" t="s">
        <v>2149</v>
      </c>
      <c r="V423" s="80"/>
      <c r="W423" s="80" t="str">
        <f t="shared" si="20"/>
        <v/>
      </c>
      <c r="X423" s="32" t="s">
        <v>591</v>
      </c>
      <c r="Y423" s="110" t="s">
        <v>639</v>
      </c>
      <c r="Z423" s="35" t="s">
        <v>1046</v>
      </c>
      <c r="AA423" s="133">
        <v>1</v>
      </c>
      <c r="AB423" s="133">
        <f t="shared" si="21"/>
        <v>1</v>
      </c>
    </row>
    <row r="424" spans="1:28" s="3" customFormat="1" x14ac:dyDescent="0.2">
      <c r="A424" s="99" t="s">
        <v>238</v>
      </c>
      <c r="B424" s="100">
        <v>423</v>
      </c>
      <c r="C424" s="101" t="s">
        <v>640</v>
      </c>
      <c r="D424" s="142" t="s">
        <v>2546</v>
      </c>
      <c r="E424" s="100" t="s">
        <v>640</v>
      </c>
      <c r="F424" s="102" t="str">
        <f t="shared" si="19"/>
        <v>1913 - Panama-Pacific Exposition Issue - 10c  Orange,  Discovery of San Francisco Bay, Perf 12   Single-Line Watermark</v>
      </c>
      <c r="G424" s="106" t="s">
        <v>2512</v>
      </c>
      <c r="H424" s="104">
        <v>20</v>
      </c>
      <c r="I424" s="105">
        <v>20</v>
      </c>
      <c r="J424" s="105">
        <v>0</v>
      </c>
      <c r="K424" s="105">
        <v>180</v>
      </c>
      <c r="L424" s="104">
        <v>20</v>
      </c>
      <c r="M424" s="100">
        <v>927</v>
      </c>
      <c r="N424" s="112" t="s">
        <v>591</v>
      </c>
      <c r="O424" s="32">
        <v>1913</v>
      </c>
      <c r="P424" s="111" t="s">
        <v>233</v>
      </c>
      <c r="Q424" s="80" t="s">
        <v>1953</v>
      </c>
      <c r="R424" s="80" t="s">
        <v>2500</v>
      </c>
      <c r="S424" s="36" t="s">
        <v>2031</v>
      </c>
      <c r="T424" s="80" t="s">
        <v>2147</v>
      </c>
      <c r="U424" s="80" t="s">
        <v>2149</v>
      </c>
      <c r="V424" s="80"/>
      <c r="W424" s="80" t="str">
        <f t="shared" si="20"/>
        <v/>
      </c>
      <c r="X424" s="32" t="s">
        <v>591</v>
      </c>
      <c r="Y424" s="110" t="s">
        <v>640</v>
      </c>
      <c r="Z424" s="35" t="s">
        <v>1046</v>
      </c>
      <c r="AA424" s="133">
        <v>1</v>
      </c>
      <c r="AB424" s="133">
        <f t="shared" si="21"/>
        <v>1</v>
      </c>
    </row>
    <row r="425" spans="1:28" s="3" customFormat="1" x14ac:dyDescent="0.2">
      <c r="A425" s="99">
        <v>401</v>
      </c>
      <c r="B425" s="100">
        <v>424</v>
      </c>
      <c r="C425" s="101"/>
      <c r="D425" s="142" t="s">
        <v>2546</v>
      </c>
      <c r="E425" s="100" t="s">
        <v>636</v>
      </c>
      <c r="F425" s="102" t="str">
        <f t="shared" si="19"/>
        <v>1914-15 - Panama-Pacific Exposition Issue - 1c  Green,  Balboa, Perf 10   Single-Line Watermark</v>
      </c>
      <c r="G425" s="106" t="s">
        <v>2512</v>
      </c>
      <c r="H425" s="104"/>
      <c r="I425" s="105">
        <v>7</v>
      </c>
      <c r="J425" s="105">
        <v>0</v>
      </c>
      <c r="K425" s="105">
        <v>25</v>
      </c>
      <c r="L425" s="104">
        <v>7</v>
      </c>
      <c r="M425" s="100">
        <v>921</v>
      </c>
      <c r="N425" s="112" t="s">
        <v>591</v>
      </c>
      <c r="O425" s="32" t="s">
        <v>2182</v>
      </c>
      <c r="P425" s="111" t="s">
        <v>233</v>
      </c>
      <c r="Q425" s="80" t="s">
        <v>1954</v>
      </c>
      <c r="R425" s="80" t="s">
        <v>1698</v>
      </c>
      <c r="S425" s="36" t="s">
        <v>2022</v>
      </c>
      <c r="T425" s="80" t="s">
        <v>2156</v>
      </c>
      <c r="U425" s="80" t="s">
        <v>2149</v>
      </c>
      <c r="V425" s="80"/>
      <c r="W425" s="80" t="str">
        <f t="shared" si="20"/>
        <v/>
      </c>
      <c r="X425" s="32" t="s">
        <v>1593</v>
      </c>
      <c r="Y425" s="110" t="s">
        <v>636</v>
      </c>
      <c r="Z425" s="35"/>
      <c r="AA425" s="133">
        <v>1</v>
      </c>
      <c r="AB425" s="133">
        <f t="shared" si="21"/>
        <v>0</v>
      </c>
    </row>
    <row r="426" spans="1:28" s="3" customFormat="1" x14ac:dyDescent="0.2">
      <c r="A426" s="99">
        <v>402</v>
      </c>
      <c r="B426" s="100">
        <v>425</v>
      </c>
      <c r="C426" s="101"/>
      <c r="D426" s="142" t="s">
        <v>2546</v>
      </c>
      <c r="E426" s="100" t="s">
        <v>637</v>
      </c>
      <c r="F426" s="102" t="str">
        <f t="shared" si="19"/>
        <v>1914-15 - Panama-Pacific Exposition Issue - 2c  Carmine,  Panama Canal, Perf 10   Single-Line Watermark</v>
      </c>
      <c r="G426" s="106" t="s">
        <v>2512</v>
      </c>
      <c r="H426" s="104"/>
      <c r="I426" s="105">
        <v>2.75</v>
      </c>
      <c r="J426" s="105">
        <v>0</v>
      </c>
      <c r="K426" s="105">
        <v>70</v>
      </c>
      <c r="L426" s="104">
        <v>2.75</v>
      </c>
      <c r="M426" s="100">
        <v>923</v>
      </c>
      <c r="N426" s="112" t="s">
        <v>591</v>
      </c>
      <c r="O426" s="32" t="s">
        <v>2182</v>
      </c>
      <c r="P426" s="111" t="s">
        <v>233</v>
      </c>
      <c r="Q426" s="80" t="s">
        <v>1960</v>
      </c>
      <c r="R426" s="80" t="s">
        <v>1699</v>
      </c>
      <c r="S426" s="36" t="s">
        <v>2057</v>
      </c>
      <c r="T426" s="80" t="s">
        <v>2156</v>
      </c>
      <c r="U426" s="80" t="s">
        <v>2149</v>
      </c>
      <c r="V426" s="80"/>
      <c r="W426" s="80" t="str">
        <f t="shared" si="20"/>
        <v/>
      </c>
      <c r="X426" s="32" t="s">
        <v>1593</v>
      </c>
      <c r="Y426" s="110" t="s">
        <v>637</v>
      </c>
      <c r="Z426" s="35"/>
      <c r="AA426" s="133">
        <v>1</v>
      </c>
      <c r="AB426" s="133">
        <f t="shared" si="21"/>
        <v>0</v>
      </c>
    </row>
    <row r="427" spans="1:28" s="3" customFormat="1" x14ac:dyDescent="0.2">
      <c r="A427" s="99">
        <v>403</v>
      </c>
      <c r="B427" s="100">
        <v>426</v>
      </c>
      <c r="C427" s="101"/>
      <c r="D427" s="142" t="s">
        <v>2546</v>
      </c>
      <c r="E427" s="100" t="s">
        <v>638</v>
      </c>
      <c r="F427" s="102" t="str">
        <f t="shared" si="19"/>
        <v>1914-15 - Panama-Pacific Exposition Issue - 5c  Blue,  Golden Gate, Perf 10   Single-Line Watermark</v>
      </c>
      <c r="G427" s="106" t="s">
        <v>2512</v>
      </c>
      <c r="H427" s="104"/>
      <c r="I427" s="105">
        <v>20</v>
      </c>
      <c r="J427" s="105">
        <v>0</v>
      </c>
      <c r="K427" s="105">
        <v>160</v>
      </c>
      <c r="L427" s="104">
        <v>20</v>
      </c>
      <c r="M427" s="100">
        <v>925</v>
      </c>
      <c r="N427" s="112" t="s">
        <v>591</v>
      </c>
      <c r="O427" s="32" t="s">
        <v>2182</v>
      </c>
      <c r="P427" s="111" t="s">
        <v>233</v>
      </c>
      <c r="Q427" s="80" t="s">
        <v>1952</v>
      </c>
      <c r="R427" s="80" t="s">
        <v>1700</v>
      </c>
      <c r="S427" s="36" t="s">
        <v>2018</v>
      </c>
      <c r="T427" s="80" t="s">
        <v>2156</v>
      </c>
      <c r="U427" s="80" t="s">
        <v>2149</v>
      </c>
      <c r="V427" s="80"/>
      <c r="W427" s="80" t="str">
        <f t="shared" si="20"/>
        <v/>
      </c>
      <c r="X427" s="32" t="s">
        <v>1593</v>
      </c>
      <c r="Y427" s="110" t="s">
        <v>638</v>
      </c>
      <c r="Z427" s="35"/>
      <c r="AA427" s="133">
        <v>1</v>
      </c>
      <c r="AB427" s="133">
        <f t="shared" si="21"/>
        <v>0</v>
      </c>
    </row>
    <row r="428" spans="1:28" s="3" customFormat="1" x14ac:dyDescent="0.2">
      <c r="A428" s="99">
        <v>404</v>
      </c>
      <c r="B428" s="100">
        <v>427</v>
      </c>
      <c r="C428" s="101"/>
      <c r="D428" s="142" t="s">
        <v>2546</v>
      </c>
      <c r="E428" s="100" t="s">
        <v>640</v>
      </c>
      <c r="F428" s="102" t="str">
        <f t="shared" si="19"/>
        <v>1914-15 - Panama-Pacific Exposition Issue - 10c  Orange,  San Francisco Bay, Perf 10   Single-Line Watermark</v>
      </c>
      <c r="G428" s="106" t="s">
        <v>2512</v>
      </c>
      <c r="H428" s="104"/>
      <c r="I428" s="105">
        <v>75</v>
      </c>
      <c r="J428" s="105">
        <v>0</v>
      </c>
      <c r="K428" s="105">
        <v>700</v>
      </c>
      <c r="L428" s="104">
        <v>75</v>
      </c>
      <c r="M428" s="100">
        <v>928</v>
      </c>
      <c r="N428" s="112" t="s">
        <v>591</v>
      </c>
      <c r="O428" s="32" t="s">
        <v>2182</v>
      </c>
      <c r="P428" s="111" t="s">
        <v>233</v>
      </c>
      <c r="Q428" s="80" t="s">
        <v>1953</v>
      </c>
      <c r="R428" s="80" t="s">
        <v>1701</v>
      </c>
      <c r="S428" s="36" t="s">
        <v>2031</v>
      </c>
      <c r="T428" s="80" t="s">
        <v>2156</v>
      </c>
      <c r="U428" s="80" t="s">
        <v>2149</v>
      </c>
      <c r="V428" s="80"/>
      <c r="W428" s="80" t="str">
        <f t="shared" si="20"/>
        <v/>
      </c>
      <c r="X428" s="32" t="s">
        <v>1593</v>
      </c>
      <c r="Y428" s="110" t="s">
        <v>640</v>
      </c>
      <c r="Z428" s="35"/>
      <c r="AA428" s="133">
        <v>1</v>
      </c>
      <c r="AB428" s="133">
        <f t="shared" si="21"/>
        <v>0</v>
      </c>
    </row>
    <row r="429" spans="1:28" s="3" customFormat="1" x14ac:dyDescent="0.2">
      <c r="A429" s="99">
        <v>405</v>
      </c>
      <c r="B429" s="100">
        <v>428</v>
      </c>
      <c r="C429" s="101">
        <v>118</v>
      </c>
      <c r="D429" s="142" t="s">
        <v>2546</v>
      </c>
      <c r="E429" s="100">
        <v>118</v>
      </c>
      <c r="F429" s="102" t="str">
        <f t="shared" si="19"/>
        <v>1912-14 - Third Bureau, 2nd Series - Washington-Franklin Issue - 1c  Green,  Washington, Perf 12   Single-Line Watermark</v>
      </c>
      <c r="G429" s="106" t="s">
        <v>2512</v>
      </c>
      <c r="H429" s="104">
        <v>0.25</v>
      </c>
      <c r="I429" s="105">
        <v>0.25</v>
      </c>
      <c r="J429" s="105">
        <v>0</v>
      </c>
      <c r="K429" s="105">
        <v>6.5</v>
      </c>
      <c r="L429" s="104">
        <v>0.25</v>
      </c>
      <c r="M429" s="100">
        <v>410</v>
      </c>
      <c r="N429" s="112" t="s">
        <v>590</v>
      </c>
      <c r="O429" s="32" t="s">
        <v>2183</v>
      </c>
      <c r="P429" s="111" t="s">
        <v>239</v>
      </c>
      <c r="Q429" s="80" t="s">
        <v>1954</v>
      </c>
      <c r="R429" s="80" t="s">
        <v>1635</v>
      </c>
      <c r="S429" s="36" t="s">
        <v>2022</v>
      </c>
      <c r="T429" s="80" t="s">
        <v>2147</v>
      </c>
      <c r="U429" s="80" t="s">
        <v>2149</v>
      </c>
      <c r="V429" s="80"/>
      <c r="W429" s="80" t="str">
        <f t="shared" si="20"/>
        <v/>
      </c>
      <c r="X429" s="32" t="s">
        <v>590</v>
      </c>
      <c r="Y429" s="110">
        <v>118</v>
      </c>
      <c r="Z429" s="35" t="s">
        <v>932</v>
      </c>
      <c r="AA429" s="133">
        <v>1</v>
      </c>
      <c r="AB429" s="133">
        <f t="shared" si="21"/>
        <v>1</v>
      </c>
    </row>
    <row r="430" spans="1:28" s="3" customFormat="1" x14ac:dyDescent="0.2">
      <c r="A430" s="99">
        <v>406</v>
      </c>
      <c r="B430" s="100">
        <v>429</v>
      </c>
      <c r="C430" s="101">
        <v>119</v>
      </c>
      <c r="D430" s="142" t="s">
        <v>2546</v>
      </c>
      <c r="E430" s="100">
        <v>119</v>
      </c>
      <c r="F430" s="102" t="str">
        <f t="shared" si="19"/>
        <v>1912-14 - Third Bureau, 2nd Series - Washington-Franklin Issue - 2c  Carmine,  Washington, Type I, Perf 12   Single-Line Watermark</v>
      </c>
      <c r="G430" s="106" t="s">
        <v>2512</v>
      </c>
      <c r="H430" s="104">
        <v>0.25</v>
      </c>
      <c r="I430" s="105">
        <v>0.25</v>
      </c>
      <c r="J430" s="105">
        <v>0</v>
      </c>
      <c r="K430" s="105">
        <v>6.5</v>
      </c>
      <c r="L430" s="104">
        <v>0.25</v>
      </c>
      <c r="M430" s="100">
        <v>434</v>
      </c>
      <c r="N430" s="112" t="s">
        <v>590</v>
      </c>
      <c r="O430" s="32" t="s">
        <v>2183</v>
      </c>
      <c r="P430" s="111" t="s">
        <v>239</v>
      </c>
      <c r="Q430" s="80" t="s">
        <v>1960</v>
      </c>
      <c r="R430" s="80" t="s">
        <v>1635</v>
      </c>
      <c r="S430" s="36" t="s">
        <v>2057</v>
      </c>
      <c r="T430" s="80" t="s">
        <v>2147</v>
      </c>
      <c r="U430" s="80" t="s">
        <v>2149</v>
      </c>
      <c r="V430" s="80" t="s">
        <v>2016</v>
      </c>
      <c r="W430" s="80" t="str">
        <f t="shared" si="20"/>
        <v>, Type I</v>
      </c>
      <c r="X430" s="32" t="s">
        <v>590</v>
      </c>
      <c r="Y430" s="110">
        <v>119</v>
      </c>
      <c r="Z430" s="35" t="s">
        <v>932</v>
      </c>
      <c r="AA430" s="133">
        <v>1</v>
      </c>
      <c r="AB430" s="133">
        <f t="shared" si="21"/>
        <v>1</v>
      </c>
    </row>
    <row r="431" spans="1:28" s="3" customFormat="1" x14ac:dyDescent="0.2">
      <c r="A431" s="99">
        <v>407</v>
      </c>
      <c r="B431" s="100">
        <v>430</v>
      </c>
      <c r="C431" s="101">
        <v>120</v>
      </c>
      <c r="D431" s="142" t="s">
        <v>2546</v>
      </c>
      <c r="E431" s="100">
        <v>120</v>
      </c>
      <c r="F431" s="102" t="str">
        <f t="shared" si="19"/>
        <v>1912-14 - Third Bureau, 2nd Series - Washington-Franklin Issue - 7c  Black,  Washington, Perf 12   Single-Line Watermark</v>
      </c>
      <c r="G431" s="106" t="s">
        <v>2512</v>
      </c>
      <c r="H431" s="104">
        <v>14</v>
      </c>
      <c r="I431" s="105">
        <v>14</v>
      </c>
      <c r="J431" s="105">
        <v>0</v>
      </c>
      <c r="K431" s="105">
        <v>70</v>
      </c>
      <c r="L431" s="104">
        <v>14</v>
      </c>
      <c r="M431" s="100">
        <v>472</v>
      </c>
      <c r="N431" s="112" t="s">
        <v>590</v>
      </c>
      <c r="O431" s="32" t="s">
        <v>2183</v>
      </c>
      <c r="P431" s="111" t="s">
        <v>239</v>
      </c>
      <c r="Q431" s="80" t="s">
        <v>1963</v>
      </c>
      <c r="R431" s="80" t="s">
        <v>1635</v>
      </c>
      <c r="S431" s="36" t="s">
        <v>2014</v>
      </c>
      <c r="T431" s="80" t="s">
        <v>2147</v>
      </c>
      <c r="U431" s="80" t="s">
        <v>2149</v>
      </c>
      <c r="V431" s="80"/>
      <c r="W431" s="80" t="str">
        <f t="shared" si="20"/>
        <v/>
      </c>
      <c r="X431" s="32" t="s">
        <v>590</v>
      </c>
      <c r="Y431" s="110">
        <v>120</v>
      </c>
      <c r="Z431" s="35" t="s">
        <v>932</v>
      </c>
      <c r="AA431" s="133">
        <v>1</v>
      </c>
      <c r="AB431" s="133">
        <f t="shared" si="21"/>
        <v>1</v>
      </c>
    </row>
    <row r="432" spans="1:28" s="3" customFormat="1" x14ac:dyDescent="0.2">
      <c r="A432" s="99">
        <v>408</v>
      </c>
      <c r="B432" s="100">
        <v>431</v>
      </c>
      <c r="C432" s="101"/>
      <c r="D432" s="143" t="s">
        <v>3794</v>
      </c>
      <c r="E432" s="100">
        <v>118</v>
      </c>
      <c r="F432" s="102" t="str">
        <f t="shared" si="19"/>
        <v>1912 - Third Bureau, 2nd Series - Washington-Franklin Issue - 1c  Green,  Washington, Imperf   Single-Line Watermark</v>
      </c>
      <c r="G432" s="106" t="s">
        <v>2512</v>
      </c>
      <c r="H432" s="104"/>
      <c r="I432" s="105">
        <v>1</v>
      </c>
      <c r="J432" s="105">
        <v>0</v>
      </c>
      <c r="K432" s="105">
        <v>1</v>
      </c>
      <c r="L432" s="104">
        <v>1</v>
      </c>
      <c r="M432" s="100">
        <v>411</v>
      </c>
      <c r="N432" s="112" t="s">
        <v>590</v>
      </c>
      <c r="O432" s="32">
        <v>1912</v>
      </c>
      <c r="P432" s="111" t="s">
        <v>239</v>
      </c>
      <c r="Q432" s="80" t="s">
        <v>1954</v>
      </c>
      <c r="R432" s="80" t="s">
        <v>1635</v>
      </c>
      <c r="S432" s="36" t="s">
        <v>2022</v>
      </c>
      <c r="T432" s="80" t="s">
        <v>2138</v>
      </c>
      <c r="U432" s="80" t="s">
        <v>2149</v>
      </c>
      <c r="V432" s="80"/>
      <c r="W432" s="80" t="str">
        <f t="shared" si="20"/>
        <v/>
      </c>
      <c r="X432" s="32" t="s">
        <v>1593</v>
      </c>
      <c r="Y432" s="110">
        <v>118</v>
      </c>
      <c r="Z432" s="35"/>
      <c r="AA432" s="133">
        <v>1</v>
      </c>
      <c r="AB432" s="133">
        <f t="shared" si="21"/>
        <v>0</v>
      </c>
    </row>
    <row r="433" spans="1:28" s="3" customFormat="1" x14ac:dyDescent="0.2">
      <c r="A433" s="99">
        <v>409</v>
      </c>
      <c r="B433" s="100">
        <v>432</v>
      </c>
      <c r="C433" s="101"/>
      <c r="D433" s="143" t="s">
        <v>3794</v>
      </c>
      <c r="E433" s="100">
        <v>119</v>
      </c>
      <c r="F433" s="102" t="str">
        <f t="shared" si="19"/>
        <v>1912 - Third Bureau, 2nd Series - Washington-Franklin Issue - 2c  Carmine,  Washington, Type I, Imperf   Single-Line Watermark</v>
      </c>
      <c r="G433" s="106" t="s">
        <v>2512</v>
      </c>
      <c r="H433" s="104"/>
      <c r="I433" s="105">
        <v>1.2</v>
      </c>
      <c r="J433" s="105">
        <v>0</v>
      </c>
      <c r="K433" s="105">
        <v>1.2</v>
      </c>
      <c r="L433" s="104">
        <v>1.2</v>
      </c>
      <c r="M433" s="100">
        <v>435</v>
      </c>
      <c r="N433" s="112" t="s">
        <v>590</v>
      </c>
      <c r="O433" s="32">
        <v>1912</v>
      </c>
      <c r="P433" s="111" t="s">
        <v>239</v>
      </c>
      <c r="Q433" s="80" t="s">
        <v>1960</v>
      </c>
      <c r="R433" s="80" t="s">
        <v>1635</v>
      </c>
      <c r="S433" s="36" t="s">
        <v>2057</v>
      </c>
      <c r="T433" s="80" t="s">
        <v>2138</v>
      </c>
      <c r="U433" s="80" t="s">
        <v>2149</v>
      </c>
      <c r="V433" s="80" t="s">
        <v>2016</v>
      </c>
      <c r="W433" s="80" t="str">
        <f t="shared" si="20"/>
        <v>, Type I</v>
      </c>
      <c r="X433" s="32" t="s">
        <v>1593</v>
      </c>
      <c r="Y433" s="110">
        <v>119</v>
      </c>
      <c r="Z433" s="35"/>
      <c r="AA433" s="133">
        <v>1</v>
      </c>
      <c r="AB433" s="133">
        <f t="shared" si="21"/>
        <v>0</v>
      </c>
    </row>
    <row r="434" spans="1:28" s="3" customFormat="1" x14ac:dyDescent="0.2">
      <c r="A434" s="99">
        <v>410</v>
      </c>
      <c r="B434" s="100">
        <v>433</v>
      </c>
      <c r="C434" s="101"/>
      <c r="D434" s="143" t="s">
        <v>3794</v>
      </c>
      <c r="E434" s="100">
        <v>118</v>
      </c>
      <c r="F434" s="102" t="str">
        <f t="shared" si="19"/>
        <v>1912 - Third Bureau, 2nd Series - Washington-Franklin Issue - 1c  Green,  Washington, Perf 8 1/2 Horiz Coil   Single-Line Watermark</v>
      </c>
      <c r="G434" s="106" t="s">
        <v>2512</v>
      </c>
      <c r="H434" s="104"/>
      <c r="I434" s="105">
        <v>12.5</v>
      </c>
      <c r="J434" s="105">
        <v>0</v>
      </c>
      <c r="K434" s="105">
        <v>6</v>
      </c>
      <c r="L434" s="104">
        <v>12.5</v>
      </c>
      <c r="M434" s="100">
        <v>412</v>
      </c>
      <c r="N434" s="112" t="s">
        <v>590</v>
      </c>
      <c r="O434" s="32">
        <v>1912</v>
      </c>
      <c r="P434" s="111" t="s">
        <v>239</v>
      </c>
      <c r="Q434" s="80" t="s">
        <v>1954</v>
      </c>
      <c r="R434" s="80" t="s">
        <v>1635</v>
      </c>
      <c r="S434" s="36" t="s">
        <v>2022</v>
      </c>
      <c r="T434" s="80" t="s">
        <v>2152</v>
      </c>
      <c r="U434" s="80" t="s">
        <v>2149</v>
      </c>
      <c r="V434" s="80"/>
      <c r="W434" s="80" t="str">
        <f t="shared" si="20"/>
        <v/>
      </c>
      <c r="X434" s="32" t="s">
        <v>1593</v>
      </c>
      <c r="Y434" s="110">
        <v>118</v>
      </c>
      <c r="Z434" s="35"/>
      <c r="AA434" s="133">
        <v>1</v>
      </c>
      <c r="AB434" s="133">
        <f t="shared" si="21"/>
        <v>0</v>
      </c>
    </row>
    <row r="435" spans="1:28" s="3" customFormat="1" x14ac:dyDescent="0.2">
      <c r="A435" s="99">
        <v>411</v>
      </c>
      <c r="B435" s="100">
        <v>434</v>
      </c>
      <c r="C435" s="101"/>
      <c r="D435" s="143" t="s">
        <v>3794</v>
      </c>
      <c r="E435" s="100">
        <v>119</v>
      </c>
      <c r="F435" s="102" t="str">
        <f t="shared" si="19"/>
        <v>1912 - Third Bureau, 2nd Series - Washington-Franklin Issue - 2c  Carmine,  Washington, Type I, Perf 8 1/2 Horiz Coil   Single-Line Watermark</v>
      </c>
      <c r="G435" s="106" t="s">
        <v>2512</v>
      </c>
      <c r="H435" s="104"/>
      <c r="I435" s="105">
        <v>15</v>
      </c>
      <c r="J435" s="105">
        <v>0</v>
      </c>
      <c r="K435" s="105">
        <v>10</v>
      </c>
      <c r="L435" s="104">
        <v>15</v>
      </c>
      <c r="M435" s="100">
        <v>436</v>
      </c>
      <c r="N435" s="112" t="s">
        <v>590</v>
      </c>
      <c r="O435" s="32">
        <v>1912</v>
      </c>
      <c r="P435" s="111" t="s">
        <v>239</v>
      </c>
      <c r="Q435" s="80" t="s">
        <v>1960</v>
      </c>
      <c r="R435" s="80" t="s">
        <v>1635</v>
      </c>
      <c r="S435" s="36" t="s">
        <v>2057</v>
      </c>
      <c r="T435" s="80" t="s">
        <v>2152</v>
      </c>
      <c r="U435" s="80" t="s">
        <v>2149</v>
      </c>
      <c r="V435" s="80" t="s">
        <v>2016</v>
      </c>
      <c r="W435" s="80" t="str">
        <f t="shared" si="20"/>
        <v>, Type I</v>
      </c>
      <c r="X435" s="32" t="s">
        <v>1593</v>
      </c>
      <c r="Y435" s="110">
        <v>119</v>
      </c>
      <c r="Z435" s="35"/>
      <c r="AA435" s="133">
        <v>1</v>
      </c>
      <c r="AB435" s="133">
        <f t="shared" si="21"/>
        <v>0</v>
      </c>
    </row>
    <row r="436" spans="1:28" s="3" customFormat="1" x14ac:dyDescent="0.2">
      <c r="A436" s="99">
        <v>412</v>
      </c>
      <c r="B436" s="100">
        <v>435</v>
      </c>
      <c r="C436" s="101"/>
      <c r="D436" s="143" t="s">
        <v>3794</v>
      </c>
      <c r="E436" s="100">
        <v>118</v>
      </c>
      <c r="F436" s="102" t="str">
        <f t="shared" si="19"/>
        <v>1912 - Third Bureau, 2nd Series - Washington-Franklin Issue - 1c  Green,  Washington, Perf 8 1/2 Vert Coil   Single-Line Watermark</v>
      </c>
      <c r="G436" s="106" t="s">
        <v>2512</v>
      </c>
      <c r="H436" s="104"/>
      <c r="I436" s="105">
        <v>25</v>
      </c>
      <c r="J436" s="105">
        <v>0</v>
      </c>
      <c r="K436" s="105">
        <v>25</v>
      </c>
      <c r="L436" s="104">
        <v>25</v>
      </c>
      <c r="M436" s="100">
        <v>413</v>
      </c>
      <c r="N436" s="112" t="s">
        <v>590</v>
      </c>
      <c r="O436" s="32">
        <v>1912</v>
      </c>
      <c r="P436" s="111" t="s">
        <v>239</v>
      </c>
      <c r="Q436" s="80" t="s">
        <v>1954</v>
      </c>
      <c r="R436" s="80" t="s">
        <v>1635</v>
      </c>
      <c r="S436" s="36" t="s">
        <v>2022</v>
      </c>
      <c r="T436" s="80" t="s">
        <v>2154</v>
      </c>
      <c r="U436" s="80" t="s">
        <v>2149</v>
      </c>
      <c r="V436" s="80"/>
      <c r="W436" s="80" t="str">
        <f t="shared" si="20"/>
        <v/>
      </c>
      <c r="X436" s="32" t="s">
        <v>1593</v>
      </c>
      <c r="Y436" s="110">
        <v>118</v>
      </c>
      <c r="Z436" s="35"/>
      <c r="AA436" s="133">
        <v>1</v>
      </c>
      <c r="AB436" s="133">
        <f t="shared" si="21"/>
        <v>0</v>
      </c>
    </row>
    <row r="437" spans="1:28" s="3" customFormat="1" x14ac:dyDescent="0.2">
      <c r="A437" s="99">
        <v>413</v>
      </c>
      <c r="B437" s="100">
        <v>436</v>
      </c>
      <c r="C437" s="101"/>
      <c r="D437" s="143" t="s">
        <v>3794</v>
      </c>
      <c r="E437" s="100">
        <v>119</v>
      </c>
      <c r="F437" s="102" t="str">
        <f t="shared" si="19"/>
        <v>1912 - Third Bureau, 2nd Series - Washington-Franklin Issue - 2c  Carmine,  Washington, Type I, Perf 8 1/2 Vert Coil   Single-Line Watermark</v>
      </c>
      <c r="G437" s="106" t="s">
        <v>2512</v>
      </c>
      <c r="H437" s="104"/>
      <c r="I437" s="105">
        <v>25</v>
      </c>
      <c r="J437" s="105">
        <v>0</v>
      </c>
      <c r="K437" s="105">
        <v>60</v>
      </c>
      <c r="L437" s="104">
        <v>25</v>
      </c>
      <c r="M437" s="100">
        <v>437</v>
      </c>
      <c r="N437" s="112" t="s">
        <v>590</v>
      </c>
      <c r="O437" s="32">
        <v>1912</v>
      </c>
      <c r="P437" s="111" t="s">
        <v>239</v>
      </c>
      <c r="Q437" s="80" t="s">
        <v>1960</v>
      </c>
      <c r="R437" s="80" t="s">
        <v>1635</v>
      </c>
      <c r="S437" s="36" t="s">
        <v>2057</v>
      </c>
      <c r="T437" s="80" t="s">
        <v>2154</v>
      </c>
      <c r="U437" s="80" t="s">
        <v>2149</v>
      </c>
      <c r="V437" s="80" t="s">
        <v>2016</v>
      </c>
      <c r="W437" s="80" t="str">
        <f t="shared" si="20"/>
        <v>, Type I</v>
      </c>
      <c r="X437" s="32" t="s">
        <v>1593</v>
      </c>
      <c r="Y437" s="110">
        <v>119</v>
      </c>
      <c r="Z437" s="35"/>
      <c r="AA437" s="133">
        <v>1</v>
      </c>
      <c r="AB437" s="133">
        <f t="shared" si="21"/>
        <v>0</v>
      </c>
    </row>
    <row r="438" spans="1:28" s="3" customFormat="1" x14ac:dyDescent="0.2">
      <c r="A438" s="99">
        <v>414</v>
      </c>
      <c r="B438" s="100">
        <v>437</v>
      </c>
      <c r="C438" s="101">
        <v>121</v>
      </c>
      <c r="D438" s="142" t="s">
        <v>2546</v>
      </c>
      <c r="E438" s="100">
        <v>121</v>
      </c>
      <c r="F438" s="102" t="str">
        <f t="shared" si="19"/>
        <v>1912-14 - Third Bureau, 2nd Series - Washington-Franklin Issue - 8c  Pale Olive Green,  Franklin, Perf 12   Single-Line Watermark</v>
      </c>
      <c r="G438" s="106" t="s">
        <v>2512</v>
      </c>
      <c r="H438" s="104">
        <v>2</v>
      </c>
      <c r="I438" s="105">
        <v>2</v>
      </c>
      <c r="J438" s="105">
        <v>0</v>
      </c>
      <c r="K438" s="105">
        <v>42.5</v>
      </c>
      <c r="L438" s="104">
        <v>2</v>
      </c>
      <c r="M438" s="100">
        <v>476</v>
      </c>
      <c r="N438" s="112" t="s">
        <v>590</v>
      </c>
      <c r="O438" s="32" t="s">
        <v>2183</v>
      </c>
      <c r="P438" s="111" t="s">
        <v>239</v>
      </c>
      <c r="Q438" s="80" t="s">
        <v>1965</v>
      </c>
      <c r="R438" s="80" t="s">
        <v>1634</v>
      </c>
      <c r="S438" s="36" t="s">
        <v>2157</v>
      </c>
      <c r="T438" s="80" t="s">
        <v>2147</v>
      </c>
      <c r="U438" s="80" t="s">
        <v>2149</v>
      </c>
      <c r="V438" s="80"/>
      <c r="W438" s="80" t="str">
        <f t="shared" si="20"/>
        <v/>
      </c>
      <c r="X438" s="32" t="s">
        <v>590</v>
      </c>
      <c r="Y438" s="110">
        <v>121</v>
      </c>
      <c r="Z438" s="35" t="s">
        <v>934</v>
      </c>
      <c r="AA438" s="133">
        <v>1</v>
      </c>
      <c r="AB438" s="133">
        <f t="shared" si="21"/>
        <v>1</v>
      </c>
    </row>
    <row r="439" spans="1:28" s="3" customFormat="1" x14ac:dyDescent="0.2">
      <c r="A439" s="99">
        <v>415</v>
      </c>
      <c r="B439" s="100">
        <v>438</v>
      </c>
      <c r="C439" s="101">
        <v>122</v>
      </c>
      <c r="D439" s="142" t="s">
        <v>2546</v>
      </c>
      <c r="E439" s="100">
        <v>122</v>
      </c>
      <c r="F439" s="102" t="str">
        <f t="shared" si="19"/>
        <v>1912-14 - Third Bureau, 2nd Series - Washington-Franklin Issue - 9c  Salmon Red,  Franklin, Perf 12   Single-Line Watermark</v>
      </c>
      <c r="G439" s="106" t="s">
        <v>2512</v>
      </c>
      <c r="H439" s="104">
        <v>14</v>
      </c>
      <c r="I439" s="105">
        <v>14</v>
      </c>
      <c r="J439" s="105">
        <v>0</v>
      </c>
      <c r="K439" s="105">
        <v>52.5</v>
      </c>
      <c r="L439" s="104">
        <v>14</v>
      </c>
      <c r="M439" s="100">
        <v>480</v>
      </c>
      <c r="N439" s="112" t="s">
        <v>590</v>
      </c>
      <c r="O439" s="32" t="s">
        <v>2183</v>
      </c>
      <c r="P439" s="111" t="s">
        <v>239</v>
      </c>
      <c r="Q439" s="80" t="s">
        <v>1968</v>
      </c>
      <c r="R439" s="80" t="s">
        <v>1634</v>
      </c>
      <c r="S439" s="36" t="s">
        <v>2158</v>
      </c>
      <c r="T439" s="80" t="s">
        <v>2147</v>
      </c>
      <c r="U439" s="80" t="s">
        <v>2149</v>
      </c>
      <c r="V439" s="80"/>
      <c r="W439" s="80" t="str">
        <f t="shared" si="20"/>
        <v/>
      </c>
      <c r="X439" s="32" t="s">
        <v>590</v>
      </c>
      <c r="Y439" s="110">
        <v>122</v>
      </c>
      <c r="Z439" s="35" t="s">
        <v>934</v>
      </c>
      <c r="AA439" s="133">
        <v>1</v>
      </c>
      <c r="AB439" s="133">
        <f t="shared" si="21"/>
        <v>1</v>
      </c>
    </row>
    <row r="440" spans="1:28" s="3" customFormat="1" x14ac:dyDescent="0.2">
      <c r="A440" s="99">
        <v>416</v>
      </c>
      <c r="B440" s="100">
        <v>439</v>
      </c>
      <c r="C440" s="101">
        <v>123</v>
      </c>
      <c r="D440" s="142" t="s">
        <v>2546</v>
      </c>
      <c r="E440" s="100">
        <v>123</v>
      </c>
      <c r="F440" s="102" t="str">
        <f t="shared" si="19"/>
        <v>1912-14 - Third Bureau, 2nd Series - Washington-Franklin Issue - 10c  Orange Yellow,  Franklin, Perf 12   Single-Line Watermark</v>
      </c>
      <c r="G440" s="106" t="s">
        <v>2512</v>
      </c>
      <c r="H440" s="104">
        <v>0.8</v>
      </c>
      <c r="I440" s="105">
        <v>0.8</v>
      </c>
      <c r="J440" s="105">
        <v>0</v>
      </c>
      <c r="K440" s="105">
        <v>42.5</v>
      </c>
      <c r="L440" s="104">
        <v>0.8</v>
      </c>
      <c r="M440" s="100">
        <v>484</v>
      </c>
      <c r="N440" s="112" t="s">
        <v>590</v>
      </c>
      <c r="O440" s="32" t="s">
        <v>2183</v>
      </c>
      <c r="P440" s="111" t="s">
        <v>239</v>
      </c>
      <c r="Q440" s="80" t="s">
        <v>1953</v>
      </c>
      <c r="R440" s="80" t="s">
        <v>1634</v>
      </c>
      <c r="S440" s="36" t="s">
        <v>2155</v>
      </c>
      <c r="T440" s="80" t="s">
        <v>2147</v>
      </c>
      <c r="U440" s="80" t="s">
        <v>2149</v>
      </c>
      <c r="V440" s="80"/>
      <c r="W440" s="80" t="str">
        <f t="shared" si="20"/>
        <v/>
      </c>
      <c r="X440" s="32" t="s">
        <v>590</v>
      </c>
      <c r="Y440" s="110">
        <v>123</v>
      </c>
      <c r="Z440" s="35" t="s">
        <v>934</v>
      </c>
      <c r="AA440" s="133">
        <v>1</v>
      </c>
      <c r="AB440" s="133">
        <f t="shared" si="21"/>
        <v>1</v>
      </c>
    </row>
    <row r="441" spans="1:28" s="3" customFormat="1" x14ac:dyDescent="0.2">
      <c r="A441" s="99">
        <v>417</v>
      </c>
      <c r="B441" s="100">
        <v>440</v>
      </c>
      <c r="C441" s="101">
        <v>125</v>
      </c>
      <c r="D441" s="142" t="s">
        <v>2546</v>
      </c>
      <c r="E441" s="100">
        <v>125</v>
      </c>
      <c r="F441" s="102" t="str">
        <f t="shared" si="19"/>
        <v>1912-14 - Third Bureau, 2nd Series - Washington-Franklin Issue - 12c  Claret Brown,  Franklin, Perf 12   Single-Line Watermark</v>
      </c>
      <c r="G441" s="106" t="s">
        <v>2512</v>
      </c>
      <c r="H441" s="104">
        <v>5</v>
      </c>
      <c r="I441" s="105">
        <v>5</v>
      </c>
      <c r="J441" s="105">
        <v>0</v>
      </c>
      <c r="K441" s="105">
        <v>42.5</v>
      </c>
      <c r="L441" s="104">
        <v>5</v>
      </c>
      <c r="M441" s="100">
        <v>492</v>
      </c>
      <c r="N441" s="112" t="s">
        <v>590</v>
      </c>
      <c r="O441" s="32" t="s">
        <v>2183</v>
      </c>
      <c r="P441" s="111" t="s">
        <v>239</v>
      </c>
      <c r="Q441" s="80" t="s">
        <v>1956</v>
      </c>
      <c r="R441" s="80" t="s">
        <v>1634</v>
      </c>
      <c r="S441" s="36" t="s">
        <v>2159</v>
      </c>
      <c r="T441" s="80" t="s">
        <v>2147</v>
      </c>
      <c r="U441" s="80" t="s">
        <v>2149</v>
      </c>
      <c r="V441" s="80"/>
      <c r="W441" s="80" t="str">
        <f t="shared" si="20"/>
        <v/>
      </c>
      <c r="X441" s="32" t="s">
        <v>590</v>
      </c>
      <c r="Y441" s="110">
        <v>125</v>
      </c>
      <c r="Z441" s="35" t="s">
        <v>934</v>
      </c>
      <c r="AA441" s="133">
        <v>1</v>
      </c>
      <c r="AB441" s="133">
        <f t="shared" si="21"/>
        <v>1</v>
      </c>
    </row>
    <row r="442" spans="1:28" s="3" customFormat="1" x14ac:dyDescent="0.2">
      <c r="A442" s="99">
        <v>418</v>
      </c>
      <c r="B442" s="100">
        <v>441</v>
      </c>
      <c r="C442" s="101">
        <v>127</v>
      </c>
      <c r="D442" s="142" t="s">
        <v>2546</v>
      </c>
      <c r="E442" s="100">
        <v>127</v>
      </c>
      <c r="F442" s="102" t="str">
        <f t="shared" si="19"/>
        <v>1912-14 - Third Bureau, 2nd Series - Washington-Franklin Issue - 15c  Gray,  Franklin, Perf 12   Single-Line Watermark</v>
      </c>
      <c r="G442" s="106" t="s">
        <v>2512</v>
      </c>
      <c r="H442" s="104">
        <v>4.5</v>
      </c>
      <c r="I442" s="105">
        <v>4.5</v>
      </c>
      <c r="J442" s="105">
        <v>0</v>
      </c>
      <c r="K442" s="105">
        <v>85</v>
      </c>
      <c r="L442" s="104">
        <v>4.5</v>
      </c>
      <c r="M442" s="100">
        <v>497</v>
      </c>
      <c r="N442" s="112" t="s">
        <v>590</v>
      </c>
      <c r="O442" s="32" t="s">
        <v>2183</v>
      </c>
      <c r="P442" s="111" t="s">
        <v>239</v>
      </c>
      <c r="Q442" s="80" t="s">
        <v>1961</v>
      </c>
      <c r="R442" s="80" t="s">
        <v>1634</v>
      </c>
      <c r="S442" s="36" t="s">
        <v>2029</v>
      </c>
      <c r="T442" s="80" t="s">
        <v>2147</v>
      </c>
      <c r="U442" s="80" t="s">
        <v>2149</v>
      </c>
      <c r="V442" s="80"/>
      <c r="W442" s="80" t="str">
        <f t="shared" si="20"/>
        <v/>
      </c>
      <c r="X442" s="32" t="s">
        <v>590</v>
      </c>
      <c r="Y442" s="110">
        <v>127</v>
      </c>
      <c r="Z442" s="35" t="s">
        <v>934</v>
      </c>
      <c r="AA442" s="133">
        <v>1</v>
      </c>
      <c r="AB442" s="133">
        <f t="shared" si="21"/>
        <v>1</v>
      </c>
    </row>
    <row r="443" spans="1:28" s="3" customFormat="1" x14ac:dyDescent="0.2">
      <c r="A443" s="99">
        <v>419</v>
      </c>
      <c r="B443" s="100">
        <v>442</v>
      </c>
      <c r="C443" s="101">
        <v>128</v>
      </c>
      <c r="D443" s="142" t="s">
        <v>2546</v>
      </c>
      <c r="E443" s="100">
        <v>128</v>
      </c>
      <c r="F443" s="102" t="str">
        <f t="shared" si="19"/>
        <v>1912-14 - Third Bureau, 2nd Series - Washington-Franklin Issue - 20c  Ultramarine,  Franklin, Perf 12   Single-Line Watermark</v>
      </c>
      <c r="G443" s="106" t="s">
        <v>2512</v>
      </c>
      <c r="H443" s="104">
        <v>19</v>
      </c>
      <c r="I443" s="105">
        <v>19</v>
      </c>
      <c r="J443" s="105">
        <v>0</v>
      </c>
      <c r="K443" s="105">
        <v>190</v>
      </c>
      <c r="L443" s="104">
        <v>19</v>
      </c>
      <c r="M443" s="100">
        <v>501</v>
      </c>
      <c r="N443" s="112" t="s">
        <v>590</v>
      </c>
      <c r="O443" s="32" t="s">
        <v>2183</v>
      </c>
      <c r="P443" s="111" t="s">
        <v>239</v>
      </c>
      <c r="Q443" s="80" t="s">
        <v>1969</v>
      </c>
      <c r="R443" s="80" t="s">
        <v>1634</v>
      </c>
      <c r="S443" s="36" t="s">
        <v>2048</v>
      </c>
      <c r="T443" s="80" t="s">
        <v>2147</v>
      </c>
      <c r="U443" s="80" t="s">
        <v>2149</v>
      </c>
      <c r="V443" s="80"/>
      <c r="W443" s="80" t="str">
        <f t="shared" si="20"/>
        <v/>
      </c>
      <c r="X443" s="32" t="s">
        <v>590</v>
      </c>
      <c r="Y443" s="110">
        <v>128</v>
      </c>
      <c r="Z443" s="35" t="s">
        <v>934</v>
      </c>
      <c r="AA443" s="133">
        <v>1</v>
      </c>
      <c r="AB443" s="133">
        <f t="shared" si="21"/>
        <v>1</v>
      </c>
    </row>
    <row r="444" spans="1:28" s="3" customFormat="1" x14ac:dyDescent="0.2">
      <c r="A444" s="99">
        <v>420</v>
      </c>
      <c r="B444" s="100">
        <v>443</v>
      </c>
      <c r="C444" s="101"/>
      <c r="D444" s="143" t="s">
        <v>3794</v>
      </c>
      <c r="E444" s="100">
        <v>129</v>
      </c>
      <c r="F444" s="102" t="str">
        <f t="shared" si="19"/>
        <v>1912-14 - Third Bureau, 2nd Series - Washington-Franklin Issue - 30c  Orange Red,  Franklin, Perf 12   Single-Line Watermark</v>
      </c>
      <c r="G444" s="106" t="s">
        <v>2512</v>
      </c>
      <c r="H444" s="104"/>
      <c r="I444" s="105">
        <v>19</v>
      </c>
      <c r="J444" s="105">
        <v>0</v>
      </c>
      <c r="K444" s="105">
        <v>115</v>
      </c>
      <c r="L444" s="104">
        <v>19</v>
      </c>
      <c r="M444" s="100">
        <v>505</v>
      </c>
      <c r="N444" s="112" t="s">
        <v>590</v>
      </c>
      <c r="O444" s="32" t="s">
        <v>2183</v>
      </c>
      <c r="P444" s="111" t="s">
        <v>239</v>
      </c>
      <c r="Q444" s="80" t="s">
        <v>1958</v>
      </c>
      <c r="R444" s="80" t="s">
        <v>1634</v>
      </c>
      <c r="S444" s="36" t="s">
        <v>2160</v>
      </c>
      <c r="T444" s="80" t="s">
        <v>2147</v>
      </c>
      <c r="U444" s="80" t="s">
        <v>2149</v>
      </c>
      <c r="V444" s="80"/>
      <c r="W444" s="80" t="str">
        <f t="shared" si="20"/>
        <v/>
      </c>
      <c r="X444" s="32" t="s">
        <v>1593</v>
      </c>
      <c r="Y444" s="110">
        <v>129</v>
      </c>
      <c r="Z444" s="35"/>
      <c r="AA444" s="133">
        <v>1</v>
      </c>
      <c r="AB444" s="133">
        <f t="shared" si="21"/>
        <v>0</v>
      </c>
    </row>
    <row r="445" spans="1:28" s="3" customFormat="1" x14ac:dyDescent="0.2">
      <c r="A445" s="99">
        <v>421</v>
      </c>
      <c r="B445" s="100">
        <v>444</v>
      </c>
      <c r="C445" s="101">
        <v>130</v>
      </c>
      <c r="D445" s="142" t="s">
        <v>2546</v>
      </c>
      <c r="E445" s="100">
        <v>130</v>
      </c>
      <c r="F445" s="102" t="str">
        <f t="shared" si="19"/>
        <v>1912-14 - Third Bureau, 2nd Series - Washington-Franklin Issue - 50c  Violet,  Franklin, Perf 12   Single-Line Watermark</v>
      </c>
      <c r="G445" s="106" t="s">
        <v>2512</v>
      </c>
      <c r="H445" s="104">
        <v>30</v>
      </c>
      <c r="I445" s="105">
        <v>30</v>
      </c>
      <c r="J445" s="105">
        <v>0</v>
      </c>
      <c r="K445" s="105">
        <v>350</v>
      </c>
      <c r="L445" s="104">
        <v>30</v>
      </c>
      <c r="M445" s="100">
        <v>509</v>
      </c>
      <c r="N445" s="112" t="s">
        <v>590</v>
      </c>
      <c r="O445" s="32" t="s">
        <v>2183</v>
      </c>
      <c r="P445" s="111" t="s">
        <v>239</v>
      </c>
      <c r="Q445" s="80" t="s">
        <v>1966</v>
      </c>
      <c r="R445" s="80" t="s">
        <v>1634</v>
      </c>
      <c r="S445" s="36" t="s">
        <v>2141</v>
      </c>
      <c r="T445" s="80" t="s">
        <v>2147</v>
      </c>
      <c r="U445" s="80" t="s">
        <v>2149</v>
      </c>
      <c r="V445" s="80"/>
      <c r="W445" s="80" t="str">
        <f t="shared" si="20"/>
        <v/>
      </c>
      <c r="X445" s="32" t="s">
        <v>590</v>
      </c>
      <c r="Y445" s="110">
        <v>130</v>
      </c>
      <c r="Z445" s="35" t="s">
        <v>934</v>
      </c>
      <c r="AA445" s="133">
        <v>1</v>
      </c>
      <c r="AB445" s="133">
        <f t="shared" si="21"/>
        <v>1</v>
      </c>
    </row>
    <row r="446" spans="1:28" s="3" customFormat="1" x14ac:dyDescent="0.2">
      <c r="A446" s="99">
        <v>422</v>
      </c>
      <c r="B446" s="100">
        <v>445</v>
      </c>
      <c r="C446" s="101"/>
      <c r="D446" s="143" t="s">
        <v>3794</v>
      </c>
      <c r="E446" s="100">
        <v>130</v>
      </c>
      <c r="F446" s="102" t="str">
        <f t="shared" si="19"/>
        <v>1912, Feb 12 - Third Bureau, 2nd Series - Washington-Franklin Issue - 50c  Violet,  Franklin, Perf 12   Double-Line Watermark</v>
      </c>
      <c r="G446" s="106" t="s">
        <v>2512</v>
      </c>
      <c r="H446" s="104"/>
      <c r="I446" s="105">
        <v>25</v>
      </c>
      <c r="J446" s="105">
        <v>0</v>
      </c>
      <c r="K446" s="105">
        <v>225</v>
      </c>
      <c r="L446" s="104">
        <v>25</v>
      </c>
      <c r="M446" s="100">
        <v>510</v>
      </c>
      <c r="N446" s="112" t="s">
        <v>590</v>
      </c>
      <c r="O446" s="32" t="s">
        <v>2161</v>
      </c>
      <c r="P446" s="111" t="s">
        <v>239</v>
      </c>
      <c r="Q446" s="80" t="s">
        <v>1966</v>
      </c>
      <c r="R446" s="80" t="s">
        <v>1634</v>
      </c>
      <c r="S446" s="36" t="s">
        <v>2141</v>
      </c>
      <c r="T446" s="80" t="s">
        <v>2147</v>
      </c>
      <c r="U446" s="80" t="s">
        <v>2120</v>
      </c>
      <c r="V446" s="80"/>
      <c r="W446" s="80" t="str">
        <f t="shared" si="20"/>
        <v/>
      </c>
      <c r="X446" s="32" t="s">
        <v>1593</v>
      </c>
      <c r="Y446" s="110">
        <v>130</v>
      </c>
      <c r="Z446" s="35"/>
      <c r="AA446" s="133">
        <v>1</v>
      </c>
      <c r="AB446" s="133">
        <f t="shared" si="21"/>
        <v>0</v>
      </c>
    </row>
    <row r="447" spans="1:28" s="3" customFormat="1" x14ac:dyDescent="0.2">
      <c r="A447" s="99">
        <v>423</v>
      </c>
      <c r="B447" s="100">
        <v>446</v>
      </c>
      <c r="C447" s="101">
        <v>131</v>
      </c>
      <c r="D447" s="142" t="s">
        <v>2546</v>
      </c>
      <c r="E447" s="100">
        <v>131</v>
      </c>
      <c r="F447" s="102" t="str">
        <f t="shared" si="19"/>
        <v>1912, Feb 12 - Third Bureau, 2nd Series - Washington-Franklin Issue - $1 Violet Brown,  Franklin, Perf 12   Double-Line Watermark</v>
      </c>
      <c r="G447" s="106" t="s">
        <v>2512</v>
      </c>
      <c r="H447" s="104">
        <v>80</v>
      </c>
      <c r="I447" s="105">
        <v>80</v>
      </c>
      <c r="J447" s="105">
        <v>0</v>
      </c>
      <c r="K447" s="105">
        <v>475</v>
      </c>
      <c r="L447" s="104">
        <v>80</v>
      </c>
      <c r="M447" s="100">
        <v>514</v>
      </c>
      <c r="N447" s="112" t="s">
        <v>590</v>
      </c>
      <c r="O447" s="32" t="s">
        <v>2161</v>
      </c>
      <c r="P447" s="111" t="s">
        <v>239</v>
      </c>
      <c r="Q447" s="140" t="s">
        <v>2544</v>
      </c>
      <c r="R447" s="80" t="s">
        <v>1634</v>
      </c>
      <c r="S447" s="36" t="s">
        <v>2116</v>
      </c>
      <c r="T447" s="80" t="s">
        <v>2147</v>
      </c>
      <c r="U447" s="80" t="s">
        <v>2120</v>
      </c>
      <c r="V447" s="80"/>
      <c r="W447" s="80" t="str">
        <f t="shared" si="20"/>
        <v/>
      </c>
      <c r="X447" s="32" t="s">
        <v>590</v>
      </c>
      <c r="Y447" s="110">
        <v>131</v>
      </c>
      <c r="Z447" s="35" t="s">
        <v>935</v>
      </c>
      <c r="AA447" s="133">
        <v>1</v>
      </c>
      <c r="AB447" s="133">
        <f t="shared" si="21"/>
        <v>1</v>
      </c>
    </row>
    <row r="448" spans="1:28" s="3" customFormat="1" x14ac:dyDescent="0.2">
      <c r="A448" s="99" t="s">
        <v>241</v>
      </c>
      <c r="B448" s="100">
        <v>447</v>
      </c>
      <c r="C448" s="101"/>
      <c r="D448" s="146" t="s">
        <v>3793</v>
      </c>
      <c r="E448" s="100">
        <v>118</v>
      </c>
      <c r="F448" s="102" t="str">
        <f t="shared" si="19"/>
        <v>1914 - Third Bureau, 2nd Series - Washington-Franklin Issue - 1c  Green,  Washington, Perf 12x10   Single-Line Watermark</v>
      </c>
      <c r="G448" s="106" t="s">
        <v>2512</v>
      </c>
      <c r="H448" s="104"/>
      <c r="I448" s="105">
        <v>7500</v>
      </c>
      <c r="J448" s="105">
        <v>0</v>
      </c>
      <c r="K448" s="105">
        <v>20000</v>
      </c>
      <c r="L448" s="104">
        <v>7500</v>
      </c>
      <c r="M448" s="100">
        <v>414</v>
      </c>
      <c r="N448" s="112" t="s">
        <v>590</v>
      </c>
      <c r="O448" s="32">
        <v>1914</v>
      </c>
      <c r="P448" s="111" t="s">
        <v>239</v>
      </c>
      <c r="Q448" s="80" t="s">
        <v>1954</v>
      </c>
      <c r="R448" s="80" t="s">
        <v>1635</v>
      </c>
      <c r="S448" s="36" t="s">
        <v>2022</v>
      </c>
      <c r="T448" s="80" t="s">
        <v>2162</v>
      </c>
      <c r="U448" s="80" t="s">
        <v>2149</v>
      </c>
      <c r="V448" s="80"/>
      <c r="W448" s="80" t="str">
        <f t="shared" si="20"/>
        <v/>
      </c>
      <c r="X448" s="32" t="s">
        <v>1593</v>
      </c>
      <c r="Y448" s="110">
        <v>118</v>
      </c>
      <c r="Z448" s="35"/>
      <c r="AA448" s="133">
        <v>1</v>
      </c>
      <c r="AB448" s="133">
        <f t="shared" si="21"/>
        <v>0</v>
      </c>
    </row>
    <row r="449" spans="1:28" s="3" customFormat="1" x14ac:dyDescent="0.2">
      <c r="A449" s="99" t="s">
        <v>243</v>
      </c>
      <c r="B449" s="100">
        <v>448</v>
      </c>
      <c r="C449" s="101"/>
      <c r="D449" s="145" t="s">
        <v>2548</v>
      </c>
      <c r="E449" s="100">
        <v>119</v>
      </c>
      <c r="F449" s="102" t="str">
        <f t="shared" si="19"/>
        <v>1914 - Third Bureau, 2nd Series - Washington-Franklin Issue - 2c  Rose Red,  Washington, Perf 12x10   Single-Line Watermark</v>
      </c>
      <c r="G449" s="106" t="s">
        <v>2512</v>
      </c>
      <c r="H449" s="104"/>
      <c r="I449" s="105">
        <v>19000</v>
      </c>
      <c r="J449" s="105">
        <v>0</v>
      </c>
      <c r="K449" s="105">
        <v>175000</v>
      </c>
      <c r="L449" s="104">
        <v>19000</v>
      </c>
      <c r="M449" s="100">
        <v>438</v>
      </c>
      <c r="N449" s="112" t="s">
        <v>590</v>
      </c>
      <c r="O449" s="32">
        <v>1914</v>
      </c>
      <c r="P449" s="111" t="s">
        <v>239</v>
      </c>
      <c r="Q449" s="80" t="s">
        <v>1960</v>
      </c>
      <c r="R449" s="80" t="s">
        <v>1635</v>
      </c>
      <c r="S449" s="36" t="s">
        <v>2163</v>
      </c>
      <c r="T449" s="80" t="s">
        <v>2162</v>
      </c>
      <c r="U449" s="80" t="s">
        <v>2149</v>
      </c>
      <c r="V449" s="80"/>
      <c r="W449" s="80" t="str">
        <f t="shared" si="20"/>
        <v/>
      </c>
      <c r="X449" s="32" t="s">
        <v>1593</v>
      </c>
      <c r="Y449" s="110">
        <v>119</v>
      </c>
      <c r="Z449" s="35"/>
      <c r="AA449" s="133">
        <v>1</v>
      </c>
      <c r="AB449" s="133">
        <f t="shared" si="21"/>
        <v>0</v>
      </c>
    </row>
    <row r="450" spans="1:28" s="3" customFormat="1" x14ac:dyDescent="0.2">
      <c r="A450" s="99" t="s">
        <v>223</v>
      </c>
      <c r="B450" s="100">
        <v>449</v>
      </c>
      <c r="C450" s="101"/>
      <c r="D450" s="145" t="s">
        <v>2548</v>
      </c>
      <c r="E450" s="100">
        <v>110</v>
      </c>
      <c r="F450" s="102" t="str">
        <f t="shared" ref="F450:F513" si="22">CONCATENATE(O450," - ",P450," - ",Q450," ",S450,", ",R450,W450,", ",T450,"   ",U450)</f>
        <v>1914 - Third Bureau, 2nd Series - Washington-Franklin Issue - 5c  Blue,  Washington, Perf 12x10   Single-Line Watermark</v>
      </c>
      <c r="G450" s="106" t="s">
        <v>2512</v>
      </c>
      <c r="H450" s="104"/>
      <c r="I450" s="105">
        <v>20000</v>
      </c>
      <c r="J450" s="105">
        <v>0</v>
      </c>
      <c r="K450" s="105">
        <v>0</v>
      </c>
      <c r="L450" s="104">
        <v>20000</v>
      </c>
      <c r="M450" s="100">
        <v>380</v>
      </c>
      <c r="N450" s="112" t="s">
        <v>590</v>
      </c>
      <c r="O450" s="32">
        <v>1914</v>
      </c>
      <c r="P450" s="111" t="s">
        <v>239</v>
      </c>
      <c r="Q450" s="80" t="s">
        <v>1952</v>
      </c>
      <c r="R450" s="80" t="s">
        <v>1635</v>
      </c>
      <c r="S450" s="36" t="s">
        <v>2018</v>
      </c>
      <c r="T450" s="80" t="s">
        <v>2162</v>
      </c>
      <c r="U450" s="80" t="s">
        <v>2149</v>
      </c>
      <c r="V450" s="80"/>
      <c r="W450" s="80" t="str">
        <f t="shared" ref="W450:W513" si="23">IF(V450&gt;0,CONCATENATE(", ",V450),"")</f>
        <v/>
      </c>
      <c r="X450" s="32" t="s">
        <v>1593</v>
      </c>
      <c r="Y450" s="110">
        <v>110</v>
      </c>
      <c r="Z450" s="35"/>
      <c r="AA450" s="133">
        <v>1</v>
      </c>
      <c r="AB450" s="133">
        <f t="shared" ref="AB450:AB513" si="24">IF(H450&gt;0,1,0)</f>
        <v>0</v>
      </c>
    </row>
    <row r="451" spans="1:28" s="3" customFormat="1" x14ac:dyDescent="0.2">
      <c r="A451" s="99" t="s">
        <v>242</v>
      </c>
      <c r="B451" s="100">
        <v>450</v>
      </c>
      <c r="C451" s="101"/>
      <c r="D451" s="145" t="s">
        <v>2548</v>
      </c>
      <c r="E451" s="100">
        <v>118</v>
      </c>
      <c r="F451" s="102" t="str">
        <f t="shared" si="22"/>
        <v>1914 - Third Bureau, 2nd Series - Washington-Franklin Issue - 1c  Green,  Washington, Perf 10x12   Single-Line Watermark</v>
      </c>
      <c r="G451" s="106" t="s">
        <v>2512</v>
      </c>
      <c r="H451" s="104"/>
      <c r="I451" s="105">
        <v>10000</v>
      </c>
      <c r="J451" s="105">
        <v>0</v>
      </c>
      <c r="K451" s="105">
        <v>0</v>
      </c>
      <c r="L451" s="104">
        <v>10000</v>
      </c>
      <c r="M451" s="100">
        <v>415</v>
      </c>
      <c r="N451" s="112" t="s">
        <v>590</v>
      </c>
      <c r="O451" s="32">
        <v>1914</v>
      </c>
      <c r="P451" s="111" t="s">
        <v>239</v>
      </c>
      <c r="Q451" s="80" t="s">
        <v>1954</v>
      </c>
      <c r="R451" s="80" t="s">
        <v>1635</v>
      </c>
      <c r="S451" s="36" t="s">
        <v>2022</v>
      </c>
      <c r="T451" s="80" t="s">
        <v>2164</v>
      </c>
      <c r="U451" s="80" t="s">
        <v>2149</v>
      </c>
      <c r="V451" s="80"/>
      <c r="W451" s="80" t="str">
        <f t="shared" si="23"/>
        <v/>
      </c>
      <c r="X451" s="32" t="s">
        <v>1593</v>
      </c>
      <c r="Y451" s="110">
        <v>118</v>
      </c>
      <c r="Z451" s="35"/>
      <c r="AA451" s="133">
        <v>1</v>
      </c>
      <c r="AB451" s="133">
        <f t="shared" si="24"/>
        <v>0</v>
      </c>
    </row>
    <row r="452" spans="1:28" s="3" customFormat="1" x14ac:dyDescent="0.2">
      <c r="A452" s="99" t="s">
        <v>244</v>
      </c>
      <c r="B452" s="100">
        <v>451</v>
      </c>
      <c r="C452" s="101"/>
      <c r="D452" s="145" t="s">
        <v>2548</v>
      </c>
      <c r="E452" s="100">
        <v>119</v>
      </c>
      <c r="F452" s="102" t="str">
        <f t="shared" si="22"/>
        <v>1914 - Third Bureau, 2nd Series - Washington-Franklin Issue - 2c  Rose Red,  Washington, Perf 10x12   Single-Line Watermark</v>
      </c>
      <c r="G452" s="106" t="s">
        <v>2512</v>
      </c>
      <c r="H452" s="104"/>
      <c r="I452" s="105">
        <v>15000</v>
      </c>
      <c r="J452" s="105">
        <v>0</v>
      </c>
      <c r="K452" s="105">
        <v>0</v>
      </c>
      <c r="L452" s="104">
        <v>15000</v>
      </c>
      <c r="M452" s="100">
        <v>439</v>
      </c>
      <c r="N452" s="112" t="s">
        <v>590</v>
      </c>
      <c r="O452" s="32">
        <v>1914</v>
      </c>
      <c r="P452" s="111" t="s">
        <v>239</v>
      </c>
      <c r="Q452" s="80" t="s">
        <v>1960</v>
      </c>
      <c r="R452" s="80" t="s">
        <v>1635</v>
      </c>
      <c r="S452" s="36" t="s">
        <v>2163</v>
      </c>
      <c r="T452" s="80" t="s">
        <v>2164</v>
      </c>
      <c r="U452" s="80" t="s">
        <v>2149</v>
      </c>
      <c r="V452" s="80"/>
      <c r="W452" s="80" t="str">
        <f t="shared" si="23"/>
        <v/>
      </c>
      <c r="X452" s="32" t="s">
        <v>1593</v>
      </c>
      <c r="Y452" s="110">
        <v>119</v>
      </c>
      <c r="Z452" s="35"/>
      <c r="AA452" s="133">
        <v>1</v>
      </c>
      <c r="AB452" s="133">
        <f t="shared" si="24"/>
        <v>0</v>
      </c>
    </row>
    <row r="453" spans="1:28" s="3" customFormat="1" x14ac:dyDescent="0.2">
      <c r="A453" s="99">
        <v>424</v>
      </c>
      <c r="B453" s="100">
        <v>452</v>
      </c>
      <c r="C453" s="101"/>
      <c r="D453" s="143" t="s">
        <v>3794</v>
      </c>
      <c r="E453" s="100">
        <v>118</v>
      </c>
      <c r="F453" s="102" t="str">
        <f t="shared" si="22"/>
        <v>1913-15 - Third Bureau, 2nd Series - Washington-Franklin Issue - 1c  Green,  Washington, Perf 10   Single-Line Watermark</v>
      </c>
      <c r="G453" s="106" t="s">
        <v>2512</v>
      </c>
      <c r="H453" s="104"/>
      <c r="I453" s="105">
        <v>0.25</v>
      </c>
      <c r="J453" s="105">
        <v>0</v>
      </c>
      <c r="K453" s="105">
        <v>2.5</v>
      </c>
      <c r="L453" s="104">
        <v>0.25</v>
      </c>
      <c r="M453" s="100">
        <v>416</v>
      </c>
      <c r="N453" s="112" t="s">
        <v>590</v>
      </c>
      <c r="O453" s="32" t="s">
        <v>2184</v>
      </c>
      <c r="P453" s="111" t="s">
        <v>239</v>
      </c>
      <c r="Q453" s="80" t="s">
        <v>1954</v>
      </c>
      <c r="R453" s="80" t="s">
        <v>1635</v>
      </c>
      <c r="S453" s="36" t="s">
        <v>2022</v>
      </c>
      <c r="T453" s="80" t="s">
        <v>2156</v>
      </c>
      <c r="U453" s="80" t="s">
        <v>2149</v>
      </c>
      <c r="V453" s="80"/>
      <c r="W453" s="80" t="str">
        <f t="shared" si="23"/>
        <v/>
      </c>
      <c r="X453" s="32" t="s">
        <v>1593</v>
      </c>
      <c r="Y453" s="110">
        <v>118</v>
      </c>
      <c r="Z453" s="35"/>
      <c r="AA453" s="133">
        <v>1</v>
      </c>
      <c r="AB453" s="133">
        <f t="shared" si="24"/>
        <v>0</v>
      </c>
    </row>
    <row r="454" spans="1:28" s="3" customFormat="1" x14ac:dyDescent="0.2">
      <c r="A454" s="99">
        <v>425</v>
      </c>
      <c r="B454" s="100">
        <v>453</v>
      </c>
      <c r="C454" s="101"/>
      <c r="D454" s="143" t="s">
        <v>3794</v>
      </c>
      <c r="E454" s="100">
        <v>119</v>
      </c>
      <c r="F454" s="102" t="str">
        <f t="shared" si="22"/>
        <v>1913-15 - Third Bureau, 2nd Series - Washington-Franklin Issue - 2c  Rose Red,  Washington, Type I, Perf 10   Single-Line Watermark</v>
      </c>
      <c r="G454" s="106" t="s">
        <v>2512</v>
      </c>
      <c r="H454" s="104"/>
      <c r="I454" s="105">
        <v>0.25</v>
      </c>
      <c r="J454" s="105">
        <v>0</v>
      </c>
      <c r="K454" s="105">
        <v>2.2999999999999998</v>
      </c>
      <c r="L454" s="104">
        <v>0.25</v>
      </c>
      <c r="M454" s="100">
        <v>440</v>
      </c>
      <c r="N454" s="112" t="s">
        <v>590</v>
      </c>
      <c r="O454" s="32" t="s">
        <v>2184</v>
      </c>
      <c r="P454" s="111" t="s">
        <v>239</v>
      </c>
      <c r="Q454" s="80" t="s">
        <v>1960</v>
      </c>
      <c r="R454" s="80" t="s">
        <v>1635</v>
      </c>
      <c r="S454" s="36" t="s">
        <v>2163</v>
      </c>
      <c r="T454" s="80" t="s">
        <v>2156</v>
      </c>
      <c r="U454" s="80" t="s">
        <v>2149</v>
      </c>
      <c r="V454" s="80" t="s">
        <v>2016</v>
      </c>
      <c r="W454" s="80" t="str">
        <f t="shared" si="23"/>
        <v>, Type I</v>
      </c>
      <c r="X454" s="32" t="s">
        <v>1593</v>
      </c>
      <c r="Y454" s="110">
        <v>119</v>
      </c>
      <c r="Z454" s="35"/>
      <c r="AA454" s="133">
        <v>1</v>
      </c>
      <c r="AB454" s="133">
        <f t="shared" si="24"/>
        <v>0</v>
      </c>
    </row>
    <row r="455" spans="1:28" s="3" customFormat="1" x14ac:dyDescent="0.2">
      <c r="A455" s="99">
        <v>426</v>
      </c>
      <c r="B455" s="100">
        <v>454</v>
      </c>
      <c r="C455" s="101"/>
      <c r="D455" s="143" t="s">
        <v>3794</v>
      </c>
      <c r="E455" s="100">
        <v>108</v>
      </c>
      <c r="F455" s="102" t="str">
        <f t="shared" si="22"/>
        <v>1913-15 - Third Bureau, 2nd Series - Washington-Franklin Issue - 3c  Deep Violet,  Washington, Perf 10   Single-Line Watermark</v>
      </c>
      <c r="G455" s="106" t="s">
        <v>2512</v>
      </c>
      <c r="H455" s="104"/>
      <c r="I455" s="105">
        <v>1.5</v>
      </c>
      <c r="J455" s="105">
        <v>0</v>
      </c>
      <c r="K455" s="105">
        <v>14</v>
      </c>
      <c r="L455" s="104">
        <v>1.5</v>
      </c>
      <c r="M455" s="100">
        <v>345</v>
      </c>
      <c r="N455" s="112" t="s">
        <v>590</v>
      </c>
      <c r="O455" s="32" t="s">
        <v>2184</v>
      </c>
      <c r="P455" s="111" t="s">
        <v>239</v>
      </c>
      <c r="Q455" s="80" t="s">
        <v>1955</v>
      </c>
      <c r="R455" s="80" t="s">
        <v>1635</v>
      </c>
      <c r="S455" s="36" t="s">
        <v>2142</v>
      </c>
      <c r="T455" s="80" t="s">
        <v>2156</v>
      </c>
      <c r="U455" s="80" t="s">
        <v>2149</v>
      </c>
      <c r="V455" s="80"/>
      <c r="W455" s="80" t="str">
        <f t="shared" si="23"/>
        <v/>
      </c>
      <c r="X455" s="32" t="s">
        <v>1593</v>
      </c>
      <c r="Y455" s="110">
        <v>108</v>
      </c>
      <c r="Z455" s="35"/>
      <c r="AA455" s="133">
        <v>1</v>
      </c>
      <c r="AB455" s="133">
        <f t="shared" si="24"/>
        <v>0</v>
      </c>
    </row>
    <row r="456" spans="1:28" s="3" customFormat="1" x14ac:dyDescent="0.2">
      <c r="A456" s="99">
        <v>427</v>
      </c>
      <c r="B456" s="100">
        <v>455</v>
      </c>
      <c r="C456" s="101"/>
      <c r="D456" s="143" t="s">
        <v>3794</v>
      </c>
      <c r="E456" s="100">
        <v>109</v>
      </c>
      <c r="F456" s="102" t="str">
        <f t="shared" si="22"/>
        <v>1913-15 - Third Bureau, 2nd Series - Washington-Franklin Issue - 4c  Brown,  Washington, Perf 10   Single-Line Watermark</v>
      </c>
      <c r="G456" s="106" t="s">
        <v>2512</v>
      </c>
      <c r="H456" s="104"/>
      <c r="I456" s="105">
        <v>1</v>
      </c>
      <c r="J456" s="105">
        <v>0</v>
      </c>
      <c r="K456" s="105">
        <v>32.5</v>
      </c>
      <c r="L456" s="104">
        <v>1</v>
      </c>
      <c r="M456" s="100">
        <v>367</v>
      </c>
      <c r="N456" s="112" t="s">
        <v>590</v>
      </c>
      <c r="O456" s="32" t="s">
        <v>2184</v>
      </c>
      <c r="P456" s="111" t="s">
        <v>239</v>
      </c>
      <c r="Q456" s="80" t="s">
        <v>1964</v>
      </c>
      <c r="R456" s="80" t="s">
        <v>1635</v>
      </c>
      <c r="S456" s="36" t="s">
        <v>2021</v>
      </c>
      <c r="T456" s="80" t="s">
        <v>2156</v>
      </c>
      <c r="U456" s="80" t="s">
        <v>2149</v>
      </c>
      <c r="V456" s="80"/>
      <c r="W456" s="80" t="str">
        <f t="shared" si="23"/>
        <v/>
      </c>
      <c r="X456" s="32" t="s">
        <v>1593</v>
      </c>
      <c r="Y456" s="110">
        <v>109</v>
      </c>
      <c r="Z456" s="35"/>
      <c r="AA456" s="133">
        <v>1</v>
      </c>
      <c r="AB456" s="133">
        <f t="shared" si="24"/>
        <v>0</v>
      </c>
    </row>
    <row r="457" spans="1:28" s="3" customFormat="1" x14ac:dyDescent="0.2">
      <c r="A457" s="99">
        <v>428</v>
      </c>
      <c r="B457" s="100">
        <v>456</v>
      </c>
      <c r="C457" s="101"/>
      <c r="D457" s="143" t="s">
        <v>3794</v>
      </c>
      <c r="E457" s="100">
        <v>110</v>
      </c>
      <c r="F457" s="102" t="str">
        <f t="shared" si="22"/>
        <v>1913-15 - Third Bureau, 2nd Series - Washington-Franklin Issue - 5c  Blue,  Washington, Perf 10   Single-Line Watermark</v>
      </c>
      <c r="G457" s="106" t="s">
        <v>2512</v>
      </c>
      <c r="H457" s="104"/>
      <c r="I457" s="105">
        <v>1</v>
      </c>
      <c r="J457" s="105">
        <v>0</v>
      </c>
      <c r="K457" s="105">
        <v>32.5</v>
      </c>
      <c r="L457" s="104">
        <v>1</v>
      </c>
      <c r="M457" s="100">
        <v>381</v>
      </c>
      <c r="N457" s="112" t="s">
        <v>590</v>
      </c>
      <c r="O457" s="32" t="s">
        <v>2184</v>
      </c>
      <c r="P457" s="111" t="s">
        <v>239</v>
      </c>
      <c r="Q457" s="80" t="s">
        <v>1952</v>
      </c>
      <c r="R457" s="80" t="s">
        <v>1635</v>
      </c>
      <c r="S457" s="36" t="s">
        <v>2018</v>
      </c>
      <c r="T457" s="80" t="s">
        <v>2156</v>
      </c>
      <c r="U457" s="80" t="s">
        <v>2149</v>
      </c>
      <c r="V457" s="80"/>
      <c r="W457" s="80" t="str">
        <f t="shared" si="23"/>
        <v/>
      </c>
      <c r="X457" s="32" t="s">
        <v>1593</v>
      </c>
      <c r="Y457" s="110">
        <v>110</v>
      </c>
      <c r="Z457" s="35"/>
      <c r="AA457" s="133">
        <v>1</v>
      </c>
      <c r="AB457" s="133">
        <f t="shared" si="24"/>
        <v>0</v>
      </c>
    </row>
    <row r="458" spans="1:28" s="3" customFormat="1" x14ac:dyDescent="0.2">
      <c r="A458" s="99">
        <v>429</v>
      </c>
      <c r="B458" s="100">
        <v>457</v>
      </c>
      <c r="C458" s="101"/>
      <c r="D458" s="143" t="s">
        <v>3794</v>
      </c>
      <c r="E458" s="100">
        <v>111</v>
      </c>
      <c r="F458" s="102" t="str">
        <f t="shared" si="22"/>
        <v>1913-15 - Third Bureau, 2nd Series - Washington-Franklin Issue - 6c  Red Orange,  Washington, Perf 10   Single-Line Watermark</v>
      </c>
      <c r="G458" s="106" t="s">
        <v>2512</v>
      </c>
      <c r="H458" s="104"/>
      <c r="I458" s="105">
        <v>2</v>
      </c>
      <c r="J458" s="105">
        <v>0</v>
      </c>
      <c r="K458" s="105">
        <v>45</v>
      </c>
      <c r="L458" s="104">
        <v>2</v>
      </c>
      <c r="M458" s="100">
        <v>393</v>
      </c>
      <c r="N458" s="112" t="s">
        <v>590</v>
      </c>
      <c r="O458" s="32" t="s">
        <v>2184</v>
      </c>
      <c r="P458" s="111" t="s">
        <v>239</v>
      </c>
      <c r="Q458" s="80" t="s">
        <v>1962</v>
      </c>
      <c r="R458" s="80" t="s">
        <v>1635</v>
      </c>
      <c r="S458" s="36" t="s">
        <v>2143</v>
      </c>
      <c r="T458" s="80" t="s">
        <v>2156</v>
      </c>
      <c r="U458" s="80" t="s">
        <v>2149</v>
      </c>
      <c r="V458" s="80"/>
      <c r="W458" s="80" t="str">
        <f t="shared" si="23"/>
        <v/>
      </c>
      <c r="X458" s="32" t="s">
        <v>1593</v>
      </c>
      <c r="Y458" s="110">
        <v>111</v>
      </c>
      <c r="Z458" s="35"/>
      <c r="AA458" s="133">
        <v>1</v>
      </c>
      <c r="AB458" s="133">
        <f t="shared" si="24"/>
        <v>0</v>
      </c>
    </row>
    <row r="459" spans="1:28" s="3" customFormat="1" x14ac:dyDescent="0.2">
      <c r="A459" s="99">
        <v>430</v>
      </c>
      <c r="B459" s="100">
        <v>458</v>
      </c>
      <c r="C459" s="101"/>
      <c r="D459" s="143" t="s">
        <v>3794</v>
      </c>
      <c r="E459" s="100">
        <v>120</v>
      </c>
      <c r="F459" s="102" t="str">
        <f t="shared" si="22"/>
        <v>1913-15 - Third Bureau, 2nd Series - Washington-Franklin Issue - 7c  Black,  Washington, Perf 10   Single-Line Watermark</v>
      </c>
      <c r="G459" s="106" t="s">
        <v>2512</v>
      </c>
      <c r="H459" s="104"/>
      <c r="I459" s="105">
        <v>5</v>
      </c>
      <c r="J459" s="105">
        <v>0</v>
      </c>
      <c r="K459" s="105">
        <v>90</v>
      </c>
      <c r="L459" s="104">
        <v>5</v>
      </c>
      <c r="M459" s="100">
        <v>473</v>
      </c>
      <c r="N459" s="112" t="s">
        <v>590</v>
      </c>
      <c r="O459" s="32" t="s">
        <v>2184</v>
      </c>
      <c r="P459" s="111" t="s">
        <v>239</v>
      </c>
      <c r="Q459" s="80" t="s">
        <v>1963</v>
      </c>
      <c r="R459" s="80" t="s">
        <v>1635</v>
      </c>
      <c r="S459" s="36" t="s">
        <v>2014</v>
      </c>
      <c r="T459" s="80" t="s">
        <v>2156</v>
      </c>
      <c r="U459" s="80" t="s">
        <v>2149</v>
      </c>
      <c r="V459" s="80"/>
      <c r="W459" s="80" t="str">
        <f t="shared" si="23"/>
        <v/>
      </c>
      <c r="X459" s="32" t="s">
        <v>1593</v>
      </c>
      <c r="Y459" s="110">
        <v>120</v>
      </c>
      <c r="Z459" s="35"/>
      <c r="AA459" s="133">
        <v>1</v>
      </c>
      <c r="AB459" s="133">
        <f t="shared" si="24"/>
        <v>0</v>
      </c>
    </row>
    <row r="460" spans="1:28" s="3" customFormat="1" x14ac:dyDescent="0.2">
      <c r="A460" s="99">
        <v>431</v>
      </c>
      <c r="B460" s="100">
        <v>459</v>
      </c>
      <c r="C460" s="101"/>
      <c r="D460" s="143" t="s">
        <v>3794</v>
      </c>
      <c r="E460" s="100">
        <v>121</v>
      </c>
      <c r="F460" s="102" t="str">
        <f t="shared" si="22"/>
        <v>1913-15 - Third Bureau, 2nd Series - Washington-Franklin Issue - 8c  Pale Olive Green,  Franklin, Perf 10   Single-Line Watermark</v>
      </c>
      <c r="G460" s="106" t="s">
        <v>2512</v>
      </c>
      <c r="H460" s="104"/>
      <c r="I460" s="105">
        <v>3</v>
      </c>
      <c r="J460" s="105">
        <v>0</v>
      </c>
      <c r="K460" s="105">
        <v>35</v>
      </c>
      <c r="L460" s="104">
        <v>3</v>
      </c>
      <c r="M460" s="100">
        <v>477</v>
      </c>
      <c r="N460" s="112" t="s">
        <v>590</v>
      </c>
      <c r="O460" s="32" t="s">
        <v>2184</v>
      </c>
      <c r="P460" s="111" t="s">
        <v>239</v>
      </c>
      <c r="Q460" s="80" t="s">
        <v>1965</v>
      </c>
      <c r="R460" s="80" t="s">
        <v>1634</v>
      </c>
      <c r="S460" s="36" t="s">
        <v>2157</v>
      </c>
      <c r="T460" s="80" t="s">
        <v>2156</v>
      </c>
      <c r="U460" s="80" t="s">
        <v>2149</v>
      </c>
      <c r="V460" s="80"/>
      <c r="W460" s="80" t="str">
        <f t="shared" si="23"/>
        <v/>
      </c>
      <c r="X460" s="32" t="s">
        <v>1593</v>
      </c>
      <c r="Y460" s="110">
        <v>121</v>
      </c>
      <c r="Z460" s="35"/>
      <c r="AA460" s="133">
        <v>1</v>
      </c>
      <c r="AB460" s="133">
        <f t="shared" si="24"/>
        <v>0</v>
      </c>
    </row>
    <row r="461" spans="1:28" s="3" customFormat="1" x14ac:dyDescent="0.2">
      <c r="A461" s="99">
        <v>432</v>
      </c>
      <c r="B461" s="100">
        <v>460</v>
      </c>
      <c r="C461" s="101"/>
      <c r="D461" s="143" t="s">
        <v>3794</v>
      </c>
      <c r="E461" s="100">
        <v>122</v>
      </c>
      <c r="F461" s="102" t="str">
        <f t="shared" si="22"/>
        <v>1913-15 - Third Bureau, 2nd Series - Washington-Franklin Issue - 9c  Salmon Red,  Franklin, Perf 10   Single-Line Watermark</v>
      </c>
      <c r="G461" s="106" t="s">
        <v>2512</v>
      </c>
      <c r="H461" s="104"/>
      <c r="I461" s="105">
        <v>9</v>
      </c>
      <c r="J461" s="105">
        <v>0</v>
      </c>
      <c r="K461" s="105">
        <v>45</v>
      </c>
      <c r="L461" s="104">
        <v>9</v>
      </c>
      <c r="M461" s="100">
        <v>481</v>
      </c>
      <c r="N461" s="112" t="s">
        <v>590</v>
      </c>
      <c r="O461" s="32" t="s">
        <v>2184</v>
      </c>
      <c r="P461" s="111" t="s">
        <v>239</v>
      </c>
      <c r="Q461" s="80" t="s">
        <v>1968</v>
      </c>
      <c r="R461" s="80" t="s">
        <v>1634</v>
      </c>
      <c r="S461" s="36" t="s">
        <v>2158</v>
      </c>
      <c r="T461" s="80" t="s">
        <v>2156</v>
      </c>
      <c r="U461" s="80" t="s">
        <v>2149</v>
      </c>
      <c r="V461" s="80"/>
      <c r="W461" s="80" t="str">
        <f t="shared" si="23"/>
        <v/>
      </c>
      <c r="X461" s="32" t="s">
        <v>1593</v>
      </c>
      <c r="Y461" s="110">
        <v>122</v>
      </c>
      <c r="Z461" s="35"/>
      <c r="AA461" s="133">
        <v>1</v>
      </c>
      <c r="AB461" s="133">
        <f t="shared" si="24"/>
        <v>0</v>
      </c>
    </row>
    <row r="462" spans="1:28" s="3" customFormat="1" x14ac:dyDescent="0.2">
      <c r="A462" s="99">
        <v>433</v>
      </c>
      <c r="B462" s="100">
        <v>461</v>
      </c>
      <c r="C462" s="101"/>
      <c r="D462" s="143" t="s">
        <v>3794</v>
      </c>
      <c r="E462" s="100">
        <v>123</v>
      </c>
      <c r="F462" s="102" t="str">
        <f t="shared" si="22"/>
        <v>1913-15 - Third Bureau, 2nd Series - Washington-Franklin Issue - 10c  Orange Yellow,  Franklin, Perf 10   Single-Line Watermark</v>
      </c>
      <c r="G462" s="106" t="s">
        <v>2512</v>
      </c>
      <c r="H462" s="104"/>
      <c r="I462" s="105">
        <v>1</v>
      </c>
      <c r="J462" s="105">
        <v>0</v>
      </c>
      <c r="K462" s="105">
        <v>45</v>
      </c>
      <c r="L462" s="104">
        <v>1</v>
      </c>
      <c r="M462" s="100">
        <v>485</v>
      </c>
      <c r="N462" s="112" t="s">
        <v>590</v>
      </c>
      <c r="O462" s="32" t="s">
        <v>2184</v>
      </c>
      <c r="P462" s="111" t="s">
        <v>239</v>
      </c>
      <c r="Q462" s="80" t="s">
        <v>1953</v>
      </c>
      <c r="R462" s="80" t="s">
        <v>1634</v>
      </c>
      <c r="S462" s="36" t="s">
        <v>2155</v>
      </c>
      <c r="T462" s="80" t="s">
        <v>2156</v>
      </c>
      <c r="U462" s="80" t="s">
        <v>2149</v>
      </c>
      <c r="V462" s="80"/>
      <c r="W462" s="80" t="str">
        <f t="shared" si="23"/>
        <v/>
      </c>
      <c r="X462" s="32" t="s">
        <v>1593</v>
      </c>
      <c r="Y462" s="110">
        <v>123</v>
      </c>
      <c r="Z462" s="35"/>
      <c r="AA462" s="133">
        <v>1</v>
      </c>
      <c r="AB462" s="133">
        <f t="shared" si="24"/>
        <v>0</v>
      </c>
    </row>
    <row r="463" spans="1:28" s="3" customFormat="1" x14ac:dyDescent="0.2">
      <c r="A463" s="99">
        <v>434</v>
      </c>
      <c r="B463" s="100">
        <v>462</v>
      </c>
      <c r="C463" s="101">
        <v>124</v>
      </c>
      <c r="D463" s="142" t="s">
        <v>2546</v>
      </c>
      <c r="E463" s="100">
        <v>124</v>
      </c>
      <c r="F463" s="102" t="str">
        <f t="shared" si="22"/>
        <v>1913-15 - Third Bureau, 2nd Series - Washington-Franklin Issue - 11c  Dark Green,  Franklin, Perf 10   Single-Line Watermark</v>
      </c>
      <c r="G463" s="106" t="s">
        <v>2512</v>
      </c>
      <c r="H463" s="104">
        <v>8.5</v>
      </c>
      <c r="I463" s="105">
        <v>8.5</v>
      </c>
      <c r="J463" s="105">
        <v>0</v>
      </c>
      <c r="K463" s="105">
        <v>22.5</v>
      </c>
      <c r="L463" s="104">
        <v>8.5</v>
      </c>
      <c r="M463" s="100">
        <v>489</v>
      </c>
      <c r="N463" s="112" t="s">
        <v>590</v>
      </c>
      <c r="O463" s="32" t="s">
        <v>2184</v>
      </c>
      <c r="P463" s="111" t="s">
        <v>239</v>
      </c>
      <c r="Q463" s="80" t="s">
        <v>1970</v>
      </c>
      <c r="R463" s="80" t="s">
        <v>1634</v>
      </c>
      <c r="S463" s="36" t="s">
        <v>2034</v>
      </c>
      <c r="T463" s="80" t="s">
        <v>2156</v>
      </c>
      <c r="U463" s="80" t="s">
        <v>2149</v>
      </c>
      <c r="V463" s="80"/>
      <c r="W463" s="80" t="str">
        <f t="shared" si="23"/>
        <v/>
      </c>
      <c r="X463" s="32" t="s">
        <v>590</v>
      </c>
      <c r="Y463" s="110">
        <v>124</v>
      </c>
      <c r="Z463" s="35" t="s">
        <v>934</v>
      </c>
      <c r="AA463" s="133">
        <v>1</v>
      </c>
      <c r="AB463" s="133">
        <f t="shared" si="24"/>
        <v>1</v>
      </c>
    </row>
    <row r="464" spans="1:28" s="3" customFormat="1" x14ac:dyDescent="0.2">
      <c r="A464" s="99">
        <v>435</v>
      </c>
      <c r="B464" s="100">
        <v>463</v>
      </c>
      <c r="C464" s="101"/>
      <c r="D464" s="143" t="s">
        <v>3794</v>
      </c>
      <c r="E464" s="100">
        <v>125</v>
      </c>
      <c r="F464" s="102" t="str">
        <f t="shared" si="22"/>
        <v>1913-15 - Third Bureau, 2nd Series - Washington-Franklin Issue - 12c  Claret Brown,  Franklin, Perf 10   Single-Line Watermark</v>
      </c>
      <c r="G464" s="106" t="s">
        <v>2512</v>
      </c>
      <c r="H464" s="104"/>
      <c r="I464" s="105">
        <v>6</v>
      </c>
      <c r="J464" s="105">
        <v>0</v>
      </c>
      <c r="K464" s="105">
        <v>25</v>
      </c>
      <c r="L464" s="104">
        <v>6</v>
      </c>
      <c r="M464" s="100">
        <v>493</v>
      </c>
      <c r="N464" s="112" t="s">
        <v>590</v>
      </c>
      <c r="O464" s="32" t="s">
        <v>2184</v>
      </c>
      <c r="P464" s="111" t="s">
        <v>239</v>
      </c>
      <c r="Q464" s="80" t="s">
        <v>1956</v>
      </c>
      <c r="R464" s="80" t="s">
        <v>1634</v>
      </c>
      <c r="S464" s="36" t="s">
        <v>2159</v>
      </c>
      <c r="T464" s="80" t="s">
        <v>2156</v>
      </c>
      <c r="U464" s="80" t="s">
        <v>2149</v>
      </c>
      <c r="V464" s="80"/>
      <c r="W464" s="80" t="str">
        <f t="shared" si="23"/>
        <v/>
      </c>
      <c r="X464" s="32" t="s">
        <v>1593</v>
      </c>
      <c r="Y464" s="110">
        <v>125</v>
      </c>
      <c r="Z464" s="35"/>
      <c r="AA464" s="133">
        <v>1</v>
      </c>
      <c r="AB464" s="133">
        <f t="shared" si="24"/>
        <v>0</v>
      </c>
    </row>
    <row r="465" spans="1:28" s="3" customFormat="1" x14ac:dyDescent="0.2">
      <c r="A465" s="99">
        <v>437</v>
      </c>
      <c r="B465" s="100">
        <v>464</v>
      </c>
      <c r="C465" s="101"/>
      <c r="D465" s="143" t="s">
        <v>3794</v>
      </c>
      <c r="E465" s="100">
        <v>127</v>
      </c>
      <c r="F465" s="102" t="str">
        <f t="shared" si="22"/>
        <v>1913-15 - Third Bureau, 2nd Series - Washington-Franklin Issue - 15c  Gray,  Franklin, Perf 10   Single-Line Watermark</v>
      </c>
      <c r="G465" s="106" t="s">
        <v>2512</v>
      </c>
      <c r="H465" s="104"/>
      <c r="I465" s="105">
        <v>7.25</v>
      </c>
      <c r="J465" s="105">
        <v>0</v>
      </c>
      <c r="K465" s="105">
        <v>125</v>
      </c>
      <c r="L465" s="104">
        <v>7.25</v>
      </c>
      <c r="M465" s="100">
        <v>498</v>
      </c>
      <c r="N465" s="112" t="s">
        <v>590</v>
      </c>
      <c r="O465" s="32" t="s">
        <v>2184</v>
      </c>
      <c r="P465" s="111" t="s">
        <v>239</v>
      </c>
      <c r="Q465" s="80" t="s">
        <v>1961</v>
      </c>
      <c r="R465" s="80" t="s">
        <v>1634</v>
      </c>
      <c r="S465" s="36" t="s">
        <v>2029</v>
      </c>
      <c r="T465" s="80" t="s">
        <v>2156</v>
      </c>
      <c r="U465" s="80" t="s">
        <v>2149</v>
      </c>
      <c r="V465" s="80"/>
      <c r="W465" s="80" t="str">
        <f t="shared" si="23"/>
        <v/>
      </c>
      <c r="X465" s="32" t="s">
        <v>1593</v>
      </c>
      <c r="Y465" s="110">
        <v>127</v>
      </c>
      <c r="Z465" s="35"/>
      <c r="AA465" s="133">
        <v>1</v>
      </c>
      <c r="AB465" s="133">
        <f t="shared" si="24"/>
        <v>0</v>
      </c>
    </row>
    <row r="466" spans="1:28" s="3" customFormat="1" x14ac:dyDescent="0.2">
      <c r="A466" s="99">
        <v>438</v>
      </c>
      <c r="B466" s="100">
        <v>465</v>
      </c>
      <c r="C466" s="101"/>
      <c r="D466" s="143" t="s">
        <v>3794</v>
      </c>
      <c r="E466" s="100">
        <v>128</v>
      </c>
      <c r="F466" s="102" t="str">
        <f t="shared" si="22"/>
        <v>1913-15 - Third Bureau, 2nd Series - Washington-Franklin Issue - 20c  Ultramarine,  Franklin, Perf 10   Single-Line Watermark</v>
      </c>
      <c r="G466" s="106" t="s">
        <v>2512</v>
      </c>
      <c r="H466" s="104"/>
      <c r="I466" s="105">
        <v>6</v>
      </c>
      <c r="J466" s="105">
        <v>0</v>
      </c>
      <c r="K466" s="105">
        <v>190</v>
      </c>
      <c r="L466" s="104">
        <v>6</v>
      </c>
      <c r="M466" s="100">
        <v>502</v>
      </c>
      <c r="N466" s="112" t="s">
        <v>590</v>
      </c>
      <c r="O466" s="32" t="s">
        <v>2184</v>
      </c>
      <c r="P466" s="111" t="s">
        <v>239</v>
      </c>
      <c r="Q466" s="80" t="s">
        <v>1969</v>
      </c>
      <c r="R466" s="80" t="s">
        <v>1634</v>
      </c>
      <c r="S466" s="36" t="s">
        <v>2048</v>
      </c>
      <c r="T466" s="80" t="s">
        <v>2156</v>
      </c>
      <c r="U466" s="80" t="s">
        <v>2149</v>
      </c>
      <c r="V466" s="80"/>
      <c r="W466" s="80" t="str">
        <f t="shared" si="23"/>
        <v/>
      </c>
      <c r="X466" s="32" t="s">
        <v>1593</v>
      </c>
      <c r="Y466" s="110">
        <v>128</v>
      </c>
      <c r="Z466" s="35"/>
      <c r="AA466" s="133">
        <v>1</v>
      </c>
      <c r="AB466" s="133">
        <f t="shared" si="24"/>
        <v>0</v>
      </c>
    </row>
    <row r="467" spans="1:28" s="3" customFormat="1" x14ac:dyDescent="0.2">
      <c r="A467" s="99">
        <v>439</v>
      </c>
      <c r="B467" s="100">
        <v>466</v>
      </c>
      <c r="C467" s="101">
        <v>129</v>
      </c>
      <c r="D467" s="142" t="s">
        <v>2546</v>
      </c>
      <c r="E467" s="100">
        <v>129</v>
      </c>
      <c r="F467" s="102" t="str">
        <f t="shared" si="22"/>
        <v>1913-15 - Third Bureau, 2nd Series - Washington-Franklin Issue - 30c  Orange Red,  Franklin, Perf 10   Single-Line Watermark</v>
      </c>
      <c r="G467" s="106" t="s">
        <v>2512</v>
      </c>
      <c r="H467" s="104">
        <v>20</v>
      </c>
      <c r="I467" s="105">
        <v>20</v>
      </c>
      <c r="J467" s="105">
        <v>0</v>
      </c>
      <c r="K467" s="105">
        <v>220</v>
      </c>
      <c r="L467" s="104">
        <v>20</v>
      </c>
      <c r="M467" s="100">
        <v>506</v>
      </c>
      <c r="N467" s="112" t="s">
        <v>590</v>
      </c>
      <c r="O467" s="32" t="s">
        <v>2184</v>
      </c>
      <c r="P467" s="111" t="s">
        <v>239</v>
      </c>
      <c r="Q467" s="80" t="s">
        <v>1958</v>
      </c>
      <c r="R467" s="80" t="s">
        <v>1634</v>
      </c>
      <c r="S467" s="36" t="s">
        <v>2160</v>
      </c>
      <c r="T467" s="80" t="s">
        <v>2156</v>
      </c>
      <c r="U467" s="80" t="s">
        <v>2149</v>
      </c>
      <c r="V467" s="80"/>
      <c r="W467" s="80" t="str">
        <f t="shared" si="23"/>
        <v/>
      </c>
      <c r="X467" s="32" t="s">
        <v>590</v>
      </c>
      <c r="Y467" s="110">
        <v>129</v>
      </c>
      <c r="Z467" s="35" t="s">
        <v>934</v>
      </c>
      <c r="AA467" s="133">
        <v>1</v>
      </c>
      <c r="AB467" s="133">
        <f t="shared" si="24"/>
        <v>1</v>
      </c>
    </row>
    <row r="468" spans="1:28" s="3" customFormat="1" x14ac:dyDescent="0.2">
      <c r="A468" s="99">
        <v>440</v>
      </c>
      <c r="B468" s="100">
        <v>467</v>
      </c>
      <c r="C468" s="101"/>
      <c r="D468" s="143" t="s">
        <v>3794</v>
      </c>
      <c r="E468" s="100">
        <v>130</v>
      </c>
      <c r="F468" s="102" t="str">
        <f t="shared" si="22"/>
        <v>1913-15 - Third Bureau, 2nd Series - Washington-Franklin Issue - 50c  Violet,  Franklin, Perf 10   Single-Line Watermark</v>
      </c>
      <c r="G468" s="106" t="s">
        <v>2512</v>
      </c>
      <c r="H468" s="104"/>
      <c r="I468" s="105">
        <v>20</v>
      </c>
      <c r="J468" s="105">
        <v>0</v>
      </c>
      <c r="K468" s="105">
        <v>450</v>
      </c>
      <c r="L468" s="104">
        <v>20</v>
      </c>
      <c r="M468" s="100">
        <v>511</v>
      </c>
      <c r="N468" s="112" t="s">
        <v>590</v>
      </c>
      <c r="O468" s="32" t="s">
        <v>2184</v>
      </c>
      <c r="P468" s="111" t="s">
        <v>239</v>
      </c>
      <c r="Q468" s="80" t="s">
        <v>1966</v>
      </c>
      <c r="R468" s="80" t="s">
        <v>1634</v>
      </c>
      <c r="S468" s="36" t="s">
        <v>2141</v>
      </c>
      <c r="T468" s="80" t="s">
        <v>2156</v>
      </c>
      <c r="U468" s="80" t="s">
        <v>2149</v>
      </c>
      <c r="V468" s="80"/>
      <c r="W468" s="80" t="str">
        <f t="shared" si="23"/>
        <v/>
      </c>
      <c r="X468" s="32" t="s">
        <v>1593</v>
      </c>
      <c r="Y468" s="110">
        <v>130</v>
      </c>
      <c r="Z468" s="35"/>
      <c r="AA468" s="133">
        <v>1</v>
      </c>
      <c r="AB468" s="133">
        <f t="shared" si="24"/>
        <v>0</v>
      </c>
    </row>
    <row r="469" spans="1:28" s="3" customFormat="1" x14ac:dyDescent="0.2">
      <c r="A469" s="99">
        <v>441</v>
      </c>
      <c r="B469" s="100">
        <v>468</v>
      </c>
      <c r="C469" s="101"/>
      <c r="D469" s="143" t="s">
        <v>3794</v>
      </c>
      <c r="E469" s="100">
        <v>118</v>
      </c>
      <c r="F469" s="102" t="str">
        <f t="shared" si="22"/>
        <v>1914 - Third Bureau, 2nd Series - Washington-Franklin Issue - 1c  Green,  Washington, Perf 10 Horiz Coil   Single-Line Watermark</v>
      </c>
      <c r="G469" s="106" t="s">
        <v>2512</v>
      </c>
      <c r="H469" s="104"/>
      <c r="I469" s="105">
        <v>1.5</v>
      </c>
      <c r="J469" s="105">
        <v>0</v>
      </c>
      <c r="K469" s="105">
        <v>1</v>
      </c>
      <c r="L469" s="104">
        <v>1.5</v>
      </c>
      <c r="M469" s="100">
        <v>417</v>
      </c>
      <c r="N469" s="112" t="s">
        <v>590</v>
      </c>
      <c r="O469" s="32">
        <v>1914</v>
      </c>
      <c r="P469" s="111" t="s">
        <v>239</v>
      </c>
      <c r="Q469" s="80" t="s">
        <v>1954</v>
      </c>
      <c r="R469" s="80" t="s">
        <v>1635</v>
      </c>
      <c r="S469" s="36" t="s">
        <v>2022</v>
      </c>
      <c r="T469" s="80" t="s">
        <v>2165</v>
      </c>
      <c r="U469" s="80" t="s">
        <v>2149</v>
      </c>
      <c r="V469" s="80"/>
      <c r="W469" s="80" t="str">
        <f t="shared" si="23"/>
        <v/>
      </c>
      <c r="X469" s="32" t="s">
        <v>1593</v>
      </c>
      <c r="Y469" s="110">
        <v>118</v>
      </c>
      <c r="Z469" s="35"/>
      <c r="AA469" s="133">
        <v>1</v>
      </c>
      <c r="AB469" s="133">
        <f t="shared" si="24"/>
        <v>0</v>
      </c>
    </row>
    <row r="470" spans="1:28" s="3" customFormat="1" x14ac:dyDescent="0.2">
      <c r="A470" s="99">
        <v>442</v>
      </c>
      <c r="B470" s="100">
        <v>469</v>
      </c>
      <c r="C470" s="101"/>
      <c r="D470" s="143" t="s">
        <v>3794</v>
      </c>
      <c r="E470" s="100">
        <v>119</v>
      </c>
      <c r="F470" s="102" t="str">
        <f t="shared" si="22"/>
        <v>1914 - Third Bureau, 2nd Series - Washington-Franklin Issue - 2c  Carmine,  Washington, Type I, Perf 10 Horiz Coil   Single-Line Watermark</v>
      </c>
      <c r="G470" s="106" t="s">
        <v>2512</v>
      </c>
      <c r="H470" s="104"/>
      <c r="I470" s="105">
        <v>45</v>
      </c>
      <c r="J470" s="105">
        <v>0</v>
      </c>
      <c r="K470" s="105">
        <v>10</v>
      </c>
      <c r="L470" s="104">
        <v>45</v>
      </c>
      <c r="M470" s="100">
        <v>441</v>
      </c>
      <c r="N470" s="112" t="s">
        <v>590</v>
      </c>
      <c r="O470" s="32">
        <v>1914</v>
      </c>
      <c r="P470" s="111" t="s">
        <v>239</v>
      </c>
      <c r="Q470" s="80" t="s">
        <v>1960</v>
      </c>
      <c r="R470" s="80" t="s">
        <v>1635</v>
      </c>
      <c r="S470" s="36" t="s">
        <v>2057</v>
      </c>
      <c r="T470" s="80" t="s">
        <v>2165</v>
      </c>
      <c r="U470" s="80" t="s">
        <v>2149</v>
      </c>
      <c r="V470" s="80" t="s">
        <v>2016</v>
      </c>
      <c r="W470" s="80" t="str">
        <f t="shared" si="23"/>
        <v>, Type I</v>
      </c>
      <c r="X470" s="32" t="s">
        <v>1593</v>
      </c>
      <c r="Y470" s="110">
        <v>119</v>
      </c>
      <c r="Z470" s="35"/>
      <c r="AA470" s="133">
        <v>1</v>
      </c>
      <c r="AB470" s="133">
        <f t="shared" si="24"/>
        <v>0</v>
      </c>
    </row>
    <row r="471" spans="1:28" s="3" customFormat="1" x14ac:dyDescent="0.2">
      <c r="A471" s="99">
        <v>443</v>
      </c>
      <c r="B471" s="100">
        <v>470</v>
      </c>
      <c r="C471" s="101"/>
      <c r="D471" s="143" t="s">
        <v>3794</v>
      </c>
      <c r="E471" s="100">
        <v>118</v>
      </c>
      <c r="F471" s="102" t="str">
        <f t="shared" si="22"/>
        <v>1914 - Third Bureau, 2nd Series - Washington-Franklin Issue - 1c  Green,  Washington, Perf 10 Vert Coil   Single-Line Watermark</v>
      </c>
      <c r="G471" s="106" t="s">
        <v>2512</v>
      </c>
      <c r="H471" s="104"/>
      <c r="I471" s="105">
        <v>45</v>
      </c>
      <c r="J471" s="105">
        <v>0</v>
      </c>
      <c r="K471" s="105">
        <v>30</v>
      </c>
      <c r="L471" s="104">
        <v>45</v>
      </c>
      <c r="M471" s="100">
        <v>418</v>
      </c>
      <c r="N471" s="112" t="s">
        <v>590</v>
      </c>
      <c r="O471" s="32">
        <v>1914</v>
      </c>
      <c r="P471" s="111" t="s">
        <v>239</v>
      </c>
      <c r="Q471" s="80" t="s">
        <v>1954</v>
      </c>
      <c r="R471" s="80" t="s">
        <v>1635</v>
      </c>
      <c r="S471" s="36" t="s">
        <v>2022</v>
      </c>
      <c r="T471" s="80" t="s">
        <v>2166</v>
      </c>
      <c r="U471" s="80" t="s">
        <v>2149</v>
      </c>
      <c r="V471" s="80"/>
      <c r="W471" s="80" t="str">
        <f t="shared" si="23"/>
        <v/>
      </c>
      <c r="X471" s="32" t="s">
        <v>1593</v>
      </c>
      <c r="Y471" s="110">
        <v>118</v>
      </c>
      <c r="Z471" s="35"/>
      <c r="AA471" s="133">
        <v>1</v>
      </c>
      <c r="AB471" s="133">
        <f t="shared" si="24"/>
        <v>0</v>
      </c>
    </row>
    <row r="472" spans="1:28" s="3" customFormat="1" x14ac:dyDescent="0.2">
      <c r="A472" s="99">
        <v>444</v>
      </c>
      <c r="B472" s="100">
        <v>471</v>
      </c>
      <c r="C472" s="101"/>
      <c r="D472" s="143" t="s">
        <v>3794</v>
      </c>
      <c r="E472" s="100">
        <v>119</v>
      </c>
      <c r="F472" s="102" t="str">
        <f t="shared" si="22"/>
        <v>1914 - Third Bureau, 2nd Series - Washington-Franklin Issue - 2c  Carmine,  Washington, Type I, Perf 10 Vert Coil   Single-Line Watermark</v>
      </c>
      <c r="G472" s="106" t="s">
        <v>2512</v>
      </c>
      <c r="H472" s="104"/>
      <c r="I472" s="105">
        <v>35</v>
      </c>
      <c r="J472" s="105">
        <v>0</v>
      </c>
      <c r="K472" s="105">
        <v>50</v>
      </c>
      <c r="L472" s="104">
        <v>35</v>
      </c>
      <c r="M472" s="100">
        <v>442</v>
      </c>
      <c r="N472" s="112" t="s">
        <v>590</v>
      </c>
      <c r="O472" s="32">
        <v>1914</v>
      </c>
      <c r="P472" s="111" t="s">
        <v>239</v>
      </c>
      <c r="Q472" s="80" t="s">
        <v>1960</v>
      </c>
      <c r="R472" s="80" t="s">
        <v>1635</v>
      </c>
      <c r="S472" s="36" t="s">
        <v>2057</v>
      </c>
      <c r="T472" s="80" t="s">
        <v>2166</v>
      </c>
      <c r="U472" s="80" t="s">
        <v>2149</v>
      </c>
      <c r="V472" s="80" t="s">
        <v>2016</v>
      </c>
      <c r="W472" s="80" t="str">
        <f t="shared" si="23"/>
        <v>, Type I</v>
      </c>
      <c r="X472" s="32" t="s">
        <v>1593</v>
      </c>
      <c r="Y472" s="110">
        <v>119</v>
      </c>
      <c r="Z472" s="35"/>
      <c r="AA472" s="133">
        <v>1</v>
      </c>
      <c r="AB472" s="133">
        <f t="shared" si="24"/>
        <v>0</v>
      </c>
    </row>
    <row r="473" spans="1:28" s="3" customFormat="1" x14ac:dyDescent="0.2">
      <c r="A473" s="99">
        <v>445</v>
      </c>
      <c r="B473" s="100">
        <v>472</v>
      </c>
      <c r="C473" s="101"/>
      <c r="D473" s="143" t="s">
        <v>3794</v>
      </c>
      <c r="E473" s="100">
        <v>108</v>
      </c>
      <c r="F473" s="102" t="str">
        <f t="shared" si="22"/>
        <v>1914 - Third Bureau, 2nd Series - Washington-Franklin Issue - 3c  Violet,  Washington, Type I, Perf 10 Vert Coil   Single-Line Watermark</v>
      </c>
      <c r="G473" s="106" t="s">
        <v>2512</v>
      </c>
      <c r="H473" s="104"/>
      <c r="I473" s="105">
        <v>250</v>
      </c>
      <c r="J473" s="105">
        <v>0</v>
      </c>
      <c r="K473" s="105">
        <v>210</v>
      </c>
      <c r="L473" s="104">
        <v>250</v>
      </c>
      <c r="M473" s="100">
        <v>346</v>
      </c>
      <c r="N473" s="112" t="s">
        <v>590</v>
      </c>
      <c r="O473" s="32">
        <v>1914</v>
      </c>
      <c r="P473" s="111" t="s">
        <v>239</v>
      </c>
      <c r="Q473" s="80" t="s">
        <v>1955</v>
      </c>
      <c r="R473" s="80" t="s">
        <v>1635</v>
      </c>
      <c r="S473" s="36" t="s">
        <v>2141</v>
      </c>
      <c r="T473" s="80" t="s">
        <v>2166</v>
      </c>
      <c r="U473" s="80" t="s">
        <v>2149</v>
      </c>
      <c r="V473" s="80" t="s">
        <v>2016</v>
      </c>
      <c r="W473" s="80" t="str">
        <f t="shared" si="23"/>
        <v>, Type I</v>
      </c>
      <c r="X473" s="32" t="s">
        <v>1593</v>
      </c>
      <c r="Y473" s="110">
        <v>108</v>
      </c>
      <c r="Z473" s="35"/>
      <c r="AA473" s="133">
        <v>1</v>
      </c>
      <c r="AB473" s="133">
        <f t="shared" si="24"/>
        <v>0</v>
      </c>
    </row>
    <row r="474" spans="1:28" s="3" customFormat="1" x14ac:dyDescent="0.2">
      <c r="A474" s="99">
        <v>446</v>
      </c>
      <c r="B474" s="100">
        <v>473</v>
      </c>
      <c r="C474" s="101"/>
      <c r="D474" s="143" t="s">
        <v>3794</v>
      </c>
      <c r="E474" s="100">
        <v>109</v>
      </c>
      <c r="F474" s="102" t="str">
        <f t="shared" si="22"/>
        <v>1914 - Third Bureau, 2nd Series - Washington-Franklin Issue - 4c  Brown,  Washington, Perf 10 Vert Coil   Single-Line Watermark</v>
      </c>
      <c r="G474" s="106" t="s">
        <v>2512</v>
      </c>
      <c r="H474" s="104"/>
      <c r="I474" s="105">
        <v>150</v>
      </c>
      <c r="J474" s="105">
        <v>0</v>
      </c>
      <c r="K474" s="105">
        <v>130</v>
      </c>
      <c r="L474" s="104">
        <v>150</v>
      </c>
      <c r="M474" s="100">
        <v>368</v>
      </c>
      <c r="N474" s="112" t="s">
        <v>590</v>
      </c>
      <c r="O474" s="32">
        <v>1914</v>
      </c>
      <c r="P474" s="111" t="s">
        <v>239</v>
      </c>
      <c r="Q474" s="80" t="s">
        <v>1964</v>
      </c>
      <c r="R474" s="80" t="s">
        <v>1635</v>
      </c>
      <c r="S474" s="36" t="s">
        <v>2021</v>
      </c>
      <c r="T474" s="80" t="s">
        <v>2166</v>
      </c>
      <c r="U474" s="80" t="s">
        <v>2149</v>
      </c>
      <c r="V474" s="80"/>
      <c r="W474" s="80" t="str">
        <f t="shared" si="23"/>
        <v/>
      </c>
      <c r="X474" s="32" t="s">
        <v>1593</v>
      </c>
      <c r="Y474" s="110">
        <v>109</v>
      </c>
      <c r="Z474" s="35"/>
      <c r="AA474" s="133">
        <v>1</v>
      </c>
      <c r="AB474" s="133">
        <f t="shared" si="24"/>
        <v>0</v>
      </c>
    </row>
    <row r="475" spans="1:28" s="3" customFormat="1" x14ac:dyDescent="0.2">
      <c r="A475" s="99">
        <v>447</v>
      </c>
      <c r="B475" s="100">
        <v>474</v>
      </c>
      <c r="C475" s="101"/>
      <c r="D475" s="143" t="s">
        <v>3794</v>
      </c>
      <c r="E475" s="100">
        <v>110</v>
      </c>
      <c r="F475" s="102" t="str">
        <f t="shared" si="22"/>
        <v>1914 - Third Bureau, 2nd Series - Washington-Franklin Issue - 5c  Blue,  Washington, Perf 10 Vert Coil   Single-Line Watermark</v>
      </c>
      <c r="G475" s="106" t="s">
        <v>2512</v>
      </c>
      <c r="H475" s="104"/>
      <c r="I475" s="105">
        <v>115</v>
      </c>
      <c r="J475" s="105">
        <v>0</v>
      </c>
      <c r="K475" s="105">
        <v>45</v>
      </c>
      <c r="L475" s="104">
        <v>115</v>
      </c>
      <c r="M475" s="100">
        <v>382</v>
      </c>
      <c r="N475" s="112" t="s">
        <v>590</v>
      </c>
      <c r="O475" s="32">
        <v>1914</v>
      </c>
      <c r="P475" s="111" t="s">
        <v>239</v>
      </c>
      <c r="Q475" s="80" t="s">
        <v>1952</v>
      </c>
      <c r="R475" s="80" t="s">
        <v>1635</v>
      </c>
      <c r="S475" s="36" t="s">
        <v>2018</v>
      </c>
      <c r="T475" s="80" t="s">
        <v>2166</v>
      </c>
      <c r="U475" s="80" t="s">
        <v>2149</v>
      </c>
      <c r="V475" s="80"/>
      <c r="W475" s="80" t="str">
        <f t="shared" si="23"/>
        <v/>
      </c>
      <c r="X475" s="32" t="s">
        <v>1593</v>
      </c>
      <c r="Y475" s="110">
        <v>110</v>
      </c>
      <c r="Z475" s="35"/>
      <c r="AA475" s="133">
        <v>1</v>
      </c>
      <c r="AB475" s="133">
        <f t="shared" si="24"/>
        <v>0</v>
      </c>
    </row>
    <row r="476" spans="1:28" s="3" customFormat="1" x14ac:dyDescent="0.2">
      <c r="A476" s="99">
        <v>448</v>
      </c>
      <c r="B476" s="100">
        <v>475</v>
      </c>
      <c r="C476" s="101"/>
      <c r="D476" s="143" t="s">
        <v>3794</v>
      </c>
      <c r="E476" s="100">
        <v>118</v>
      </c>
      <c r="F476" s="102" t="str">
        <f t="shared" si="22"/>
        <v>1915 - Third Bureau, 2nd Series - Washington-Franklin Issue - 1c  Green,  Washington, Rotary Press, Perf 10 Horiz Coil   Single-Line Watermark</v>
      </c>
      <c r="G476" s="106" t="s">
        <v>2512</v>
      </c>
      <c r="H476" s="104"/>
      <c r="I476" s="105">
        <v>17.5</v>
      </c>
      <c r="J476" s="105">
        <v>0</v>
      </c>
      <c r="K476" s="105">
        <v>7.5</v>
      </c>
      <c r="L476" s="104">
        <v>17.5</v>
      </c>
      <c r="M476" s="100">
        <v>419</v>
      </c>
      <c r="N476" s="112" t="s">
        <v>590</v>
      </c>
      <c r="O476" s="32">
        <v>1915</v>
      </c>
      <c r="P476" s="111" t="s">
        <v>239</v>
      </c>
      <c r="Q476" s="80" t="s">
        <v>1954</v>
      </c>
      <c r="R476" s="80" t="s">
        <v>1635</v>
      </c>
      <c r="S476" s="36" t="s">
        <v>2022</v>
      </c>
      <c r="T476" s="80" t="s">
        <v>2165</v>
      </c>
      <c r="U476" s="80" t="s">
        <v>2149</v>
      </c>
      <c r="V476" s="80" t="s">
        <v>2167</v>
      </c>
      <c r="W476" s="80" t="str">
        <f t="shared" si="23"/>
        <v>, Rotary Press</v>
      </c>
      <c r="X476" s="32" t="s">
        <v>1593</v>
      </c>
      <c r="Y476" s="110">
        <v>118</v>
      </c>
      <c r="Z476" s="35"/>
      <c r="AA476" s="133">
        <v>1</v>
      </c>
      <c r="AB476" s="133">
        <f t="shared" si="24"/>
        <v>0</v>
      </c>
    </row>
    <row r="477" spans="1:28" s="3" customFormat="1" x14ac:dyDescent="0.2">
      <c r="A477" s="99">
        <v>449</v>
      </c>
      <c r="B477" s="100">
        <v>476</v>
      </c>
      <c r="C477" s="101"/>
      <c r="D477" s="143" t="s">
        <v>3794</v>
      </c>
      <c r="E477" s="100">
        <v>119</v>
      </c>
      <c r="F477" s="102" t="str">
        <f t="shared" si="22"/>
        <v>1915 - Third Bureau, 2nd Series - Washington-Franklin Issue - 2c  Red,  Washington, Type I, Rotary Press, Perf 10 Horiz Coil   Single-Line Watermark</v>
      </c>
      <c r="G477" s="106" t="s">
        <v>2512</v>
      </c>
      <c r="H477" s="104"/>
      <c r="I477" s="105">
        <v>600</v>
      </c>
      <c r="J477" s="105">
        <v>0</v>
      </c>
      <c r="K477" s="105">
        <v>2500</v>
      </c>
      <c r="L477" s="104">
        <v>600</v>
      </c>
      <c r="M477" s="100">
        <v>443</v>
      </c>
      <c r="N477" s="112" t="s">
        <v>590</v>
      </c>
      <c r="O477" s="32">
        <v>1915</v>
      </c>
      <c r="P477" s="111" t="s">
        <v>239</v>
      </c>
      <c r="Q477" s="80" t="s">
        <v>1960</v>
      </c>
      <c r="R477" s="80" t="s">
        <v>1635</v>
      </c>
      <c r="S477" s="36" t="s">
        <v>2032</v>
      </c>
      <c r="T477" s="80" t="s">
        <v>2165</v>
      </c>
      <c r="U477" s="80" t="s">
        <v>2149</v>
      </c>
      <c r="V477" s="80" t="s">
        <v>2168</v>
      </c>
      <c r="W477" s="80" t="str">
        <f t="shared" si="23"/>
        <v>, Type I, Rotary Press</v>
      </c>
      <c r="X477" s="32" t="s">
        <v>1593</v>
      </c>
      <c r="Y477" s="110">
        <v>119</v>
      </c>
      <c r="Z477" s="35"/>
      <c r="AA477" s="133">
        <v>1</v>
      </c>
      <c r="AB477" s="133">
        <f t="shared" si="24"/>
        <v>0</v>
      </c>
    </row>
    <row r="478" spans="1:28" s="3" customFormat="1" x14ac:dyDescent="0.2">
      <c r="A478" s="99">
        <v>450</v>
      </c>
      <c r="B478" s="100">
        <v>477</v>
      </c>
      <c r="C478" s="101"/>
      <c r="D478" s="143" t="s">
        <v>3794</v>
      </c>
      <c r="E478" s="100">
        <v>119</v>
      </c>
      <c r="F478" s="102" t="str">
        <f t="shared" si="22"/>
        <v>1915 - Third Bureau, 2nd Series - Washington-Franklin Issue - 2c  Carmine,  Washington, Type III, Rotary Press, Perf 10 Horiz Coil   Single-Line Watermark</v>
      </c>
      <c r="G478" s="106" t="s">
        <v>2512</v>
      </c>
      <c r="H478" s="104"/>
      <c r="I478" s="105">
        <v>25</v>
      </c>
      <c r="J478" s="105">
        <v>0</v>
      </c>
      <c r="K478" s="105">
        <v>12.5</v>
      </c>
      <c r="L478" s="104">
        <v>25</v>
      </c>
      <c r="M478" s="100">
        <v>444</v>
      </c>
      <c r="N478" s="112" t="s">
        <v>590</v>
      </c>
      <c r="O478" s="32">
        <v>1915</v>
      </c>
      <c r="P478" s="111" t="s">
        <v>239</v>
      </c>
      <c r="Q478" s="80" t="s">
        <v>1960</v>
      </c>
      <c r="R478" s="80" t="s">
        <v>1635</v>
      </c>
      <c r="S478" s="36" t="s">
        <v>2057</v>
      </c>
      <c r="T478" s="80" t="s">
        <v>2165</v>
      </c>
      <c r="U478" s="80" t="s">
        <v>2149</v>
      </c>
      <c r="V478" s="80" t="s">
        <v>2169</v>
      </c>
      <c r="W478" s="80" t="str">
        <f t="shared" si="23"/>
        <v>, Type III, Rotary Press</v>
      </c>
      <c r="X478" s="32" t="s">
        <v>1593</v>
      </c>
      <c r="Y478" s="110">
        <v>119</v>
      </c>
      <c r="Z478" s="35"/>
      <c r="AA478" s="133">
        <v>1</v>
      </c>
      <c r="AB478" s="133">
        <f t="shared" si="24"/>
        <v>0</v>
      </c>
    </row>
    <row r="479" spans="1:28" s="3" customFormat="1" x14ac:dyDescent="0.2">
      <c r="A479" s="99">
        <v>452</v>
      </c>
      <c r="B479" s="100">
        <v>478</v>
      </c>
      <c r="C479" s="101"/>
      <c r="D479" s="143" t="s">
        <v>3794</v>
      </c>
      <c r="E479" s="100">
        <v>118</v>
      </c>
      <c r="F479" s="102" t="str">
        <f t="shared" si="22"/>
        <v>1914-16 - Third Bureau, 2nd Series - Washington-Franklin Issue - 1c  Green,  Washington, Rotary Press, Perf 10 Vert Coil   Single-Line Watermark</v>
      </c>
      <c r="G479" s="106" t="s">
        <v>2512</v>
      </c>
      <c r="H479" s="104"/>
      <c r="I479" s="105">
        <v>17.5</v>
      </c>
      <c r="J479" s="105">
        <v>0</v>
      </c>
      <c r="K479" s="105">
        <v>10</v>
      </c>
      <c r="L479" s="104">
        <v>17.5</v>
      </c>
      <c r="M479" s="100">
        <v>420</v>
      </c>
      <c r="N479" s="112" t="s">
        <v>590</v>
      </c>
      <c r="O479" s="32" t="s">
        <v>2185</v>
      </c>
      <c r="P479" s="111" t="s">
        <v>239</v>
      </c>
      <c r="Q479" s="80" t="s">
        <v>1954</v>
      </c>
      <c r="R479" s="80" t="s">
        <v>1635</v>
      </c>
      <c r="S479" s="36" t="s">
        <v>2022</v>
      </c>
      <c r="T479" s="80" t="s">
        <v>2166</v>
      </c>
      <c r="U479" s="80" t="s">
        <v>2149</v>
      </c>
      <c r="V479" s="80" t="s">
        <v>2167</v>
      </c>
      <c r="W479" s="80" t="str">
        <f t="shared" si="23"/>
        <v>, Rotary Press</v>
      </c>
      <c r="X479" s="32" t="s">
        <v>1593</v>
      </c>
      <c r="Y479" s="110">
        <v>118</v>
      </c>
      <c r="Z479" s="35"/>
      <c r="AA479" s="133">
        <v>1</v>
      </c>
      <c r="AB479" s="133">
        <f t="shared" si="24"/>
        <v>0</v>
      </c>
    </row>
    <row r="480" spans="1:28" s="3" customFormat="1" x14ac:dyDescent="0.2">
      <c r="A480" s="99">
        <v>453</v>
      </c>
      <c r="B480" s="100">
        <v>479</v>
      </c>
      <c r="C480" s="101"/>
      <c r="D480" s="143" t="s">
        <v>3794</v>
      </c>
      <c r="E480" s="100">
        <v>119</v>
      </c>
      <c r="F480" s="102" t="str">
        <f t="shared" si="22"/>
        <v>1914-16 - Third Bureau, 2nd Series - Washington-Franklin Issue - 2c  Carmine Rose,  Washington, Type I, Rotary Press, Perf 10 Vert Coil   Single-Line Watermark</v>
      </c>
      <c r="G480" s="106" t="s">
        <v>2512</v>
      </c>
      <c r="H480" s="104"/>
      <c r="I480" s="105">
        <v>17.5</v>
      </c>
      <c r="J480" s="105">
        <v>0</v>
      </c>
      <c r="K480" s="105">
        <v>140</v>
      </c>
      <c r="L480" s="104">
        <v>17.5</v>
      </c>
      <c r="M480" s="100">
        <v>445</v>
      </c>
      <c r="N480" s="112" t="s">
        <v>590</v>
      </c>
      <c r="O480" s="32" t="s">
        <v>2185</v>
      </c>
      <c r="P480" s="111" t="s">
        <v>239</v>
      </c>
      <c r="Q480" s="80" t="s">
        <v>1960</v>
      </c>
      <c r="R480" s="80" t="s">
        <v>1635</v>
      </c>
      <c r="S480" s="36" t="s">
        <v>2187</v>
      </c>
      <c r="T480" s="80" t="s">
        <v>2166</v>
      </c>
      <c r="U480" s="80" t="s">
        <v>2149</v>
      </c>
      <c r="V480" s="80" t="s">
        <v>2168</v>
      </c>
      <c r="W480" s="80" t="str">
        <f t="shared" si="23"/>
        <v>, Type I, Rotary Press</v>
      </c>
      <c r="X480" s="32" t="s">
        <v>1593</v>
      </c>
      <c r="Y480" s="110">
        <v>119</v>
      </c>
      <c r="Z480" s="35"/>
      <c r="AA480" s="133">
        <v>1</v>
      </c>
      <c r="AB480" s="133">
        <f t="shared" si="24"/>
        <v>0</v>
      </c>
    </row>
    <row r="481" spans="1:28" s="3" customFormat="1" x14ac:dyDescent="0.2">
      <c r="A481" s="99">
        <v>454</v>
      </c>
      <c r="B481" s="100">
        <v>480</v>
      </c>
      <c r="C481" s="101"/>
      <c r="D481" s="143" t="s">
        <v>3794</v>
      </c>
      <c r="E481" s="100">
        <v>119</v>
      </c>
      <c r="F481" s="102" t="str">
        <f t="shared" si="22"/>
        <v>1914-16 - Third Bureau, 2nd Series - Washington-Franklin Issue - 2c  Red,  Washington, Type II, Rotary Press, Perf 10 Vert Coil   Single-Line Watermark</v>
      </c>
      <c r="G481" s="106" t="s">
        <v>2512</v>
      </c>
      <c r="H481" s="104"/>
      <c r="I481" s="105">
        <v>22.5</v>
      </c>
      <c r="J481" s="105">
        <v>0</v>
      </c>
      <c r="K481" s="105">
        <v>70</v>
      </c>
      <c r="L481" s="104">
        <v>22.5</v>
      </c>
      <c r="M481" s="100">
        <v>446</v>
      </c>
      <c r="N481" s="112" t="s">
        <v>590</v>
      </c>
      <c r="O481" s="32" t="s">
        <v>2185</v>
      </c>
      <c r="P481" s="111" t="s">
        <v>239</v>
      </c>
      <c r="Q481" s="80" t="s">
        <v>1960</v>
      </c>
      <c r="R481" s="80" t="s">
        <v>1635</v>
      </c>
      <c r="S481" s="36" t="s">
        <v>2032</v>
      </c>
      <c r="T481" s="80" t="s">
        <v>2166</v>
      </c>
      <c r="U481" s="80" t="s">
        <v>2149</v>
      </c>
      <c r="V481" s="80" t="s">
        <v>2189</v>
      </c>
      <c r="W481" s="80" t="str">
        <f t="shared" si="23"/>
        <v>, Type II, Rotary Press</v>
      </c>
      <c r="X481" s="32" t="s">
        <v>1593</v>
      </c>
      <c r="Y481" s="110">
        <v>119</v>
      </c>
      <c r="Z481" s="35"/>
      <c r="AA481" s="133">
        <v>1</v>
      </c>
      <c r="AB481" s="133">
        <f t="shared" si="24"/>
        <v>0</v>
      </c>
    </row>
    <row r="482" spans="1:28" s="3" customFormat="1" x14ac:dyDescent="0.2">
      <c r="A482" s="99">
        <v>455</v>
      </c>
      <c r="B482" s="100">
        <v>481</v>
      </c>
      <c r="C482" s="101"/>
      <c r="D482" s="143" t="s">
        <v>3794</v>
      </c>
      <c r="E482" s="100">
        <v>119</v>
      </c>
      <c r="F482" s="102" t="str">
        <f t="shared" si="22"/>
        <v>1914-16 - Third Bureau, 2nd Series - Washington-Franklin Issue - 2c  Carmine,  Washington, Type III, Rotary Press, Perf 10 Vert Coil   Single-Line Watermark</v>
      </c>
      <c r="G482" s="106" t="s">
        <v>2512</v>
      </c>
      <c r="H482" s="104"/>
      <c r="I482" s="105">
        <v>3.5</v>
      </c>
      <c r="J482" s="105">
        <v>0</v>
      </c>
      <c r="K482" s="105">
        <v>8</v>
      </c>
      <c r="L482" s="104">
        <v>3.5</v>
      </c>
      <c r="M482" s="100">
        <v>447</v>
      </c>
      <c r="N482" s="112" t="s">
        <v>590</v>
      </c>
      <c r="O482" s="32" t="s">
        <v>2185</v>
      </c>
      <c r="P482" s="111" t="s">
        <v>239</v>
      </c>
      <c r="Q482" s="80" t="s">
        <v>1960</v>
      </c>
      <c r="R482" s="80" t="s">
        <v>1635</v>
      </c>
      <c r="S482" s="36" t="s">
        <v>2057</v>
      </c>
      <c r="T482" s="80" t="s">
        <v>2166</v>
      </c>
      <c r="U482" s="80" t="s">
        <v>2149</v>
      </c>
      <c r="V482" s="80" t="s">
        <v>2169</v>
      </c>
      <c r="W482" s="80" t="str">
        <f t="shared" si="23"/>
        <v>, Type III, Rotary Press</v>
      </c>
      <c r="X482" s="32" t="s">
        <v>1593</v>
      </c>
      <c r="Y482" s="110">
        <v>119</v>
      </c>
      <c r="Z482" s="35"/>
      <c r="AA482" s="133">
        <v>1</v>
      </c>
      <c r="AB482" s="133">
        <f t="shared" si="24"/>
        <v>0</v>
      </c>
    </row>
    <row r="483" spans="1:28" s="3" customFormat="1" x14ac:dyDescent="0.2">
      <c r="A483" s="99">
        <v>456</v>
      </c>
      <c r="B483" s="100">
        <v>482</v>
      </c>
      <c r="C483" s="101"/>
      <c r="D483" s="143" t="s">
        <v>3794</v>
      </c>
      <c r="E483" s="100">
        <v>108</v>
      </c>
      <c r="F483" s="102" t="str">
        <f t="shared" si="22"/>
        <v>1914-16 - Third Bureau, 2nd Series - Washington-Franklin Issue - 3c  Violet,  Washington, Type I, Rotary Press, Perf 10 Vert Coil   Single-Line Watermark</v>
      </c>
      <c r="G483" s="106" t="s">
        <v>2512</v>
      </c>
      <c r="H483" s="104"/>
      <c r="I483" s="105">
        <v>170</v>
      </c>
      <c r="J483" s="105">
        <v>0</v>
      </c>
      <c r="K483" s="105">
        <v>225</v>
      </c>
      <c r="L483" s="104">
        <v>170</v>
      </c>
      <c r="M483" s="100">
        <v>347</v>
      </c>
      <c r="N483" s="112" t="s">
        <v>590</v>
      </c>
      <c r="O483" s="32" t="s">
        <v>2185</v>
      </c>
      <c r="P483" s="111" t="s">
        <v>239</v>
      </c>
      <c r="Q483" s="80" t="s">
        <v>1955</v>
      </c>
      <c r="R483" s="80" t="s">
        <v>1635</v>
      </c>
      <c r="S483" s="36" t="s">
        <v>2141</v>
      </c>
      <c r="T483" s="80" t="s">
        <v>2166</v>
      </c>
      <c r="U483" s="80" t="s">
        <v>2149</v>
      </c>
      <c r="V483" s="80" t="s">
        <v>2168</v>
      </c>
      <c r="W483" s="80" t="str">
        <f t="shared" si="23"/>
        <v>, Type I, Rotary Press</v>
      </c>
      <c r="X483" s="32" t="s">
        <v>1593</v>
      </c>
      <c r="Y483" s="110">
        <v>108</v>
      </c>
      <c r="Z483" s="35"/>
      <c r="AA483" s="133">
        <v>1</v>
      </c>
      <c r="AB483" s="133">
        <f t="shared" si="24"/>
        <v>0</v>
      </c>
    </row>
    <row r="484" spans="1:28" s="3" customFormat="1" x14ac:dyDescent="0.2">
      <c r="A484" s="99">
        <v>457</v>
      </c>
      <c r="B484" s="100">
        <v>483</v>
      </c>
      <c r="C484" s="101"/>
      <c r="D484" s="143" t="s">
        <v>3794</v>
      </c>
      <c r="E484" s="100">
        <v>109</v>
      </c>
      <c r="F484" s="102" t="str">
        <f t="shared" si="22"/>
        <v>1914-16 - Third Bureau, 2nd Series - Washington-Franklin Issue - 4c  Brown,  Washington, Rotary Press, Perf 10 Vert Coil   Single-Line Watermark</v>
      </c>
      <c r="G484" s="106" t="s">
        <v>2512</v>
      </c>
      <c r="H484" s="104"/>
      <c r="I484" s="105">
        <v>30</v>
      </c>
      <c r="J484" s="105">
        <v>0</v>
      </c>
      <c r="K484" s="105">
        <v>25</v>
      </c>
      <c r="L484" s="104">
        <v>30</v>
      </c>
      <c r="M484" s="100">
        <v>369</v>
      </c>
      <c r="N484" s="112" t="s">
        <v>590</v>
      </c>
      <c r="O484" s="32" t="s">
        <v>2185</v>
      </c>
      <c r="P484" s="111" t="s">
        <v>239</v>
      </c>
      <c r="Q484" s="80" t="s">
        <v>1964</v>
      </c>
      <c r="R484" s="80" t="s">
        <v>1635</v>
      </c>
      <c r="S484" s="36" t="s">
        <v>2021</v>
      </c>
      <c r="T484" s="80" t="s">
        <v>2166</v>
      </c>
      <c r="U484" s="80" t="s">
        <v>2149</v>
      </c>
      <c r="V484" s="80" t="s">
        <v>2167</v>
      </c>
      <c r="W484" s="80" t="str">
        <f t="shared" si="23"/>
        <v>, Rotary Press</v>
      </c>
      <c r="X484" s="32" t="s">
        <v>1593</v>
      </c>
      <c r="Y484" s="110">
        <v>109</v>
      </c>
      <c r="Z484" s="35"/>
      <c r="AA484" s="133">
        <v>1</v>
      </c>
      <c r="AB484" s="133">
        <f t="shared" si="24"/>
        <v>0</v>
      </c>
    </row>
    <row r="485" spans="1:28" s="3" customFormat="1" x14ac:dyDescent="0.2">
      <c r="A485" s="99">
        <v>458</v>
      </c>
      <c r="B485" s="100">
        <v>484</v>
      </c>
      <c r="C485" s="101"/>
      <c r="D485" s="143" t="s">
        <v>3794</v>
      </c>
      <c r="E485" s="100">
        <v>110</v>
      </c>
      <c r="F485" s="102" t="str">
        <f t="shared" si="22"/>
        <v>1914-16 - Third Bureau, 2nd Series - Washington-Franklin Issue - 5c  Blue,  Washington, Rotary Press, Perf 10 Vert Coil   Single-Line Watermark</v>
      </c>
      <c r="G485" s="106" t="s">
        <v>2512</v>
      </c>
      <c r="H485" s="104"/>
      <c r="I485" s="105">
        <v>30</v>
      </c>
      <c r="J485" s="105">
        <v>0</v>
      </c>
      <c r="K485" s="105">
        <v>27.5</v>
      </c>
      <c r="L485" s="104">
        <v>30</v>
      </c>
      <c r="M485" s="100">
        <v>383</v>
      </c>
      <c r="N485" s="112" t="s">
        <v>590</v>
      </c>
      <c r="O485" s="32" t="s">
        <v>2185</v>
      </c>
      <c r="P485" s="111" t="s">
        <v>239</v>
      </c>
      <c r="Q485" s="80" t="s">
        <v>1952</v>
      </c>
      <c r="R485" s="80" t="s">
        <v>1635</v>
      </c>
      <c r="S485" s="36" t="s">
        <v>2018</v>
      </c>
      <c r="T485" s="80" t="s">
        <v>2166</v>
      </c>
      <c r="U485" s="80" t="s">
        <v>2149</v>
      </c>
      <c r="V485" s="80" t="s">
        <v>2167</v>
      </c>
      <c r="W485" s="80" t="str">
        <f t="shared" si="23"/>
        <v>, Rotary Press</v>
      </c>
      <c r="X485" s="32" t="s">
        <v>1593</v>
      </c>
      <c r="Y485" s="110">
        <v>110</v>
      </c>
      <c r="Z485" s="35"/>
      <c r="AA485" s="133">
        <v>1</v>
      </c>
      <c r="AB485" s="133">
        <f t="shared" si="24"/>
        <v>0</v>
      </c>
    </row>
    <row r="486" spans="1:28" s="3" customFormat="1" x14ac:dyDescent="0.2">
      <c r="A486" s="99">
        <v>459</v>
      </c>
      <c r="B486" s="100">
        <v>485</v>
      </c>
      <c r="C486" s="101"/>
      <c r="D486" s="143" t="s">
        <v>3794</v>
      </c>
      <c r="E486" s="100">
        <v>119</v>
      </c>
      <c r="F486" s="102" t="str">
        <f t="shared" si="22"/>
        <v>1914, June 30 - Third Bureau, 2nd Series - Washington-Franklin Issue - 2c  Carmine,  Washington, Type I, Rotary Press, Imperf Horiz Coil   Single-Line Watermark</v>
      </c>
      <c r="G486" s="106" t="s">
        <v>2512</v>
      </c>
      <c r="H486" s="104"/>
      <c r="I486" s="105">
        <v>1300</v>
      </c>
      <c r="J486" s="105">
        <v>0</v>
      </c>
      <c r="K486" s="105">
        <v>175</v>
      </c>
      <c r="L486" s="104">
        <v>1300</v>
      </c>
      <c r="M486" s="100">
        <v>448</v>
      </c>
      <c r="N486" s="112" t="s">
        <v>590</v>
      </c>
      <c r="O486" s="32" t="s">
        <v>2186</v>
      </c>
      <c r="P486" s="111" t="s">
        <v>239</v>
      </c>
      <c r="Q486" s="80" t="s">
        <v>1960</v>
      </c>
      <c r="R486" s="80" t="s">
        <v>1635</v>
      </c>
      <c r="S486" s="36" t="s">
        <v>2057</v>
      </c>
      <c r="T486" s="80" t="s">
        <v>2188</v>
      </c>
      <c r="U486" s="80" t="s">
        <v>2149</v>
      </c>
      <c r="V486" s="80" t="s">
        <v>2168</v>
      </c>
      <c r="W486" s="80" t="str">
        <f t="shared" si="23"/>
        <v>, Type I, Rotary Press</v>
      </c>
      <c r="X486" s="32" t="s">
        <v>1593</v>
      </c>
      <c r="Y486" s="110">
        <v>119</v>
      </c>
      <c r="Z486" s="35"/>
      <c r="AA486" s="133">
        <v>1</v>
      </c>
      <c r="AB486" s="133">
        <f t="shared" si="24"/>
        <v>0</v>
      </c>
    </row>
    <row r="487" spans="1:28" s="3" customFormat="1" x14ac:dyDescent="0.2">
      <c r="A487" s="99">
        <v>460</v>
      </c>
      <c r="B487" s="100">
        <v>486</v>
      </c>
      <c r="C487" s="101"/>
      <c r="D487" s="143" t="s">
        <v>3794</v>
      </c>
      <c r="E487" s="100">
        <v>131</v>
      </c>
      <c r="F487" s="102" t="str">
        <f t="shared" si="22"/>
        <v>1915 - Third Bureau, 2nd Series - Washington-Franklin Issue - $1 Violet Black,  Franklin, Perf 10   Double-Line Watermark</v>
      </c>
      <c r="G487" s="106" t="s">
        <v>2512</v>
      </c>
      <c r="H487" s="104"/>
      <c r="I487" s="105">
        <v>140</v>
      </c>
      <c r="J487" s="105">
        <v>0</v>
      </c>
      <c r="K487" s="105">
        <v>650</v>
      </c>
      <c r="L487" s="104">
        <v>140</v>
      </c>
      <c r="M487" s="100">
        <v>515</v>
      </c>
      <c r="N487" s="112" t="s">
        <v>590</v>
      </c>
      <c r="O487" s="32">
        <v>1915</v>
      </c>
      <c r="P487" s="111" t="s">
        <v>239</v>
      </c>
      <c r="Q487" s="140" t="s">
        <v>2544</v>
      </c>
      <c r="R487" s="80" t="s">
        <v>1634</v>
      </c>
      <c r="S487" s="36" t="s">
        <v>2135</v>
      </c>
      <c r="T487" s="80" t="s">
        <v>2156</v>
      </c>
      <c r="U487" s="80" t="s">
        <v>2120</v>
      </c>
      <c r="V487" s="80"/>
      <c r="W487" s="80" t="str">
        <f t="shared" si="23"/>
        <v/>
      </c>
      <c r="X487" s="32" t="s">
        <v>1593</v>
      </c>
      <c r="Y487" s="110">
        <v>131</v>
      </c>
      <c r="Z487" s="35"/>
      <c r="AA487" s="133">
        <v>1</v>
      </c>
      <c r="AB487" s="133">
        <f t="shared" si="24"/>
        <v>0</v>
      </c>
    </row>
    <row r="488" spans="1:28" s="3" customFormat="1" x14ac:dyDescent="0.2">
      <c r="A488" s="99">
        <v>461</v>
      </c>
      <c r="B488" s="100">
        <v>487</v>
      </c>
      <c r="C488" s="101"/>
      <c r="D488" s="143" t="s">
        <v>3794</v>
      </c>
      <c r="E488" s="100">
        <v>119</v>
      </c>
      <c r="F488" s="102" t="str">
        <f t="shared" si="22"/>
        <v>1915 - Third Bureau, 2nd Series - Washington-Franklin Issue - 2c  Pale Carmine Red,  Washington, Perf 11   Single-Line Watermark</v>
      </c>
      <c r="G488" s="106" t="s">
        <v>2512</v>
      </c>
      <c r="H488" s="104"/>
      <c r="I488" s="105">
        <v>375</v>
      </c>
      <c r="J488" s="105">
        <v>0</v>
      </c>
      <c r="K488" s="105">
        <v>125</v>
      </c>
      <c r="L488" s="104">
        <v>375</v>
      </c>
      <c r="M488" s="100">
        <v>449</v>
      </c>
      <c r="N488" s="112" t="s">
        <v>590</v>
      </c>
      <c r="O488" s="32">
        <v>1915</v>
      </c>
      <c r="P488" s="111" t="s">
        <v>239</v>
      </c>
      <c r="Q488" s="80" t="s">
        <v>1960</v>
      </c>
      <c r="R488" s="80" t="s">
        <v>1635</v>
      </c>
      <c r="S488" s="36" t="s">
        <v>2243</v>
      </c>
      <c r="T488" s="80" t="s">
        <v>2190</v>
      </c>
      <c r="U488" s="80" t="s">
        <v>2149</v>
      </c>
      <c r="V488" s="80"/>
      <c r="W488" s="80" t="str">
        <f t="shared" si="23"/>
        <v/>
      </c>
      <c r="X488" s="32" t="s">
        <v>1593</v>
      </c>
      <c r="Y488" s="110">
        <v>119</v>
      </c>
      <c r="Z488" s="35"/>
      <c r="AA488" s="133">
        <v>1</v>
      </c>
      <c r="AB488" s="133">
        <f t="shared" si="24"/>
        <v>0</v>
      </c>
    </row>
    <row r="489" spans="1:28" s="3" customFormat="1" x14ac:dyDescent="0.2">
      <c r="A489" s="99">
        <v>462</v>
      </c>
      <c r="B489" s="100">
        <v>488</v>
      </c>
      <c r="C489" s="101"/>
      <c r="D489" s="143" t="s">
        <v>3794</v>
      </c>
      <c r="E489" s="100">
        <v>118</v>
      </c>
      <c r="F489" s="102" t="str">
        <f t="shared" si="22"/>
        <v xml:space="preserve">1916-17 - Third Bureau, 2nd Series - Washington-Franklin Issue - 1c  Green,  Washington, Perf 10   </v>
      </c>
      <c r="G489" s="106" t="s">
        <v>2512</v>
      </c>
      <c r="H489" s="104"/>
      <c r="I489" s="105">
        <v>0.35</v>
      </c>
      <c r="J489" s="105">
        <v>0</v>
      </c>
      <c r="K489" s="105">
        <v>7</v>
      </c>
      <c r="L489" s="104">
        <v>0.35</v>
      </c>
      <c r="M489" s="100">
        <v>421</v>
      </c>
      <c r="N489" s="112" t="s">
        <v>590</v>
      </c>
      <c r="O489" s="32" t="s">
        <v>2191</v>
      </c>
      <c r="P489" s="111" t="s">
        <v>239</v>
      </c>
      <c r="Q489" s="80" t="s">
        <v>1954</v>
      </c>
      <c r="R489" s="80" t="s">
        <v>1635</v>
      </c>
      <c r="S489" s="36" t="s">
        <v>2022</v>
      </c>
      <c r="T489" s="80" t="s">
        <v>2156</v>
      </c>
      <c r="U489" s="80"/>
      <c r="V489" s="80"/>
      <c r="W489" s="80" t="str">
        <f t="shared" si="23"/>
        <v/>
      </c>
      <c r="X489" s="32" t="s">
        <v>1593</v>
      </c>
      <c r="Y489" s="110">
        <v>118</v>
      </c>
      <c r="Z489" s="35"/>
      <c r="AA489" s="133">
        <v>1</v>
      </c>
      <c r="AB489" s="133">
        <f t="shared" si="24"/>
        <v>0</v>
      </c>
    </row>
    <row r="490" spans="1:28" s="3" customFormat="1" x14ac:dyDescent="0.2">
      <c r="A490" s="99">
        <v>463</v>
      </c>
      <c r="B490" s="100">
        <v>489</v>
      </c>
      <c r="C490" s="101"/>
      <c r="D490" s="143" t="s">
        <v>3794</v>
      </c>
      <c r="E490" s="100">
        <v>119</v>
      </c>
      <c r="F490" s="102" t="str">
        <f t="shared" si="22"/>
        <v xml:space="preserve">1916-17 - Third Bureau, 2nd Series - Washington-Franklin Issue - 2c  Carmine,  Washington, Type I, Perf 10   </v>
      </c>
      <c r="G490" s="106" t="s">
        <v>2512</v>
      </c>
      <c r="H490" s="104"/>
      <c r="I490" s="105">
        <v>0.4</v>
      </c>
      <c r="J490" s="105">
        <v>0</v>
      </c>
      <c r="K490" s="105">
        <v>4.5</v>
      </c>
      <c r="L490" s="104">
        <v>0.4</v>
      </c>
      <c r="M490" s="100">
        <v>450</v>
      </c>
      <c r="N490" s="112" t="s">
        <v>590</v>
      </c>
      <c r="O490" s="32" t="s">
        <v>2191</v>
      </c>
      <c r="P490" s="111" t="s">
        <v>239</v>
      </c>
      <c r="Q490" s="80" t="s">
        <v>1960</v>
      </c>
      <c r="R490" s="80" t="s">
        <v>1635</v>
      </c>
      <c r="S490" s="36" t="s">
        <v>2057</v>
      </c>
      <c r="T490" s="80" t="s">
        <v>2156</v>
      </c>
      <c r="U490" s="80"/>
      <c r="V490" s="80" t="s">
        <v>2016</v>
      </c>
      <c r="W490" s="80" t="str">
        <f t="shared" si="23"/>
        <v>, Type I</v>
      </c>
      <c r="X490" s="32" t="s">
        <v>1593</v>
      </c>
      <c r="Y490" s="110">
        <v>119</v>
      </c>
      <c r="Z490" s="35"/>
      <c r="AA490" s="133">
        <v>1</v>
      </c>
      <c r="AB490" s="133">
        <f t="shared" si="24"/>
        <v>0</v>
      </c>
    </row>
    <row r="491" spans="1:28" s="3" customFormat="1" x14ac:dyDescent="0.2">
      <c r="A491" s="99">
        <v>464</v>
      </c>
      <c r="B491" s="100">
        <v>490</v>
      </c>
      <c r="C491" s="101"/>
      <c r="D491" s="143" t="s">
        <v>3794</v>
      </c>
      <c r="E491" s="100">
        <v>108</v>
      </c>
      <c r="F491" s="102" t="str">
        <f t="shared" si="22"/>
        <v xml:space="preserve">1916-17 - Third Bureau, 2nd Series - Washington-Franklin Issue - 3c  Violet,  Washington, Type I, Perf 10   </v>
      </c>
      <c r="G491" s="106" t="s">
        <v>2512</v>
      </c>
      <c r="H491" s="104"/>
      <c r="I491" s="105">
        <v>19</v>
      </c>
      <c r="J491" s="105">
        <v>0</v>
      </c>
      <c r="K491" s="105">
        <v>70</v>
      </c>
      <c r="L491" s="104">
        <v>19</v>
      </c>
      <c r="M491" s="100">
        <v>348</v>
      </c>
      <c r="N491" s="112" t="s">
        <v>590</v>
      </c>
      <c r="O491" s="32" t="s">
        <v>2191</v>
      </c>
      <c r="P491" s="111" t="s">
        <v>239</v>
      </c>
      <c r="Q491" s="80" t="s">
        <v>1955</v>
      </c>
      <c r="R491" s="80" t="s">
        <v>1635</v>
      </c>
      <c r="S491" s="36" t="s">
        <v>2141</v>
      </c>
      <c r="T491" s="80" t="s">
        <v>2156</v>
      </c>
      <c r="U491" s="80"/>
      <c r="V491" s="80" t="s">
        <v>2016</v>
      </c>
      <c r="W491" s="80" t="str">
        <f t="shared" si="23"/>
        <v>, Type I</v>
      </c>
      <c r="X491" s="32" t="s">
        <v>1593</v>
      </c>
      <c r="Y491" s="110">
        <v>108</v>
      </c>
      <c r="Z491" s="35"/>
      <c r="AA491" s="133">
        <v>1</v>
      </c>
      <c r="AB491" s="133">
        <f t="shared" si="24"/>
        <v>0</v>
      </c>
    </row>
    <row r="492" spans="1:28" s="3" customFormat="1" x14ac:dyDescent="0.2">
      <c r="A492" s="99">
        <v>465</v>
      </c>
      <c r="B492" s="100">
        <v>491</v>
      </c>
      <c r="C492" s="101"/>
      <c r="D492" s="143" t="s">
        <v>3794</v>
      </c>
      <c r="E492" s="100">
        <v>109</v>
      </c>
      <c r="F492" s="102" t="str">
        <f t="shared" si="22"/>
        <v xml:space="preserve">1916-17 - Third Bureau, 2nd Series - Washington-Franklin Issue - 4c  Orange Brown,  Washington, Perf 10   </v>
      </c>
      <c r="G492" s="106" t="s">
        <v>2512</v>
      </c>
      <c r="H492" s="104"/>
      <c r="I492" s="105">
        <v>2.5</v>
      </c>
      <c r="J492" s="105">
        <v>0</v>
      </c>
      <c r="K492" s="105">
        <v>40</v>
      </c>
      <c r="L492" s="104">
        <v>2.5</v>
      </c>
      <c r="M492" s="100">
        <v>370</v>
      </c>
      <c r="N492" s="112" t="s">
        <v>590</v>
      </c>
      <c r="O492" s="32" t="s">
        <v>2191</v>
      </c>
      <c r="P492" s="111" t="s">
        <v>239</v>
      </c>
      <c r="Q492" s="80" t="s">
        <v>1964</v>
      </c>
      <c r="R492" s="80" t="s">
        <v>1635</v>
      </c>
      <c r="S492" s="36" t="s">
        <v>2019</v>
      </c>
      <c r="T492" s="80" t="s">
        <v>2156</v>
      </c>
      <c r="U492" s="80"/>
      <c r="V492" s="80"/>
      <c r="W492" s="80" t="str">
        <f t="shared" si="23"/>
        <v/>
      </c>
      <c r="X492" s="32" t="s">
        <v>1593</v>
      </c>
      <c r="Y492" s="110">
        <v>109</v>
      </c>
      <c r="Z492" s="35"/>
      <c r="AA492" s="133">
        <v>1</v>
      </c>
      <c r="AB492" s="133">
        <f t="shared" si="24"/>
        <v>0</v>
      </c>
    </row>
    <row r="493" spans="1:28" s="3" customFormat="1" x14ac:dyDescent="0.2">
      <c r="A493" s="99">
        <v>466</v>
      </c>
      <c r="B493" s="100">
        <v>492</v>
      </c>
      <c r="C493" s="101"/>
      <c r="D493" s="143" t="s">
        <v>3794</v>
      </c>
      <c r="E493" s="100">
        <v>110</v>
      </c>
      <c r="F493" s="102" t="str">
        <f t="shared" si="22"/>
        <v xml:space="preserve">1916-17 - Third Bureau, 2nd Series - Washington-Franklin Issue - 5c  Blue,  Washington, Perf 10   </v>
      </c>
      <c r="G493" s="106" t="s">
        <v>2512</v>
      </c>
      <c r="H493" s="104"/>
      <c r="I493" s="105">
        <v>2.5</v>
      </c>
      <c r="J493" s="105">
        <v>0</v>
      </c>
      <c r="K493" s="105">
        <v>70</v>
      </c>
      <c r="L493" s="104">
        <v>2.5</v>
      </c>
      <c r="M493" s="100">
        <v>384</v>
      </c>
      <c r="N493" s="112" t="s">
        <v>590</v>
      </c>
      <c r="O493" s="32" t="s">
        <v>2191</v>
      </c>
      <c r="P493" s="111" t="s">
        <v>239</v>
      </c>
      <c r="Q493" s="80" t="s">
        <v>1952</v>
      </c>
      <c r="R493" s="80" t="s">
        <v>1635</v>
      </c>
      <c r="S493" s="36" t="s">
        <v>2018</v>
      </c>
      <c r="T493" s="80" t="s">
        <v>2156</v>
      </c>
      <c r="U493" s="80"/>
      <c r="V493" s="80"/>
      <c r="W493" s="80" t="str">
        <f t="shared" si="23"/>
        <v/>
      </c>
      <c r="X493" s="32" t="s">
        <v>1593</v>
      </c>
      <c r="Y493" s="110">
        <v>110</v>
      </c>
      <c r="Z493" s="35"/>
      <c r="AA493" s="133">
        <v>1</v>
      </c>
      <c r="AB493" s="133">
        <f t="shared" si="24"/>
        <v>0</v>
      </c>
    </row>
    <row r="494" spans="1:28" s="3" customFormat="1" x14ac:dyDescent="0.2">
      <c r="A494" s="99">
        <v>467</v>
      </c>
      <c r="B494" s="100">
        <v>493</v>
      </c>
      <c r="C494" s="101"/>
      <c r="D494" s="143" t="s">
        <v>3794</v>
      </c>
      <c r="E494" s="100">
        <v>110</v>
      </c>
      <c r="F494" s="102" t="str">
        <f t="shared" si="22"/>
        <v xml:space="preserve">1916-17 - Third Bureau, 2nd Series - Washington-Franklin Issue - 5c  Carmine (error in plate of 2c),  Washington, Perf 10   </v>
      </c>
      <c r="G494" s="106" t="s">
        <v>2512</v>
      </c>
      <c r="H494" s="104"/>
      <c r="I494" s="105">
        <v>1500</v>
      </c>
      <c r="J494" s="105">
        <v>0</v>
      </c>
      <c r="K494" s="105">
        <v>450</v>
      </c>
      <c r="L494" s="104">
        <v>1500</v>
      </c>
      <c r="M494" s="100">
        <v>385</v>
      </c>
      <c r="N494" s="112" t="s">
        <v>590</v>
      </c>
      <c r="O494" s="32" t="s">
        <v>2191</v>
      </c>
      <c r="P494" s="111" t="s">
        <v>239</v>
      </c>
      <c r="Q494" s="80" t="s">
        <v>1952</v>
      </c>
      <c r="R494" s="80" t="s">
        <v>1635</v>
      </c>
      <c r="S494" s="36" t="s">
        <v>2244</v>
      </c>
      <c r="T494" s="80" t="s">
        <v>2156</v>
      </c>
      <c r="U494" s="80"/>
      <c r="V494" s="80"/>
      <c r="W494" s="80" t="str">
        <f t="shared" si="23"/>
        <v/>
      </c>
      <c r="X494" s="32" t="s">
        <v>1593</v>
      </c>
      <c r="Y494" s="110">
        <v>110</v>
      </c>
      <c r="Z494" s="35"/>
      <c r="AA494" s="133">
        <v>1</v>
      </c>
      <c r="AB494" s="133">
        <f t="shared" si="24"/>
        <v>0</v>
      </c>
    </row>
    <row r="495" spans="1:28" s="3" customFormat="1" x14ac:dyDescent="0.2">
      <c r="A495" s="99">
        <v>468</v>
      </c>
      <c r="B495" s="100">
        <v>494</v>
      </c>
      <c r="C495" s="101"/>
      <c r="D495" s="143" t="s">
        <v>3794</v>
      </c>
      <c r="E495" s="100">
        <v>111</v>
      </c>
      <c r="F495" s="102" t="str">
        <f t="shared" si="22"/>
        <v xml:space="preserve">1916-17 - Third Bureau, 2nd Series - Washington-Franklin Issue - 6c  Red Orange,  Washington, Perf 10   </v>
      </c>
      <c r="G495" s="106" t="s">
        <v>2512</v>
      </c>
      <c r="H495" s="104"/>
      <c r="I495" s="105">
        <v>9</v>
      </c>
      <c r="J495" s="105">
        <v>0</v>
      </c>
      <c r="K495" s="105">
        <v>85</v>
      </c>
      <c r="L495" s="104">
        <v>9</v>
      </c>
      <c r="M495" s="100">
        <v>394</v>
      </c>
      <c r="N495" s="112" t="s">
        <v>590</v>
      </c>
      <c r="O495" s="32" t="s">
        <v>2191</v>
      </c>
      <c r="P495" s="111" t="s">
        <v>239</v>
      </c>
      <c r="Q495" s="80" t="s">
        <v>1962</v>
      </c>
      <c r="R495" s="80" t="s">
        <v>1635</v>
      </c>
      <c r="S495" s="36" t="s">
        <v>2143</v>
      </c>
      <c r="T495" s="80" t="s">
        <v>2156</v>
      </c>
      <c r="U495" s="80"/>
      <c r="V495" s="80"/>
      <c r="W495" s="80" t="str">
        <f t="shared" si="23"/>
        <v/>
      </c>
      <c r="X495" s="32" t="s">
        <v>1593</v>
      </c>
      <c r="Y495" s="110">
        <v>111</v>
      </c>
      <c r="Z495" s="35"/>
      <c r="AA495" s="133">
        <v>1</v>
      </c>
      <c r="AB495" s="133">
        <f t="shared" si="24"/>
        <v>0</v>
      </c>
    </row>
    <row r="496" spans="1:28" s="3" customFormat="1" x14ac:dyDescent="0.2">
      <c r="A496" s="99">
        <v>469</v>
      </c>
      <c r="B496" s="100">
        <v>495</v>
      </c>
      <c r="C496" s="101"/>
      <c r="D496" s="143" t="s">
        <v>3794</v>
      </c>
      <c r="E496" s="100">
        <v>120</v>
      </c>
      <c r="F496" s="102" t="str">
        <f t="shared" si="22"/>
        <v xml:space="preserve">1916-17 - Third Bureau, 2nd Series - Washington-Franklin Issue - 7c  Black,  Washington, Perf 10   </v>
      </c>
      <c r="G496" s="106" t="s">
        <v>2512</v>
      </c>
      <c r="H496" s="104"/>
      <c r="I496" s="105">
        <v>15</v>
      </c>
      <c r="J496" s="105">
        <v>0</v>
      </c>
      <c r="K496" s="105">
        <v>120</v>
      </c>
      <c r="L496" s="104">
        <v>15</v>
      </c>
      <c r="M496" s="100">
        <v>474</v>
      </c>
      <c r="N496" s="112" t="s">
        <v>590</v>
      </c>
      <c r="O496" s="32" t="s">
        <v>2191</v>
      </c>
      <c r="P496" s="111" t="s">
        <v>239</v>
      </c>
      <c r="Q496" s="80" t="s">
        <v>1963</v>
      </c>
      <c r="R496" s="80" t="s">
        <v>1635</v>
      </c>
      <c r="S496" s="36" t="s">
        <v>2014</v>
      </c>
      <c r="T496" s="80" t="s">
        <v>2156</v>
      </c>
      <c r="U496" s="80"/>
      <c r="V496" s="80"/>
      <c r="W496" s="80" t="str">
        <f t="shared" si="23"/>
        <v/>
      </c>
      <c r="X496" s="32" t="s">
        <v>1593</v>
      </c>
      <c r="Y496" s="110">
        <v>120</v>
      </c>
      <c r="Z496" s="35"/>
      <c r="AA496" s="133">
        <v>1</v>
      </c>
      <c r="AB496" s="133">
        <f t="shared" si="24"/>
        <v>0</v>
      </c>
    </row>
    <row r="497" spans="1:28" s="3" customFormat="1" x14ac:dyDescent="0.2">
      <c r="A497" s="99">
        <v>470</v>
      </c>
      <c r="B497" s="100">
        <v>496</v>
      </c>
      <c r="C497" s="101"/>
      <c r="D497" s="143" t="s">
        <v>3794</v>
      </c>
      <c r="E497" s="100">
        <v>121</v>
      </c>
      <c r="F497" s="102" t="str">
        <f t="shared" si="22"/>
        <v xml:space="preserve">1916-17 - Third Bureau, 2nd Series - Washington-Franklin Issue - 8c  Olive Green,  Franklin, Perf 10   </v>
      </c>
      <c r="G497" s="106" t="s">
        <v>2512</v>
      </c>
      <c r="H497" s="104"/>
      <c r="I497" s="105">
        <v>8</v>
      </c>
      <c r="J497" s="105">
        <v>0</v>
      </c>
      <c r="K497" s="105">
        <v>55</v>
      </c>
      <c r="L497" s="104">
        <v>8</v>
      </c>
      <c r="M497" s="100">
        <v>478</v>
      </c>
      <c r="N497" s="112" t="s">
        <v>590</v>
      </c>
      <c r="O497" s="32" t="s">
        <v>2191</v>
      </c>
      <c r="P497" s="111" t="s">
        <v>239</v>
      </c>
      <c r="Q497" s="80" t="s">
        <v>1965</v>
      </c>
      <c r="R497" s="80" t="s">
        <v>1634</v>
      </c>
      <c r="S497" s="36" t="s">
        <v>2123</v>
      </c>
      <c r="T497" s="80" t="s">
        <v>2156</v>
      </c>
      <c r="U497" s="80"/>
      <c r="V497" s="80"/>
      <c r="W497" s="80" t="str">
        <f t="shared" si="23"/>
        <v/>
      </c>
      <c r="X497" s="32" t="s">
        <v>1593</v>
      </c>
      <c r="Y497" s="110">
        <v>121</v>
      </c>
      <c r="Z497" s="35"/>
      <c r="AA497" s="133">
        <v>1</v>
      </c>
      <c r="AB497" s="133">
        <f t="shared" si="24"/>
        <v>0</v>
      </c>
    </row>
    <row r="498" spans="1:28" s="3" customFormat="1" x14ac:dyDescent="0.2">
      <c r="A498" s="99">
        <v>471</v>
      </c>
      <c r="B498" s="100">
        <v>497</v>
      </c>
      <c r="C498" s="101"/>
      <c r="D498" s="143" t="s">
        <v>3794</v>
      </c>
      <c r="E498" s="100">
        <v>122</v>
      </c>
      <c r="F498" s="102" t="str">
        <f t="shared" si="22"/>
        <v xml:space="preserve">1916-17 - Third Bureau, 2nd Series - Washington-Franklin Issue - 9c  Salmon Red,  Franklin, Perf 10   </v>
      </c>
      <c r="G498" s="106" t="s">
        <v>2512</v>
      </c>
      <c r="H498" s="104"/>
      <c r="I498" s="105">
        <v>18.5</v>
      </c>
      <c r="J498" s="105">
        <v>0</v>
      </c>
      <c r="K498" s="105">
        <v>55</v>
      </c>
      <c r="L498" s="104">
        <v>18.5</v>
      </c>
      <c r="M498" s="100">
        <v>482</v>
      </c>
      <c r="N498" s="112" t="s">
        <v>590</v>
      </c>
      <c r="O498" s="32" t="s">
        <v>2191</v>
      </c>
      <c r="P498" s="111" t="s">
        <v>239</v>
      </c>
      <c r="Q498" s="80" t="s">
        <v>1968</v>
      </c>
      <c r="R498" s="80" t="s">
        <v>1634</v>
      </c>
      <c r="S498" s="36" t="s">
        <v>2158</v>
      </c>
      <c r="T498" s="80" t="s">
        <v>2156</v>
      </c>
      <c r="U498" s="80"/>
      <c r="V498" s="80"/>
      <c r="W498" s="80" t="str">
        <f t="shared" si="23"/>
        <v/>
      </c>
      <c r="X498" s="32" t="s">
        <v>1593</v>
      </c>
      <c r="Y498" s="110">
        <v>122</v>
      </c>
      <c r="Z498" s="35"/>
      <c r="AA498" s="133">
        <v>1</v>
      </c>
      <c r="AB498" s="133">
        <f t="shared" si="24"/>
        <v>0</v>
      </c>
    </row>
    <row r="499" spans="1:28" s="3" customFormat="1" x14ac:dyDescent="0.2">
      <c r="A499" s="99">
        <v>472</v>
      </c>
      <c r="B499" s="100">
        <v>498</v>
      </c>
      <c r="C499" s="101"/>
      <c r="D499" s="143" t="s">
        <v>3794</v>
      </c>
      <c r="E499" s="100">
        <v>123</v>
      </c>
      <c r="F499" s="102" t="str">
        <f t="shared" si="22"/>
        <v xml:space="preserve">1916-17 - Third Bureau, 2nd Series - Washington-Franklin Issue - 10c  Orange Yellow,  Franklin, Perf 10   </v>
      </c>
      <c r="G499" s="106" t="s">
        <v>2512</v>
      </c>
      <c r="H499" s="104"/>
      <c r="I499" s="105">
        <v>2.5</v>
      </c>
      <c r="J499" s="105">
        <v>0</v>
      </c>
      <c r="K499" s="105">
        <v>100</v>
      </c>
      <c r="L499" s="104">
        <v>2.5</v>
      </c>
      <c r="M499" s="100">
        <v>486</v>
      </c>
      <c r="N499" s="112" t="s">
        <v>590</v>
      </c>
      <c r="O499" s="32" t="s">
        <v>2191</v>
      </c>
      <c r="P499" s="111" t="s">
        <v>239</v>
      </c>
      <c r="Q499" s="80" t="s">
        <v>1953</v>
      </c>
      <c r="R499" s="80" t="s">
        <v>1634</v>
      </c>
      <c r="S499" s="36" t="s">
        <v>2155</v>
      </c>
      <c r="T499" s="80" t="s">
        <v>2156</v>
      </c>
      <c r="U499" s="80"/>
      <c r="V499" s="80"/>
      <c r="W499" s="80" t="str">
        <f t="shared" si="23"/>
        <v/>
      </c>
      <c r="X499" s="32" t="s">
        <v>1593</v>
      </c>
      <c r="Y499" s="110">
        <v>123</v>
      </c>
      <c r="Z499" s="35"/>
      <c r="AA499" s="133">
        <v>1</v>
      </c>
      <c r="AB499" s="133">
        <f t="shared" si="24"/>
        <v>0</v>
      </c>
    </row>
    <row r="500" spans="1:28" s="3" customFormat="1" x14ac:dyDescent="0.2">
      <c r="A500" s="99">
        <v>473</v>
      </c>
      <c r="B500" s="100">
        <v>499</v>
      </c>
      <c r="C500" s="101"/>
      <c r="D500" s="143" t="s">
        <v>3794</v>
      </c>
      <c r="E500" s="100">
        <v>124</v>
      </c>
      <c r="F500" s="102" t="str">
        <f t="shared" si="22"/>
        <v xml:space="preserve">1916-17 - Third Bureau, 2nd Series - Washington-Franklin Issue - 11c  Dark Green,  Franklin, Perf 10   </v>
      </c>
      <c r="G500" s="106" t="s">
        <v>2512</v>
      </c>
      <c r="H500" s="104"/>
      <c r="I500" s="105">
        <v>18.5</v>
      </c>
      <c r="J500" s="105">
        <v>0</v>
      </c>
      <c r="K500" s="105">
        <v>40</v>
      </c>
      <c r="L500" s="104">
        <v>18.5</v>
      </c>
      <c r="M500" s="100">
        <v>490</v>
      </c>
      <c r="N500" s="112" t="s">
        <v>590</v>
      </c>
      <c r="O500" s="32" t="s">
        <v>2191</v>
      </c>
      <c r="P500" s="111" t="s">
        <v>239</v>
      </c>
      <c r="Q500" s="80" t="s">
        <v>1970</v>
      </c>
      <c r="R500" s="80" t="s">
        <v>1634</v>
      </c>
      <c r="S500" s="36" t="s">
        <v>2034</v>
      </c>
      <c r="T500" s="80" t="s">
        <v>2156</v>
      </c>
      <c r="U500" s="80"/>
      <c r="V500" s="80"/>
      <c r="W500" s="80" t="str">
        <f t="shared" si="23"/>
        <v/>
      </c>
      <c r="X500" s="32" t="s">
        <v>1593</v>
      </c>
      <c r="Y500" s="110">
        <v>124</v>
      </c>
      <c r="Z500" s="35"/>
      <c r="AA500" s="133">
        <v>1</v>
      </c>
      <c r="AB500" s="133">
        <f t="shared" si="24"/>
        <v>0</v>
      </c>
    </row>
    <row r="501" spans="1:28" s="3" customFormat="1" x14ac:dyDescent="0.2">
      <c r="A501" s="99">
        <v>474</v>
      </c>
      <c r="B501" s="100">
        <v>500</v>
      </c>
      <c r="C501" s="101"/>
      <c r="D501" s="143" t="s">
        <v>3794</v>
      </c>
      <c r="E501" s="100">
        <v>125</v>
      </c>
      <c r="F501" s="102" t="str">
        <f t="shared" si="22"/>
        <v xml:space="preserve">1916-17 - Third Bureau, 2nd Series - Washington-Franklin Issue - 12c  Claret Brown,  Franklin, Perf 10   </v>
      </c>
      <c r="G501" s="106" t="s">
        <v>2512</v>
      </c>
      <c r="H501" s="104"/>
      <c r="I501" s="105">
        <v>7.5</v>
      </c>
      <c r="J501" s="105">
        <v>0</v>
      </c>
      <c r="K501" s="105">
        <v>50</v>
      </c>
      <c r="L501" s="104">
        <v>7.5</v>
      </c>
      <c r="M501" s="100">
        <v>494</v>
      </c>
      <c r="N501" s="112" t="s">
        <v>590</v>
      </c>
      <c r="O501" s="32" t="s">
        <v>2191</v>
      </c>
      <c r="P501" s="111" t="s">
        <v>239</v>
      </c>
      <c r="Q501" s="80" t="s">
        <v>1956</v>
      </c>
      <c r="R501" s="80" t="s">
        <v>1634</v>
      </c>
      <c r="S501" s="36" t="s">
        <v>2159</v>
      </c>
      <c r="T501" s="80" t="s">
        <v>2156</v>
      </c>
      <c r="U501" s="80"/>
      <c r="V501" s="80"/>
      <c r="W501" s="80" t="str">
        <f t="shared" si="23"/>
        <v/>
      </c>
      <c r="X501" s="32" t="s">
        <v>1593</v>
      </c>
      <c r="Y501" s="110">
        <v>125</v>
      </c>
      <c r="Z501" s="35"/>
      <c r="AA501" s="133">
        <v>1</v>
      </c>
      <c r="AB501" s="133">
        <f t="shared" si="24"/>
        <v>0</v>
      </c>
    </row>
    <row r="502" spans="1:28" s="3" customFormat="1" x14ac:dyDescent="0.2">
      <c r="A502" s="99">
        <v>475</v>
      </c>
      <c r="B502" s="100">
        <v>501</v>
      </c>
      <c r="C502" s="101"/>
      <c r="D502" s="143" t="s">
        <v>3794</v>
      </c>
      <c r="E502" s="100">
        <v>127</v>
      </c>
      <c r="F502" s="102" t="str">
        <f t="shared" si="22"/>
        <v xml:space="preserve">1916-17 - Third Bureau, 2nd Series - Washington-Franklin Issue - 15c  Gray,  Franklin, Perf 10   </v>
      </c>
      <c r="G502" s="106" t="s">
        <v>2512</v>
      </c>
      <c r="H502" s="104"/>
      <c r="I502" s="105">
        <v>16</v>
      </c>
      <c r="J502" s="105">
        <v>0</v>
      </c>
      <c r="K502" s="105">
        <v>180</v>
      </c>
      <c r="L502" s="104">
        <v>16</v>
      </c>
      <c r="M502" s="100">
        <v>499</v>
      </c>
      <c r="N502" s="112" t="s">
        <v>590</v>
      </c>
      <c r="O502" s="32" t="s">
        <v>2191</v>
      </c>
      <c r="P502" s="111" t="s">
        <v>239</v>
      </c>
      <c r="Q502" s="80" t="s">
        <v>1961</v>
      </c>
      <c r="R502" s="80" t="s">
        <v>1634</v>
      </c>
      <c r="S502" s="36" t="s">
        <v>2029</v>
      </c>
      <c r="T502" s="80" t="s">
        <v>2156</v>
      </c>
      <c r="U502" s="80"/>
      <c r="V502" s="80"/>
      <c r="W502" s="80" t="str">
        <f t="shared" si="23"/>
        <v/>
      </c>
      <c r="X502" s="32" t="s">
        <v>1593</v>
      </c>
      <c r="Y502" s="110">
        <v>127</v>
      </c>
      <c r="Z502" s="35"/>
      <c r="AA502" s="133">
        <v>1</v>
      </c>
      <c r="AB502" s="133">
        <f t="shared" si="24"/>
        <v>0</v>
      </c>
    </row>
    <row r="503" spans="1:28" s="3" customFormat="1" x14ac:dyDescent="0.2">
      <c r="A503" s="99">
        <v>476</v>
      </c>
      <c r="B503" s="100">
        <v>502</v>
      </c>
      <c r="C503" s="101"/>
      <c r="D503" s="143" t="s">
        <v>3794</v>
      </c>
      <c r="E503" s="100">
        <v>128</v>
      </c>
      <c r="F503" s="102" t="str">
        <f t="shared" si="22"/>
        <v xml:space="preserve">1916-17 - Third Bureau, 2nd Series - Washington-Franklin Issue - 20c  Light Ultramarine,  Franklin, Perf 10   </v>
      </c>
      <c r="G503" s="106" t="s">
        <v>2512</v>
      </c>
      <c r="H503" s="104"/>
      <c r="I503" s="105">
        <v>20</v>
      </c>
      <c r="J503" s="105">
        <v>0</v>
      </c>
      <c r="K503" s="105">
        <v>225</v>
      </c>
      <c r="L503" s="104">
        <v>20</v>
      </c>
      <c r="M503" s="100">
        <v>503</v>
      </c>
      <c r="N503" s="112" t="s">
        <v>590</v>
      </c>
      <c r="O503" s="32" t="s">
        <v>2191</v>
      </c>
      <c r="P503" s="111" t="s">
        <v>239</v>
      </c>
      <c r="Q503" s="80" t="s">
        <v>1969</v>
      </c>
      <c r="R503" s="80" t="s">
        <v>1634</v>
      </c>
      <c r="S503" s="36" t="s">
        <v>2245</v>
      </c>
      <c r="T503" s="80" t="s">
        <v>2156</v>
      </c>
      <c r="U503" s="80"/>
      <c r="V503" s="80"/>
      <c r="W503" s="80" t="str">
        <f t="shared" si="23"/>
        <v/>
      </c>
      <c r="X503" s="32" t="s">
        <v>1593</v>
      </c>
      <c r="Y503" s="110">
        <v>128</v>
      </c>
      <c r="Z503" s="35"/>
      <c r="AA503" s="133">
        <v>1</v>
      </c>
      <c r="AB503" s="133">
        <f t="shared" si="24"/>
        <v>0</v>
      </c>
    </row>
    <row r="504" spans="1:28" s="3" customFormat="1" x14ac:dyDescent="0.2">
      <c r="A504" s="99" t="s">
        <v>259</v>
      </c>
      <c r="B504" s="100">
        <v>503</v>
      </c>
      <c r="C504" s="101"/>
      <c r="D504" s="146" t="s">
        <v>3793</v>
      </c>
      <c r="E504" s="100">
        <v>129</v>
      </c>
      <c r="F504" s="102" t="str">
        <f t="shared" si="22"/>
        <v xml:space="preserve">1916-17 - Third Bureau, 2nd Series - Washington-Franklin Issue - 30c  Orange Red,  Franklin, Perf 10   </v>
      </c>
      <c r="G504" s="106" t="s">
        <v>2512</v>
      </c>
      <c r="H504" s="104"/>
      <c r="I504" s="105">
        <v>0</v>
      </c>
      <c r="J504" s="105">
        <v>0</v>
      </c>
      <c r="K504" s="105">
        <v>6250</v>
      </c>
      <c r="L504" s="104">
        <v>6250</v>
      </c>
      <c r="M504" s="100">
        <v>507</v>
      </c>
      <c r="N504" s="112" t="s">
        <v>590</v>
      </c>
      <c r="O504" s="32" t="s">
        <v>2191</v>
      </c>
      <c r="P504" s="111" t="s">
        <v>239</v>
      </c>
      <c r="Q504" s="80" t="s">
        <v>1958</v>
      </c>
      <c r="R504" s="80" t="s">
        <v>1634</v>
      </c>
      <c r="S504" s="36" t="s">
        <v>2160</v>
      </c>
      <c r="T504" s="80" t="s">
        <v>2156</v>
      </c>
      <c r="U504" s="80"/>
      <c r="V504" s="80"/>
      <c r="W504" s="80" t="str">
        <f t="shared" si="23"/>
        <v/>
      </c>
      <c r="X504" s="32" t="s">
        <v>1593</v>
      </c>
      <c r="Y504" s="110">
        <v>129</v>
      </c>
      <c r="Z504" s="35"/>
      <c r="AA504" s="133">
        <v>1</v>
      </c>
      <c r="AB504" s="133">
        <f t="shared" si="24"/>
        <v>0</v>
      </c>
    </row>
    <row r="505" spans="1:28" s="3" customFormat="1" x14ac:dyDescent="0.2">
      <c r="A505" s="99">
        <v>477</v>
      </c>
      <c r="B505" s="100">
        <v>504</v>
      </c>
      <c r="C505" s="101"/>
      <c r="D505" s="143" t="s">
        <v>3794</v>
      </c>
      <c r="E505" s="100">
        <v>130</v>
      </c>
      <c r="F505" s="102" t="str">
        <f t="shared" si="22"/>
        <v xml:space="preserve">1916-17 - Third Bureau, 2nd Series - Washington-Franklin Issue - 50c  Light Violet,  Franklin, Perf 10   </v>
      </c>
      <c r="G505" s="106" t="s">
        <v>2512</v>
      </c>
      <c r="H505" s="104"/>
      <c r="I505" s="105">
        <v>85</v>
      </c>
      <c r="J505" s="105">
        <v>0</v>
      </c>
      <c r="K505" s="105">
        <v>900</v>
      </c>
      <c r="L505" s="104">
        <v>85</v>
      </c>
      <c r="M505" s="100">
        <v>512</v>
      </c>
      <c r="N505" s="112" t="s">
        <v>590</v>
      </c>
      <c r="O505" s="32" t="s">
        <v>2191</v>
      </c>
      <c r="P505" s="111" t="s">
        <v>239</v>
      </c>
      <c r="Q505" s="80" t="s">
        <v>1966</v>
      </c>
      <c r="R505" s="80" t="s">
        <v>1634</v>
      </c>
      <c r="S505" s="36" t="s">
        <v>2246</v>
      </c>
      <c r="T505" s="80" t="s">
        <v>2156</v>
      </c>
      <c r="U505" s="80"/>
      <c r="V505" s="80"/>
      <c r="W505" s="80" t="str">
        <f t="shared" si="23"/>
        <v/>
      </c>
      <c r="X505" s="32" t="s">
        <v>1593</v>
      </c>
      <c r="Y505" s="110">
        <v>130</v>
      </c>
      <c r="Z505" s="35"/>
      <c r="AA505" s="133">
        <v>1</v>
      </c>
      <c r="AB505" s="133">
        <f t="shared" si="24"/>
        <v>0</v>
      </c>
    </row>
    <row r="506" spans="1:28" s="3" customFormat="1" x14ac:dyDescent="0.2">
      <c r="A506" s="99">
        <v>478</v>
      </c>
      <c r="B506" s="100">
        <v>505</v>
      </c>
      <c r="C506" s="101"/>
      <c r="D506" s="143" t="s">
        <v>3794</v>
      </c>
      <c r="E506" s="100">
        <v>131</v>
      </c>
      <c r="F506" s="102" t="str">
        <f t="shared" si="22"/>
        <v xml:space="preserve">1916-17 - Third Bureau, 2nd Series - Washington-Franklin Issue - $1 Violet Black,  Franklin, Perf 10   </v>
      </c>
      <c r="G506" s="106" t="s">
        <v>2512</v>
      </c>
      <c r="H506" s="104"/>
      <c r="I506" s="105">
        <v>30</v>
      </c>
      <c r="J506" s="105">
        <v>0</v>
      </c>
      <c r="K506" s="105">
        <v>625</v>
      </c>
      <c r="L506" s="104">
        <v>30</v>
      </c>
      <c r="M506" s="100">
        <v>516</v>
      </c>
      <c r="N506" s="112" t="s">
        <v>590</v>
      </c>
      <c r="O506" s="32" t="s">
        <v>2191</v>
      </c>
      <c r="P506" s="111" t="s">
        <v>239</v>
      </c>
      <c r="Q506" s="140" t="s">
        <v>2544</v>
      </c>
      <c r="R506" s="80" t="s">
        <v>1634</v>
      </c>
      <c r="S506" s="36" t="s">
        <v>2135</v>
      </c>
      <c r="T506" s="80" t="s">
        <v>2156</v>
      </c>
      <c r="U506" s="80"/>
      <c r="V506" s="80"/>
      <c r="W506" s="80" t="str">
        <f t="shared" si="23"/>
        <v/>
      </c>
      <c r="X506" s="32" t="s">
        <v>1593</v>
      </c>
      <c r="Y506" s="110">
        <v>131</v>
      </c>
      <c r="Z506" s="35"/>
      <c r="AA506" s="133">
        <v>1</v>
      </c>
      <c r="AB506" s="133">
        <f t="shared" si="24"/>
        <v>0</v>
      </c>
    </row>
    <row r="507" spans="1:28" s="3" customFormat="1" x14ac:dyDescent="0.2">
      <c r="A507" s="99">
        <v>479</v>
      </c>
      <c r="B507" s="100">
        <v>506</v>
      </c>
      <c r="C507" s="101">
        <v>103</v>
      </c>
      <c r="D507" s="142" t="s">
        <v>2546</v>
      </c>
      <c r="E507" s="100">
        <v>103</v>
      </c>
      <c r="F507" s="102" t="str">
        <f t="shared" si="22"/>
        <v xml:space="preserve">1917, Mar. 22 - Third Bureau, 2nd Series - Washington-Franklin Issue - $2 Dark Blue,  Madison, Perf 10   </v>
      </c>
      <c r="G507" s="106" t="s">
        <v>2512</v>
      </c>
      <c r="H507" s="104">
        <v>40</v>
      </c>
      <c r="I507" s="105">
        <v>40</v>
      </c>
      <c r="J507" s="105">
        <v>0</v>
      </c>
      <c r="K507" s="105">
        <v>210</v>
      </c>
      <c r="L507" s="104">
        <v>40</v>
      </c>
      <c r="M507" s="100">
        <v>307</v>
      </c>
      <c r="N507" s="112" t="s">
        <v>590</v>
      </c>
      <c r="O507" s="32" t="s">
        <v>2192</v>
      </c>
      <c r="P507" s="111" t="s">
        <v>239</v>
      </c>
      <c r="Q507" s="140" t="s">
        <v>2543</v>
      </c>
      <c r="R507" s="80" t="s">
        <v>1671</v>
      </c>
      <c r="S507" s="36" t="s">
        <v>2117</v>
      </c>
      <c r="T507" s="80" t="s">
        <v>2156</v>
      </c>
      <c r="U507" s="80"/>
      <c r="V507" s="80"/>
      <c r="W507" s="80" t="str">
        <f t="shared" si="23"/>
        <v/>
      </c>
      <c r="X507" s="32" t="s">
        <v>1593</v>
      </c>
      <c r="Y507" s="110">
        <v>103</v>
      </c>
      <c r="Z507" s="35"/>
      <c r="AA507" s="133">
        <v>1</v>
      </c>
      <c r="AB507" s="133">
        <f t="shared" si="24"/>
        <v>1</v>
      </c>
    </row>
    <row r="508" spans="1:28" s="3" customFormat="1" x14ac:dyDescent="0.2">
      <c r="A508" s="99">
        <v>480</v>
      </c>
      <c r="B508" s="100">
        <v>507</v>
      </c>
      <c r="C508" s="101">
        <v>104</v>
      </c>
      <c r="D508" s="142" t="s">
        <v>2546</v>
      </c>
      <c r="E508" s="100">
        <v>104</v>
      </c>
      <c r="F508" s="102" t="str">
        <f t="shared" si="22"/>
        <v xml:space="preserve">1917, Mar. 22 - Third Bureau, 2nd Series - Washington-Franklin Issue - $5 Light Green,  Marshall, Perf 10   </v>
      </c>
      <c r="G508" s="106" t="s">
        <v>2512</v>
      </c>
      <c r="H508" s="104">
        <v>35</v>
      </c>
      <c r="I508" s="105">
        <v>35</v>
      </c>
      <c r="J508" s="105">
        <v>0</v>
      </c>
      <c r="K508" s="105">
        <v>170</v>
      </c>
      <c r="L508" s="104">
        <v>35</v>
      </c>
      <c r="M508" s="100">
        <v>309</v>
      </c>
      <c r="N508" s="112" t="s">
        <v>590</v>
      </c>
      <c r="O508" s="32" t="s">
        <v>2192</v>
      </c>
      <c r="P508" s="111" t="s">
        <v>239</v>
      </c>
      <c r="Q508" s="140" t="s">
        <v>2545</v>
      </c>
      <c r="R508" s="80" t="s">
        <v>1672</v>
      </c>
      <c r="S508" s="36" t="s">
        <v>2247</v>
      </c>
      <c r="T508" s="80" t="s">
        <v>2156</v>
      </c>
      <c r="U508" s="80"/>
      <c r="V508" s="80"/>
      <c r="W508" s="80" t="str">
        <f t="shared" si="23"/>
        <v/>
      </c>
      <c r="X508" s="32" t="s">
        <v>1593</v>
      </c>
      <c r="Y508" s="110">
        <v>104</v>
      </c>
      <c r="Z508" s="35"/>
      <c r="AA508" s="133">
        <v>1</v>
      </c>
      <c r="AB508" s="133">
        <f t="shared" si="24"/>
        <v>1</v>
      </c>
    </row>
    <row r="509" spans="1:28" s="3" customFormat="1" x14ac:dyDescent="0.2">
      <c r="A509" s="99">
        <v>481</v>
      </c>
      <c r="B509" s="100">
        <v>508</v>
      </c>
      <c r="C509" s="101"/>
      <c r="D509" s="143" t="s">
        <v>3794</v>
      </c>
      <c r="E509" s="100">
        <v>118</v>
      </c>
      <c r="F509" s="102" t="str">
        <f t="shared" si="22"/>
        <v xml:space="preserve">1916-17 - Third Bureau, 2nd Series - Washington-Franklin Issue - 1c  Green,  Washington, Imperf   </v>
      </c>
      <c r="G509" s="106" t="s">
        <v>2512</v>
      </c>
      <c r="H509" s="104"/>
      <c r="I509" s="105">
        <v>0.95</v>
      </c>
      <c r="J509" s="105">
        <v>0</v>
      </c>
      <c r="K509" s="105">
        <v>0.95</v>
      </c>
      <c r="L509" s="104">
        <v>0.95</v>
      </c>
      <c r="M509" s="100">
        <v>422</v>
      </c>
      <c r="N509" s="112" t="s">
        <v>590</v>
      </c>
      <c r="O509" s="32" t="s">
        <v>2191</v>
      </c>
      <c r="P509" s="111" t="s">
        <v>239</v>
      </c>
      <c r="Q509" s="80" t="s">
        <v>1954</v>
      </c>
      <c r="R509" s="80" t="s">
        <v>1635</v>
      </c>
      <c r="S509" s="36" t="s">
        <v>2022</v>
      </c>
      <c r="T509" s="80" t="s">
        <v>2138</v>
      </c>
      <c r="U509" s="80"/>
      <c r="V509" s="80"/>
      <c r="W509" s="80" t="str">
        <f t="shared" si="23"/>
        <v/>
      </c>
      <c r="X509" s="32" t="s">
        <v>1593</v>
      </c>
      <c r="Y509" s="110">
        <v>118</v>
      </c>
      <c r="Z509" s="35"/>
      <c r="AA509" s="133">
        <v>1</v>
      </c>
      <c r="AB509" s="133">
        <f t="shared" si="24"/>
        <v>0</v>
      </c>
    </row>
    <row r="510" spans="1:28" s="3" customFormat="1" x14ac:dyDescent="0.2">
      <c r="A510" s="99">
        <v>482</v>
      </c>
      <c r="B510" s="100">
        <v>509</v>
      </c>
      <c r="C510" s="101"/>
      <c r="D510" s="143" t="s">
        <v>3794</v>
      </c>
      <c r="E510" s="100">
        <v>119</v>
      </c>
      <c r="F510" s="102" t="str">
        <f t="shared" si="22"/>
        <v xml:space="preserve">1916-17 - Third Bureau, 2nd Series - Washington-Franklin Issue - 2c  Carmine,  Washington, Type I, Imperf   </v>
      </c>
      <c r="G510" s="106" t="s">
        <v>2512</v>
      </c>
      <c r="H510" s="104"/>
      <c r="I510" s="105">
        <v>1.3</v>
      </c>
      <c r="J510" s="105">
        <v>0</v>
      </c>
      <c r="K510" s="105">
        <v>1.3</v>
      </c>
      <c r="L510" s="104">
        <v>1.3</v>
      </c>
      <c r="M510" s="100">
        <v>451</v>
      </c>
      <c r="N510" s="112" t="s">
        <v>590</v>
      </c>
      <c r="O510" s="32" t="s">
        <v>2191</v>
      </c>
      <c r="P510" s="111" t="s">
        <v>239</v>
      </c>
      <c r="Q510" s="80" t="s">
        <v>1960</v>
      </c>
      <c r="R510" s="80" t="s">
        <v>1635</v>
      </c>
      <c r="S510" s="36" t="s">
        <v>2057</v>
      </c>
      <c r="T510" s="80" t="s">
        <v>2138</v>
      </c>
      <c r="U510" s="80"/>
      <c r="V510" s="80" t="s">
        <v>2016</v>
      </c>
      <c r="W510" s="80" t="str">
        <f t="shared" si="23"/>
        <v>, Type I</v>
      </c>
      <c r="X510" s="32" t="s">
        <v>1593</v>
      </c>
      <c r="Y510" s="110">
        <v>119</v>
      </c>
      <c r="Z510" s="35"/>
      <c r="AA510" s="133">
        <v>1</v>
      </c>
      <c r="AB510" s="133">
        <f t="shared" si="24"/>
        <v>0</v>
      </c>
    </row>
    <row r="511" spans="1:28" s="3" customFormat="1" x14ac:dyDescent="0.2">
      <c r="A511" s="99" t="s">
        <v>245</v>
      </c>
      <c r="B511" s="100">
        <v>510</v>
      </c>
      <c r="C511" s="101"/>
      <c r="D511" s="145" t="s">
        <v>2548</v>
      </c>
      <c r="E511" s="100">
        <v>119</v>
      </c>
      <c r="F511" s="102" t="str">
        <f t="shared" si="22"/>
        <v xml:space="preserve">1916-17 - Third Bureau, 2nd Series - Washington-Franklin Issue - 2c  Deep Rose,  Washington, Type Ia, Imperf   </v>
      </c>
      <c r="G511" s="106" t="s">
        <v>2512</v>
      </c>
      <c r="H511" s="104"/>
      <c r="I511" s="105">
        <v>65000</v>
      </c>
      <c r="J511" s="105">
        <v>0</v>
      </c>
      <c r="K511" s="105">
        <v>0</v>
      </c>
      <c r="L511" s="104">
        <v>65000</v>
      </c>
      <c r="M511" s="100">
        <v>452</v>
      </c>
      <c r="N511" s="112" t="s">
        <v>590</v>
      </c>
      <c r="O511" s="32" t="s">
        <v>2191</v>
      </c>
      <c r="P511" s="111" t="s">
        <v>239</v>
      </c>
      <c r="Q511" s="80" t="s">
        <v>1960</v>
      </c>
      <c r="R511" s="80" t="s">
        <v>1635</v>
      </c>
      <c r="S511" s="36" t="s">
        <v>2250</v>
      </c>
      <c r="T511" s="80" t="s">
        <v>2138</v>
      </c>
      <c r="U511" s="80"/>
      <c r="V511" s="80" t="s">
        <v>2017</v>
      </c>
      <c r="W511" s="80" t="str">
        <f t="shared" si="23"/>
        <v>, Type Ia</v>
      </c>
      <c r="X511" s="32" t="s">
        <v>1593</v>
      </c>
      <c r="Y511" s="110">
        <v>119</v>
      </c>
      <c r="Z511" s="35"/>
      <c r="AA511" s="133">
        <v>1</v>
      </c>
      <c r="AB511" s="133">
        <f t="shared" si="24"/>
        <v>0</v>
      </c>
    </row>
    <row r="512" spans="1:28" s="3" customFormat="1" x14ac:dyDescent="0.2">
      <c r="A512" s="99">
        <v>483</v>
      </c>
      <c r="B512" s="100">
        <v>511</v>
      </c>
      <c r="C512" s="101"/>
      <c r="D512" s="143" t="s">
        <v>3794</v>
      </c>
      <c r="E512" s="100">
        <v>108</v>
      </c>
      <c r="F512" s="102" t="str">
        <f t="shared" si="22"/>
        <v xml:space="preserve">1916-17 - Third Bureau, 2nd Series - Washington-Franklin Issue - 3c  Violet,  Washington, Type I, Imperf   </v>
      </c>
      <c r="G512" s="106" t="s">
        <v>2512</v>
      </c>
      <c r="H512" s="104"/>
      <c r="I512" s="105">
        <v>10</v>
      </c>
      <c r="J512" s="105">
        <v>0</v>
      </c>
      <c r="K512" s="105">
        <v>10</v>
      </c>
      <c r="L512" s="104">
        <v>10</v>
      </c>
      <c r="M512" s="100">
        <v>349</v>
      </c>
      <c r="N512" s="112" t="s">
        <v>590</v>
      </c>
      <c r="O512" s="32" t="s">
        <v>2191</v>
      </c>
      <c r="P512" s="111" t="s">
        <v>239</v>
      </c>
      <c r="Q512" s="80" t="s">
        <v>1955</v>
      </c>
      <c r="R512" s="80" t="s">
        <v>1635</v>
      </c>
      <c r="S512" s="36" t="s">
        <v>2141</v>
      </c>
      <c r="T512" s="80" t="s">
        <v>2138</v>
      </c>
      <c r="U512" s="80"/>
      <c r="V512" s="80" t="s">
        <v>2016</v>
      </c>
      <c r="W512" s="80" t="str">
        <f t="shared" si="23"/>
        <v>, Type I</v>
      </c>
      <c r="X512" s="32" t="s">
        <v>1593</v>
      </c>
      <c r="Y512" s="110">
        <v>108</v>
      </c>
      <c r="Z512" s="35"/>
      <c r="AA512" s="133">
        <v>1</v>
      </c>
      <c r="AB512" s="133">
        <f t="shared" si="24"/>
        <v>0</v>
      </c>
    </row>
    <row r="513" spans="1:28" s="3" customFormat="1" x14ac:dyDescent="0.2">
      <c r="A513" s="99">
        <v>484</v>
      </c>
      <c r="B513" s="100">
        <v>512</v>
      </c>
      <c r="C513" s="101"/>
      <c r="D513" s="143" t="s">
        <v>3794</v>
      </c>
      <c r="E513" s="100">
        <v>108</v>
      </c>
      <c r="F513" s="102" t="str">
        <f t="shared" si="22"/>
        <v xml:space="preserve">1916-17 - Third Bureau, 2nd Series - Washington-Franklin Issue - 3c  Violet,  Washington, Type II, Imperf   </v>
      </c>
      <c r="G513" s="106" t="s">
        <v>2512</v>
      </c>
      <c r="H513" s="104"/>
      <c r="I513" s="105">
        <v>8</v>
      </c>
      <c r="J513" s="105">
        <v>0</v>
      </c>
      <c r="K513" s="105">
        <v>8</v>
      </c>
      <c r="L513" s="104">
        <v>8</v>
      </c>
      <c r="M513" s="100">
        <v>350</v>
      </c>
      <c r="N513" s="112" t="s">
        <v>590</v>
      </c>
      <c r="O513" s="32" t="s">
        <v>2191</v>
      </c>
      <c r="P513" s="111" t="s">
        <v>239</v>
      </c>
      <c r="Q513" s="80" t="s">
        <v>1955</v>
      </c>
      <c r="R513" s="80" t="s">
        <v>1635</v>
      </c>
      <c r="S513" s="36" t="s">
        <v>2141</v>
      </c>
      <c r="T513" s="80" t="s">
        <v>2138</v>
      </c>
      <c r="U513" s="80"/>
      <c r="V513" s="80" t="s">
        <v>2080</v>
      </c>
      <c r="W513" s="80" t="str">
        <f t="shared" si="23"/>
        <v>, Type II</v>
      </c>
      <c r="X513" s="32" t="s">
        <v>1593</v>
      </c>
      <c r="Y513" s="110">
        <v>108</v>
      </c>
      <c r="Z513" s="35"/>
      <c r="AA513" s="133">
        <v>1</v>
      </c>
      <c r="AB513" s="133">
        <f t="shared" si="24"/>
        <v>0</v>
      </c>
    </row>
    <row r="514" spans="1:28" s="3" customFormat="1" x14ac:dyDescent="0.2">
      <c r="A514" s="99">
        <v>485</v>
      </c>
      <c r="B514" s="100">
        <v>513</v>
      </c>
      <c r="C514" s="101"/>
      <c r="D514" s="146" t="s">
        <v>3793</v>
      </c>
      <c r="E514" s="100">
        <v>110</v>
      </c>
      <c r="F514" s="102" t="str">
        <f t="shared" ref="F514:F577" si="25">CONCATENATE(O514," - ",P514," - ",Q514," ",S514,", ",R514,W514,", ",T514,"   ",U514)</f>
        <v xml:space="preserve">1916-17 - Third Bureau, 2nd Series - Washington-Franklin Issue - 5c  Carmine (error in plate of 2c),  Washington, Imperf   </v>
      </c>
      <c r="G514" s="106" t="s">
        <v>2512</v>
      </c>
      <c r="H514" s="104"/>
      <c r="I514" s="105">
        <v>0</v>
      </c>
      <c r="J514" s="105">
        <v>0</v>
      </c>
      <c r="K514" s="105">
        <v>8000</v>
      </c>
      <c r="L514" s="104">
        <v>8000</v>
      </c>
      <c r="M514" s="100">
        <v>386</v>
      </c>
      <c r="N514" s="112" t="s">
        <v>590</v>
      </c>
      <c r="O514" s="32" t="s">
        <v>2191</v>
      </c>
      <c r="P514" s="111" t="s">
        <v>239</v>
      </c>
      <c r="Q514" s="80" t="s">
        <v>1952</v>
      </c>
      <c r="R514" s="80" t="s">
        <v>1635</v>
      </c>
      <c r="S514" s="36" t="s">
        <v>2244</v>
      </c>
      <c r="T514" s="80" t="s">
        <v>2138</v>
      </c>
      <c r="U514" s="80"/>
      <c r="V514" s="80"/>
      <c r="W514" s="80" t="str">
        <f t="shared" ref="W514:W577" si="26">IF(V514&gt;0,CONCATENATE(", ",V514),"")</f>
        <v/>
      </c>
      <c r="X514" s="32" t="s">
        <v>1593</v>
      </c>
      <c r="Y514" s="110">
        <v>110</v>
      </c>
      <c r="Z514" s="35"/>
      <c r="AA514" s="133">
        <v>1</v>
      </c>
      <c r="AB514" s="133">
        <f t="shared" ref="AB514:AB577" si="27">IF(H514&gt;0,1,0)</f>
        <v>0</v>
      </c>
    </row>
    <row r="515" spans="1:28" s="3" customFormat="1" x14ac:dyDescent="0.2">
      <c r="A515" s="99">
        <v>486</v>
      </c>
      <c r="B515" s="100">
        <v>514</v>
      </c>
      <c r="C515" s="101"/>
      <c r="D515" s="143" t="s">
        <v>3794</v>
      </c>
      <c r="E515" s="100">
        <v>118</v>
      </c>
      <c r="F515" s="102" t="str">
        <f t="shared" si="25"/>
        <v xml:space="preserve">1916-18 - Third Bureau, 2nd Series - Washington-Franklin Issue - 1c  Green,  Washington, Rotary Press, Perf 10 Horiz Coil   </v>
      </c>
      <c r="G515" s="106" t="s">
        <v>2512</v>
      </c>
      <c r="H515" s="104"/>
      <c r="I515" s="105">
        <v>0.85</v>
      </c>
      <c r="J515" s="105">
        <v>0</v>
      </c>
      <c r="K515" s="105">
        <v>0.85</v>
      </c>
      <c r="L515" s="104">
        <v>0.85</v>
      </c>
      <c r="M515" s="100">
        <v>423</v>
      </c>
      <c r="N515" s="112" t="s">
        <v>590</v>
      </c>
      <c r="O515" s="32" t="s">
        <v>2248</v>
      </c>
      <c r="P515" s="111" t="s">
        <v>239</v>
      </c>
      <c r="Q515" s="80" t="s">
        <v>1954</v>
      </c>
      <c r="R515" s="80" t="s">
        <v>1635</v>
      </c>
      <c r="S515" s="36" t="s">
        <v>2022</v>
      </c>
      <c r="T515" s="80" t="s">
        <v>2165</v>
      </c>
      <c r="U515" s="80"/>
      <c r="V515" s="80" t="s">
        <v>2167</v>
      </c>
      <c r="W515" s="80" t="str">
        <f t="shared" si="26"/>
        <v>, Rotary Press</v>
      </c>
      <c r="X515" s="32" t="s">
        <v>1593</v>
      </c>
      <c r="Y515" s="110">
        <v>118</v>
      </c>
      <c r="Z515" s="35"/>
      <c r="AA515" s="133">
        <v>1</v>
      </c>
      <c r="AB515" s="133">
        <f t="shared" si="27"/>
        <v>0</v>
      </c>
    </row>
    <row r="516" spans="1:28" s="3" customFormat="1" x14ac:dyDescent="0.2">
      <c r="A516" s="99">
        <v>487</v>
      </c>
      <c r="B516" s="100">
        <v>515</v>
      </c>
      <c r="C516" s="101"/>
      <c r="D516" s="143" t="s">
        <v>3794</v>
      </c>
      <c r="E516" s="100">
        <v>119</v>
      </c>
      <c r="F516" s="102" t="str">
        <f t="shared" si="25"/>
        <v xml:space="preserve">1916-18 - Third Bureau, 2nd Series - Washington-Franklin Issue - 2c  Carmine,  Washington, Type II, Rotary Press, Perf 10 Horiz Coil   </v>
      </c>
      <c r="G516" s="106" t="s">
        <v>2512</v>
      </c>
      <c r="H516" s="104"/>
      <c r="I516" s="105">
        <v>14</v>
      </c>
      <c r="J516" s="105">
        <v>0</v>
      </c>
      <c r="K516" s="105">
        <v>12.5</v>
      </c>
      <c r="L516" s="104">
        <v>14</v>
      </c>
      <c r="M516" s="100">
        <v>453</v>
      </c>
      <c r="N516" s="112" t="s">
        <v>590</v>
      </c>
      <c r="O516" s="32" t="s">
        <v>2248</v>
      </c>
      <c r="P516" s="111" t="s">
        <v>239</v>
      </c>
      <c r="Q516" s="80" t="s">
        <v>1960</v>
      </c>
      <c r="R516" s="80" t="s">
        <v>1635</v>
      </c>
      <c r="S516" s="36" t="s">
        <v>2057</v>
      </c>
      <c r="T516" s="80" t="s">
        <v>2165</v>
      </c>
      <c r="U516" s="80"/>
      <c r="V516" s="80" t="s">
        <v>2189</v>
      </c>
      <c r="W516" s="80" t="str">
        <f t="shared" si="26"/>
        <v>, Type II, Rotary Press</v>
      </c>
      <c r="X516" s="32" t="s">
        <v>1593</v>
      </c>
      <c r="Y516" s="110">
        <v>119</v>
      </c>
      <c r="Z516" s="35"/>
      <c r="AA516" s="133">
        <v>1</v>
      </c>
      <c r="AB516" s="133">
        <f t="shared" si="27"/>
        <v>0</v>
      </c>
    </row>
    <row r="517" spans="1:28" s="3" customFormat="1" x14ac:dyDescent="0.2">
      <c r="A517" s="99">
        <v>488</v>
      </c>
      <c r="B517" s="100">
        <v>516</v>
      </c>
      <c r="C517" s="101"/>
      <c r="D517" s="143" t="s">
        <v>3794</v>
      </c>
      <c r="E517" s="100">
        <v>119</v>
      </c>
      <c r="F517" s="102" t="str">
        <f t="shared" si="25"/>
        <v xml:space="preserve">1916-18 - Third Bureau, 2nd Series - Washington-Franklin Issue - 2c  Carmine,  Washington, Type III, Rotary Press, Perf 10 Horiz Coil   </v>
      </c>
      <c r="G517" s="106" t="s">
        <v>2512</v>
      </c>
      <c r="H517" s="104"/>
      <c r="I517" s="105">
        <v>5</v>
      </c>
      <c r="J517" s="105">
        <v>0</v>
      </c>
      <c r="K517" s="105">
        <v>3</v>
      </c>
      <c r="L517" s="104">
        <v>5</v>
      </c>
      <c r="M517" s="100">
        <v>454</v>
      </c>
      <c r="N517" s="112" t="s">
        <v>590</v>
      </c>
      <c r="O517" s="32" t="s">
        <v>2248</v>
      </c>
      <c r="P517" s="111" t="s">
        <v>239</v>
      </c>
      <c r="Q517" s="80" t="s">
        <v>1960</v>
      </c>
      <c r="R517" s="80" t="s">
        <v>1635</v>
      </c>
      <c r="S517" s="36" t="s">
        <v>2057</v>
      </c>
      <c r="T517" s="80" t="s">
        <v>2165</v>
      </c>
      <c r="U517" s="80"/>
      <c r="V517" s="80" t="s">
        <v>2169</v>
      </c>
      <c r="W517" s="80" t="str">
        <f t="shared" si="26"/>
        <v>, Type III, Rotary Press</v>
      </c>
      <c r="X517" s="32" t="s">
        <v>1593</v>
      </c>
      <c r="Y517" s="110">
        <v>119</v>
      </c>
      <c r="Z517" s="35"/>
      <c r="AA517" s="133">
        <v>1</v>
      </c>
      <c r="AB517" s="133">
        <f t="shared" si="27"/>
        <v>0</v>
      </c>
    </row>
    <row r="518" spans="1:28" s="3" customFormat="1" x14ac:dyDescent="0.2">
      <c r="A518" s="99">
        <v>489</v>
      </c>
      <c r="B518" s="100">
        <v>517</v>
      </c>
      <c r="C518" s="101"/>
      <c r="D518" s="143" t="s">
        <v>3794</v>
      </c>
      <c r="E518" s="100">
        <v>108</v>
      </c>
      <c r="F518" s="102" t="str">
        <f t="shared" si="25"/>
        <v xml:space="preserve">1916-18 - Third Bureau, 2nd Series - Washington-Franklin Issue - 3c  Violet,  Washington, Type I, Rotary Press, Perf 10 Horiz Coil   </v>
      </c>
      <c r="G518" s="106" t="s">
        <v>2512</v>
      </c>
      <c r="H518" s="104"/>
      <c r="I518" s="105">
        <v>2.25</v>
      </c>
      <c r="J518" s="105">
        <v>0</v>
      </c>
      <c r="K518" s="105">
        <v>4.5</v>
      </c>
      <c r="L518" s="104">
        <v>2.25</v>
      </c>
      <c r="M518" s="100">
        <v>351</v>
      </c>
      <c r="N518" s="112" t="s">
        <v>590</v>
      </c>
      <c r="O518" s="32" t="s">
        <v>2248</v>
      </c>
      <c r="P518" s="111" t="s">
        <v>239</v>
      </c>
      <c r="Q518" s="80" t="s">
        <v>1955</v>
      </c>
      <c r="R518" s="80" t="s">
        <v>1635</v>
      </c>
      <c r="S518" s="36" t="s">
        <v>2141</v>
      </c>
      <c r="T518" s="80" t="s">
        <v>2165</v>
      </c>
      <c r="U518" s="80"/>
      <c r="V518" s="80" t="s">
        <v>2168</v>
      </c>
      <c r="W518" s="80" t="str">
        <f t="shared" si="26"/>
        <v>, Type I, Rotary Press</v>
      </c>
      <c r="X518" s="32" t="s">
        <v>1593</v>
      </c>
      <c r="Y518" s="110">
        <v>108</v>
      </c>
      <c r="Z518" s="35"/>
      <c r="AA518" s="133">
        <v>1</v>
      </c>
      <c r="AB518" s="133">
        <f t="shared" si="27"/>
        <v>0</v>
      </c>
    </row>
    <row r="519" spans="1:28" s="3" customFormat="1" x14ac:dyDescent="0.2">
      <c r="A519" s="99">
        <v>490</v>
      </c>
      <c r="B519" s="100">
        <v>518</v>
      </c>
      <c r="C519" s="101"/>
      <c r="D519" s="143" t="s">
        <v>3794</v>
      </c>
      <c r="E519" s="100">
        <v>118</v>
      </c>
      <c r="F519" s="102" t="str">
        <f t="shared" si="25"/>
        <v xml:space="preserve">1916-22 - Third Bureau, 2nd Series - Washington-Franklin Issue - 1c  Green,  Washington, Rotary Press, Perf 10 Vert Coil   </v>
      </c>
      <c r="G519" s="106" t="s">
        <v>2512</v>
      </c>
      <c r="H519" s="104"/>
      <c r="I519" s="105">
        <v>0.6</v>
      </c>
      <c r="J519" s="105">
        <v>0</v>
      </c>
      <c r="K519" s="105">
        <v>0.5</v>
      </c>
      <c r="L519" s="104">
        <v>0.6</v>
      </c>
      <c r="M519" s="100">
        <v>424</v>
      </c>
      <c r="N519" s="112" t="s">
        <v>590</v>
      </c>
      <c r="O519" s="32" t="s">
        <v>2249</v>
      </c>
      <c r="P519" s="111" t="s">
        <v>239</v>
      </c>
      <c r="Q519" s="80" t="s">
        <v>1954</v>
      </c>
      <c r="R519" s="80" t="s">
        <v>1635</v>
      </c>
      <c r="S519" s="36" t="s">
        <v>2022</v>
      </c>
      <c r="T519" s="80" t="s">
        <v>2166</v>
      </c>
      <c r="U519" s="80"/>
      <c r="V519" s="80" t="s">
        <v>2167</v>
      </c>
      <c r="W519" s="80" t="str">
        <f t="shared" si="26"/>
        <v>, Rotary Press</v>
      </c>
      <c r="X519" s="32" t="s">
        <v>1593</v>
      </c>
      <c r="Y519" s="110">
        <v>118</v>
      </c>
      <c r="Z519" s="35"/>
      <c r="AA519" s="133">
        <v>1</v>
      </c>
      <c r="AB519" s="133">
        <f t="shared" si="27"/>
        <v>0</v>
      </c>
    </row>
    <row r="520" spans="1:28" s="3" customFormat="1" x14ac:dyDescent="0.2">
      <c r="A520" s="99">
        <v>491</v>
      </c>
      <c r="B520" s="100">
        <v>519</v>
      </c>
      <c r="C520" s="101"/>
      <c r="D520" s="143" t="s">
        <v>3794</v>
      </c>
      <c r="E520" s="100">
        <v>119</v>
      </c>
      <c r="F520" s="102" t="str">
        <f t="shared" si="25"/>
        <v xml:space="preserve">1916-22 - Third Bureau, 2nd Series - Washington-Franklin Issue - 2c  Carmine,  Washington, Type II, Rotary Press, Perf 10 Vert Coil   </v>
      </c>
      <c r="G520" s="106" t="s">
        <v>2512</v>
      </c>
      <c r="H520" s="104"/>
      <c r="I520" s="105">
        <v>800</v>
      </c>
      <c r="J520" s="105">
        <v>0</v>
      </c>
      <c r="K520" s="105">
        <v>2500</v>
      </c>
      <c r="L520" s="104">
        <v>800</v>
      </c>
      <c r="M520" s="100">
        <v>455</v>
      </c>
      <c r="N520" s="112" t="s">
        <v>590</v>
      </c>
      <c r="O520" s="32" t="s">
        <v>2249</v>
      </c>
      <c r="P520" s="111" t="s">
        <v>239</v>
      </c>
      <c r="Q520" s="80" t="s">
        <v>1960</v>
      </c>
      <c r="R520" s="80" t="s">
        <v>1635</v>
      </c>
      <c r="S520" s="36" t="s">
        <v>2057</v>
      </c>
      <c r="T520" s="80" t="s">
        <v>2166</v>
      </c>
      <c r="U520" s="80"/>
      <c r="V520" s="80" t="s">
        <v>2189</v>
      </c>
      <c r="W520" s="80" t="str">
        <f t="shared" si="26"/>
        <v>, Type II, Rotary Press</v>
      </c>
      <c r="X520" s="32" t="s">
        <v>1593</v>
      </c>
      <c r="Y520" s="110">
        <v>119</v>
      </c>
      <c r="Z520" s="35"/>
      <c r="AA520" s="133">
        <v>1</v>
      </c>
      <c r="AB520" s="133">
        <f t="shared" si="27"/>
        <v>0</v>
      </c>
    </row>
    <row r="521" spans="1:28" s="3" customFormat="1" x14ac:dyDescent="0.2">
      <c r="A521" s="99">
        <v>492</v>
      </c>
      <c r="B521" s="100">
        <v>520</v>
      </c>
      <c r="C521" s="101"/>
      <c r="D521" s="143" t="s">
        <v>3794</v>
      </c>
      <c r="E521" s="100">
        <v>119</v>
      </c>
      <c r="F521" s="102" t="str">
        <f t="shared" si="25"/>
        <v xml:space="preserve">1916-22 - Third Bureau, 2nd Series - Washington-Franklin Issue - 2c  Carmine,  Washington, Type III, Rotary Press, Perf 10 Vert Coil   </v>
      </c>
      <c r="G521" s="106" t="s">
        <v>2512</v>
      </c>
      <c r="H521" s="104"/>
      <c r="I521" s="105">
        <v>1</v>
      </c>
      <c r="J521" s="105">
        <v>0</v>
      </c>
      <c r="K521" s="105">
        <v>9</v>
      </c>
      <c r="L521" s="104">
        <v>1</v>
      </c>
      <c r="M521" s="100">
        <v>456</v>
      </c>
      <c r="N521" s="112" t="s">
        <v>590</v>
      </c>
      <c r="O521" s="32" t="s">
        <v>2249</v>
      </c>
      <c r="P521" s="111" t="s">
        <v>239</v>
      </c>
      <c r="Q521" s="80" t="s">
        <v>1960</v>
      </c>
      <c r="R521" s="80" t="s">
        <v>1635</v>
      </c>
      <c r="S521" s="36" t="s">
        <v>2057</v>
      </c>
      <c r="T521" s="80" t="s">
        <v>2166</v>
      </c>
      <c r="U521" s="80"/>
      <c r="V521" s="80" t="s">
        <v>2169</v>
      </c>
      <c r="W521" s="80" t="str">
        <f t="shared" si="26"/>
        <v>, Type III, Rotary Press</v>
      </c>
      <c r="X521" s="32" t="s">
        <v>1593</v>
      </c>
      <c r="Y521" s="110">
        <v>119</v>
      </c>
      <c r="Z521" s="35"/>
      <c r="AA521" s="133">
        <v>1</v>
      </c>
      <c r="AB521" s="133">
        <f t="shared" si="27"/>
        <v>0</v>
      </c>
    </row>
    <row r="522" spans="1:28" s="3" customFormat="1" x14ac:dyDescent="0.2">
      <c r="A522" s="99">
        <v>493</v>
      </c>
      <c r="B522" s="100">
        <v>521</v>
      </c>
      <c r="C522" s="101"/>
      <c r="D522" s="143" t="s">
        <v>3794</v>
      </c>
      <c r="E522" s="100">
        <v>108</v>
      </c>
      <c r="F522" s="102" t="str">
        <f t="shared" si="25"/>
        <v xml:space="preserve">1916-22 - Third Bureau, 2nd Series - Washington-Franklin Issue - 3c  Violet,  Washington, Type I, Rotary Press, Perf 10 Vert Coil   </v>
      </c>
      <c r="G522" s="106" t="s">
        <v>2512</v>
      </c>
      <c r="H522" s="104"/>
      <c r="I522" s="105">
        <v>4.5</v>
      </c>
      <c r="J522" s="105">
        <v>0</v>
      </c>
      <c r="K522" s="105">
        <v>14</v>
      </c>
      <c r="L522" s="104">
        <v>4.5</v>
      </c>
      <c r="M522" s="100">
        <v>352</v>
      </c>
      <c r="N522" s="112" t="s">
        <v>590</v>
      </c>
      <c r="O522" s="32" t="s">
        <v>2249</v>
      </c>
      <c r="P522" s="111" t="s">
        <v>239</v>
      </c>
      <c r="Q522" s="80" t="s">
        <v>1955</v>
      </c>
      <c r="R522" s="80" t="s">
        <v>1635</v>
      </c>
      <c r="S522" s="36" t="s">
        <v>2141</v>
      </c>
      <c r="T522" s="80" t="s">
        <v>2166</v>
      </c>
      <c r="U522" s="80"/>
      <c r="V522" s="80" t="s">
        <v>2168</v>
      </c>
      <c r="W522" s="80" t="str">
        <f t="shared" si="26"/>
        <v>, Type I, Rotary Press</v>
      </c>
      <c r="X522" s="32" t="s">
        <v>1593</v>
      </c>
      <c r="Y522" s="110">
        <v>108</v>
      </c>
      <c r="Z522" s="35"/>
      <c r="AA522" s="133">
        <v>1</v>
      </c>
      <c r="AB522" s="133">
        <f t="shared" si="27"/>
        <v>0</v>
      </c>
    </row>
    <row r="523" spans="1:28" s="3" customFormat="1" x14ac:dyDescent="0.2">
      <c r="A523" s="99">
        <v>494</v>
      </c>
      <c r="B523" s="100">
        <v>522</v>
      </c>
      <c r="C523" s="101"/>
      <c r="D523" s="143" t="s">
        <v>3794</v>
      </c>
      <c r="E523" s="100">
        <v>108</v>
      </c>
      <c r="F523" s="102" t="str">
        <f t="shared" si="25"/>
        <v xml:space="preserve">1916-22 - Third Bureau, 2nd Series - Washington-Franklin Issue - 3c  Violet,  Washington, Type II, Rotary Press, Perf 10 Vert Coil   </v>
      </c>
      <c r="G523" s="106" t="s">
        <v>2512</v>
      </c>
      <c r="H523" s="104"/>
      <c r="I523" s="105">
        <v>2.5</v>
      </c>
      <c r="J523" s="105">
        <v>0</v>
      </c>
      <c r="K523" s="105">
        <v>0</v>
      </c>
      <c r="L523" s="104">
        <v>2.5</v>
      </c>
      <c r="M523" s="100">
        <v>353</v>
      </c>
      <c r="N523" s="112" t="s">
        <v>590</v>
      </c>
      <c r="O523" s="32" t="s">
        <v>2249</v>
      </c>
      <c r="P523" s="111" t="s">
        <v>239</v>
      </c>
      <c r="Q523" s="80" t="s">
        <v>1955</v>
      </c>
      <c r="R523" s="80" t="s">
        <v>1635</v>
      </c>
      <c r="S523" s="36" t="s">
        <v>2141</v>
      </c>
      <c r="T523" s="80" t="s">
        <v>2166</v>
      </c>
      <c r="U523" s="80"/>
      <c r="V523" s="80" t="s">
        <v>2189</v>
      </c>
      <c r="W523" s="80" t="str">
        <f t="shared" si="26"/>
        <v>, Type II, Rotary Press</v>
      </c>
      <c r="X523" s="32" t="s">
        <v>1593</v>
      </c>
      <c r="Y523" s="110">
        <v>108</v>
      </c>
      <c r="Z523" s="35"/>
      <c r="AA523" s="133">
        <v>1</v>
      </c>
      <c r="AB523" s="133">
        <f t="shared" si="27"/>
        <v>0</v>
      </c>
    </row>
    <row r="524" spans="1:28" s="3" customFormat="1" x14ac:dyDescent="0.2">
      <c r="A524" s="99">
        <v>495</v>
      </c>
      <c r="B524" s="100">
        <v>523</v>
      </c>
      <c r="C524" s="101"/>
      <c r="D524" s="143" t="s">
        <v>3794</v>
      </c>
      <c r="E524" s="100">
        <v>109</v>
      </c>
      <c r="F524" s="102" t="str">
        <f t="shared" si="25"/>
        <v xml:space="preserve">1916-22 - Third Bureau, 2nd Series - Washington-Franklin Issue - 4c  Orange Brown,  Washington, Rotary Press, Perf 10 Vert Coil   </v>
      </c>
      <c r="G524" s="106" t="s">
        <v>2512</v>
      </c>
      <c r="H524" s="104"/>
      <c r="I524" s="105">
        <v>7</v>
      </c>
      <c r="J524" s="105">
        <v>0</v>
      </c>
      <c r="K524" s="105">
        <v>10</v>
      </c>
      <c r="L524" s="104">
        <v>7</v>
      </c>
      <c r="M524" s="100">
        <v>371</v>
      </c>
      <c r="N524" s="112" t="s">
        <v>590</v>
      </c>
      <c r="O524" s="32" t="s">
        <v>2249</v>
      </c>
      <c r="P524" s="111" t="s">
        <v>239</v>
      </c>
      <c r="Q524" s="80" t="s">
        <v>1964</v>
      </c>
      <c r="R524" s="80" t="s">
        <v>1635</v>
      </c>
      <c r="S524" s="36" t="s">
        <v>2019</v>
      </c>
      <c r="T524" s="80" t="s">
        <v>2166</v>
      </c>
      <c r="U524" s="80"/>
      <c r="V524" s="80" t="s">
        <v>2167</v>
      </c>
      <c r="W524" s="80" t="str">
        <f t="shared" si="26"/>
        <v>, Rotary Press</v>
      </c>
      <c r="X524" s="32" t="s">
        <v>1593</v>
      </c>
      <c r="Y524" s="110">
        <v>109</v>
      </c>
      <c r="Z524" s="35"/>
      <c r="AA524" s="133">
        <v>1</v>
      </c>
      <c r="AB524" s="133">
        <f t="shared" si="27"/>
        <v>0</v>
      </c>
    </row>
    <row r="525" spans="1:28" s="3" customFormat="1" x14ac:dyDescent="0.2">
      <c r="A525" s="99">
        <v>496</v>
      </c>
      <c r="B525" s="100">
        <v>524</v>
      </c>
      <c r="C525" s="101"/>
      <c r="D525" s="143" t="s">
        <v>3794</v>
      </c>
      <c r="E525" s="100">
        <v>110</v>
      </c>
      <c r="F525" s="102" t="str">
        <f t="shared" si="25"/>
        <v xml:space="preserve">1916-22 - Third Bureau, 2nd Series - Washington-Franklin Issue - 5c  Blue,  Washington, Rotary Press, Perf 10 Vert Coil   </v>
      </c>
      <c r="G525" s="106" t="s">
        <v>2512</v>
      </c>
      <c r="H525" s="104"/>
      <c r="I525" s="105">
        <v>2.5</v>
      </c>
      <c r="J525" s="105">
        <v>0</v>
      </c>
      <c r="K525" s="105">
        <v>3.25</v>
      </c>
      <c r="L525" s="104">
        <v>2.5</v>
      </c>
      <c r="M525" s="100">
        <v>387</v>
      </c>
      <c r="N525" s="112" t="s">
        <v>590</v>
      </c>
      <c r="O525" s="32" t="s">
        <v>2249</v>
      </c>
      <c r="P525" s="111" t="s">
        <v>239</v>
      </c>
      <c r="Q525" s="80" t="s">
        <v>1952</v>
      </c>
      <c r="R525" s="80" t="s">
        <v>1635</v>
      </c>
      <c r="S525" s="36" t="s">
        <v>2018</v>
      </c>
      <c r="T525" s="80" t="s">
        <v>2166</v>
      </c>
      <c r="U525" s="80"/>
      <c r="V525" s="80" t="s">
        <v>2167</v>
      </c>
      <c r="W525" s="80" t="str">
        <f t="shared" si="26"/>
        <v>, Rotary Press</v>
      </c>
      <c r="X525" s="32" t="s">
        <v>1593</v>
      </c>
      <c r="Y525" s="110">
        <v>110</v>
      </c>
      <c r="Z525" s="35"/>
      <c r="AA525" s="133">
        <v>1</v>
      </c>
      <c r="AB525" s="133">
        <f t="shared" si="27"/>
        <v>0</v>
      </c>
    </row>
    <row r="526" spans="1:28" s="3" customFormat="1" x14ac:dyDescent="0.2">
      <c r="A526" s="99">
        <v>497</v>
      </c>
      <c r="B526" s="100">
        <v>525</v>
      </c>
      <c r="C526" s="101"/>
      <c r="D526" s="143" t="s">
        <v>3794</v>
      </c>
      <c r="E526" s="100">
        <v>123</v>
      </c>
      <c r="F526" s="102" t="str">
        <f t="shared" si="25"/>
        <v xml:space="preserve">1916-22 - Third Bureau, 2nd Series - Washington-Franklin Issue - 10c  Orange Yellow,  Franklin, Rotary Press, Perf 10 Vert Coil   </v>
      </c>
      <c r="G526" s="106" t="s">
        <v>2512</v>
      </c>
      <c r="H526" s="104"/>
      <c r="I526" s="105">
        <v>17.5</v>
      </c>
      <c r="J526" s="105">
        <v>0</v>
      </c>
      <c r="K526" s="105">
        <v>17.5</v>
      </c>
      <c r="L526" s="104">
        <v>17.5</v>
      </c>
      <c r="M526" s="100">
        <v>487</v>
      </c>
      <c r="N526" s="112" t="s">
        <v>590</v>
      </c>
      <c r="O526" s="32" t="s">
        <v>2249</v>
      </c>
      <c r="P526" s="111" t="s">
        <v>239</v>
      </c>
      <c r="Q526" s="80" t="s">
        <v>1953</v>
      </c>
      <c r="R526" s="80" t="s">
        <v>1634</v>
      </c>
      <c r="S526" s="36" t="s">
        <v>2155</v>
      </c>
      <c r="T526" s="80" t="s">
        <v>2166</v>
      </c>
      <c r="U526" s="80"/>
      <c r="V526" s="80" t="s">
        <v>2167</v>
      </c>
      <c r="W526" s="80" t="str">
        <f t="shared" si="26"/>
        <v>, Rotary Press</v>
      </c>
      <c r="X526" s="32" t="s">
        <v>1593</v>
      </c>
      <c r="Y526" s="110">
        <v>123</v>
      </c>
      <c r="Z526" s="35"/>
      <c r="AA526" s="133">
        <v>1</v>
      </c>
      <c r="AB526" s="133">
        <f t="shared" si="27"/>
        <v>0</v>
      </c>
    </row>
    <row r="527" spans="1:28" s="3" customFormat="1" x14ac:dyDescent="0.2">
      <c r="A527" s="99">
        <v>498</v>
      </c>
      <c r="B527" s="100">
        <v>526</v>
      </c>
      <c r="C527" s="101"/>
      <c r="D527" s="143" t="s">
        <v>3794</v>
      </c>
      <c r="E527" s="100">
        <v>118</v>
      </c>
      <c r="F527" s="102" t="str">
        <f t="shared" si="25"/>
        <v xml:space="preserve">1917-19 - Third Bureau, 2nd Series - Washington-Franklin Issue - 1c  Green,  Washington, Perf 11   </v>
      </c>
      <c r="G527" s="106" t="s">
        <v>2512</v>
      </c>
      <c r="H527" s="104"/>
      <c r="I527" s="105">
        <v>0.25</v>
      </c>
      <c r="J527" s="105">
        <v>0</v>
      </c>
      <c r="K527" s="105">
        <v>0.35</v>
      </c>
      <c r="L527" s="104">
        <v>0.25</v>
      </c>
      <c r="M527" s="100">
        <v>425</v>
      </c>
      <c r="N527" s="112" t="s">
        <v>590</v>
      </c>
      <c r="O527" s="32" t="s">
        <v>2253</v>
      </c>
      <c r="P527" s="111" t="s">
        <v>239</v>
      </c>
      <c r="Q527" s="80" t="s">
        <v>1954</v>
      </c>
      <c r="R527" s="80" t="s">
        <v>1635</v>
      </c>
      <c r="S527" s="36" t="s">
        <v>2022</v>
      </c>
      <c r="T527" s="80" t="s">
        <v>2190</v>
      </c>
      <c r="U527" s="80"/>
      <c r="V527" s="80"/>
      <c r="W527" s="80" t="str">
        <f t="shared" si="26"/>
        <v/>
      </c>
      <c r="X527" s="32" t="s">
        <v>1593</v>
      </c>
      <c r="Y527" s="110">
        <v>118</v>
      </c>
      <c r="Z527" s="35"/>
      <c r="AA527" s="133">
        <v>1</v>
      </c>
      <c r="AB527" s="133">
        <f t="shared" si="27"/>
        <v>0</v>
      </c>
    </row>
    <row r="528" spans="1:28" s="3" customFormat="1" x14ac:dyDescent="0.2">
      <c r="A528" s="99">
        <v>499</v>
      </c>
      <c r="B528" s="100">
        <v>527</v>
      </c>
      <c r="C528" s="101"/>
      <c r="D528" s="143" t="s">
        <v>3794</v>
      </c>
      <c r="E528" s="100">
        <v>119</v>
      </c>
      <c r="F528" s="102" t="str">
        <f t="shared" si="25"/>
        <v xml:space="preserve">1917-19 - Third Bureau, 2nd Series - Washington-Franklin Issue - 2c  Rose Red,  Washington, Type I, Perf 11   </v>
      </c>
      <c r="G528" s="106" t="s">
        <v>2512</v>
      </c>
      <c r="H528" s="104"/>
      <c r="I528" s="105">
        <v>0.25</v>
      </c>
      <c r="J528" s="105">
        <v>0</v>
      </c>
      <c r="K528" s="105">
        <v>0.35</v>
      </c>
      <c r="L528" s="104">
        <v>0.25</v>
      </c>
      <c r="M528" s="100">
        <v>457</v>
      </c>
      <c r="N528" s="112" t="s">
        <v>590</v>
      </c>
      <c r="O528" s="32" t="s">
        <v>2253</v>
      </c>
      <c r="P528" s="111" t="s">
        <v>239</v>
      </c>
      <c r="Q528" s="80" t="s">
        <v>1960</v>
      </c>
      <c r="R528" s="80" t="s">
        <v>1635</v>
      </c>
      <c r="S528" s="36" t="s">
        <v>2163</v>
      </c>
      <c r="T528" s="80" t="s">
        <v>2190</v>
      </c>
      <c r="U528" s="80"/>
      <c r="V528" s="80" t="s">
        <v>2016</v>
      </c>
      <c r="W528" s="80" t="str">
        <f t="shared" si="26"/>
        <v>, Type I</v>
      </c>
      <c r="X528" s="32" t="s">
        <v>1593</v>
      </c>
      <c r="Y528" s="110">
        <v>119</v>
      </c>
      <c r="Z528" s="35"/>
      <c r="AA528" s="133">
        <v>1</v>
      </c>
      <c r="AB528" s="133">
        <f t="shared" si="27"/>
        <v>0</v>
      </c>
    </row>
    <row r="529" spans="1:28" s="3" customFormat="1" x14ac:dyDescent="0.2">
      <c r="A529" s="99">
        <v>500</v>
      </c>
      <c r="B529" s="100">
        <v>528</v>
      </c>
      <c r="C529" s="101"/>
      <c r="D529" s="143" t="s">
        <v>3794</v>
      </c>
      <c r="E529" s="100">
        <v>119</v>
      </c>
      <c r="F529" s="102" t="str">
        <f t="shared" si="25"/>
        <v xml:space="preserve">1917-19 - Third Bureau, 2nd Series - Washington-Franklin Issue - 2c  Deep Rose,  Washington, Type Ia, Perf 11   </v>
      </c>
      <c r="G529" s="106" t="s">
        <v>2512</v>
      </c>
      <c r="H529" s="104"/>
      <c r="I529" s="105">
        <v>180</v>
      </c>
      <c r="J529" s="105">
        <v>0</v>
      </c>
      <c r="K529" s="105">
        <v>250</v>
      </c>
      <c r="L529" s="104">
        <v>180</v>
      </c>
      <c r="M529" s="100">
        <v>458</v>
      </c>
      <c r="N529" s="112" t="s">
        <v>590</v>
      </c>
      <c r="O529" s="32" t="s">
        <v>2253</v>
      </c>
      <c r="P529" s="111" t="s">
        <v>239</v>
      </c>
      <c r="Q529" s="80" t="s">
        <v>1960</v>
      </c>
      <c r="R529" s="80" t="s">
        <v>1635</v>
      </c>
      <c r="S529" s="36" t="s">
        <v>2250</v>
      </c>
      <c r="T529" s="80" t="s">
        <v>2190</v>
      </c>
      <c r="U529" s="80"/>
      <c r="V529" s="80" t="s">
        <v>2017</v>
      </c>
      <c r="W529" s="80" t="str">
        <f t="shared" si="26"/>
        <v>, Type Ia</v>
      </c>
      <c r="X529" s="32" t="s">
        <v>1593</v>
      </c>
      <c r="Y529" s="110">
        <v>119</v>
      </c>
      <c r="Z529" s="35"/>
      <c r="AA529" s="133">
        <v>1</v>
      </c>
      <c r="AB529" s="133">
        <f t="shared" si="27"/>
        <v>0</v>
      </c>
    </row>
    <row r="530" spans="1:28" s="3" customFormat="1" x14ac:dyDescent="0.2">
      <c r="A530" s="99">
        <v>501</v>
      </c>
      <c r="B530" s="100">
        <v>529</v>
      </c>
      <c r="C530" s="101"/>
      <c r="D530" s="143" t="s">
        <v>3794</v>
      </c>
      <c r="E530" s="100">
        <v>108</v>
      </c>
      <c r="F530" s="102" t="str">
        <f t="shared" si="25"/>
        <v xml:space="preserve">1917-19 - Third Bureau, 2nd Series - Washington-Franklin Issue - 3c  Light Violet,  Washington, Type I, Perf 11   </v>
      </c>
      <c r="G530" s="106" t="s">
        <v>2512</v>
      </c>
      <c r="H530" s="104"/>
      <c r="I530" s="105">
        <v>0.4</v>
      </c>
      <c r="J530" s="105">
        <v>0</v>
      </c>
      <c r="K530" s="105">
        <v>10</v>
      </c>
      <c r="L530" s="104">
        <v>0.4</v>
      </c>
      <c r="M530" s="100">
        <v>354</v>
      </c>
      <c r="N530" s="112" t="s">
        <v>590</v>
      </c>
      <c r="O530" s="32" t="s">
        <v>2253</v>
      </c>
      <c r="P530" s="111" t="s">
        <v>239</v>
      </c>
      <c r="Q530" s="80" t="s">
        <v>1955</v>
      </c>
      <c r="R530" s="80" t="s">
        <v>1635</v>
      </c>
      <c r="S530" s="36" t="s">
        <v>2246</v>
      </c>
      <c r="T530" s="80" t="s">
        <v>2190</v>
      </c>
      <c r="U530" s="80"/>
      <c r="V530" s="80" t="s">
        <v>2016</v>
      </c>
      <c r="W530" s="80" t="str">
        <f t="shared" si="26"/>
        <v>, Type I</v>
      </c>
      <c r="X530" s="32" t="s">
        <v>1593</v>
      </c>
      <c r="Y530" s="110">
        <v>108</v>
      </c>
      <c r="Z530" s="35"/>
      <c r="AA530" s="133">
        <v>1</v>
      </c>
      <c r="AB530" s="133">
        <f t="shared" si="27"/>
        <v>0</v>
      </c>
    </row>
    <row r="531" spans="1:28" s="3" customFormat="1" x14ac:dyDescent="0.2">
      <c r="A531" s="99">
        <v>502</v>
      </c>
      <c r="B531" s="100">
        <v>530</v>
      </c>
      <c r="C531" s="101"/>
      <c r="D531" s="143" t="s">
        <v>3794</v>
      </c>
      <c r="E531" s="100">
        <v>108</v>
      </c>
      <c r="F531" s="102" t="str">
        <f t="shared" si="25"/>
        <v xml:space="preserve">1917-19 - Third Bureau, 2nd Series - Washington-Franklin Issue - 3c  Dark Violet,  Washington, Type I, Perf 11   </v>
      </c>
      <c r="G531" s="106" t="s">
        <v>2512</v>
      </c>
      <c r="H531" s="104"/>
      <c r="I531" s="105">
        <v>0.75</v>
      </c>
      <c r="J531" s="105">
        <v>0</v>
      </c>
      <c r="K531" s="105">
        <v>13</v>
      </c>
      <c r="L531" s="104">
        <v>0.75</v>
      </c>
      <c r="M531" s="100">
        <v>355</v>
      </c>
      <c r="N531" s="112" t="s">
        <v>590</v>
      </c>
      <c r="O531" s="32" t="s">
        <v>2253</v>
      </c>
      <c r="P531" s="111" t="s">
        <v>239</v>
      </c>
      <c r="Q531" s="80" t="s">
        <v>1955</v>
      </c>
      <c r="R531" s="80" t="s">
        <v>1635</v>
      </c>
      <c r="S531" s="36" t="s">
        <v>2033</v>
      </c>
      <c r="T531" s="80" t="s">
        <v>2190</v>
      </c>
      <c r="U531" s="80"/>
      <c r="V531" s="80" t="s">
        <v>2016</v>
      </c>
      <c r="W531" s="80" t="str">
        <f t="shared" si="26"/>
        <v>, Type I</v>
      </c>
      <c r="X531" s="32" t="s">
        <v>1593</v>
      </c>
      <c r="Y531" s="110">
        <v>108</v>
      </c>
      <c r="Z531" s="35"/>
      <c r="AA531" s="133">
        <v>1</v>
      </c>
      <c r="AB531" s="133">
        <f t="shared" si="27"/>
        <v>0</v>
      </c>
    </row>
    <row r="532" spans="1:28" s="3" customFormat="1" x14ac:dyDescent="0.2">
      <c r="A532" s="99">
        <v>503</v>
      </c>
      <c r="B532" s="100">
        <v>531</v>
      </c>
      <c r="C532" s="101"/>
      <c r="D532" s="143" t="s">
        <v>3794</v>
      </c>
      <c r="E532" s="100">
        <v>109</v>
      </c>
      <c r="F532" s="102" t="str">
        <f t="shared" si="25"/>
        <v xml:space="preserve">1917-19 - Third Bureau, 2nd Series - Washington-Franklin Issue - 4c  Brown,  Washington, Type II, Perf 11   </v>
      </c>
      <c r="G532" s="106" t="s">
        <v>2512</v>
      </c>
      <c r="H532" s="104"/>
      <c r="I532" s="105">
        <v>0.4</v>
      </c>
      <c r="J532" s="105">
        <v>0</v>
      </c>
      <c r="K532" s="105">
        <v>9</v>
      </c>
      <c r="L532" s="104">
        <v>0.4</v>
      </c>
      <c r="M532" s="100">
        <v>372</v>
      </c>
      <c r="N532" s="112" t="s">
        <v>590</v>
      </c>
      <c r="O532" s="32" t="s">
        <v>2253</v>
      </c>
      <c r="P532" s="111" t="s">
        <v>239</v>
      </c>
      <c r="Q532" s="80" t="s">
        <v>1964</v>
      </c>
      <c r="R532" s="80" t="s">
        <v>1635</v>
      </c>
      <c r="S532" s="36" t="s">
        <v>2021</v>
      </c>
      <c r="T532" s="80" t="s">
        <v>2190</v>
      </c>
      <c r="U532" s="80"/>
      <c r="V532" s="80" t="s">
        <v>2080</v>
      </c>
      <c r="W532" s="80" t="str">
        <f t="shared" si="26"/>
        <v>, Type II</v>
      </c>
      <c r="X532" s="32" t="s">
        <v>1593</v>
      </c>
      <c r="Y532" s="110">
        <v>109</v>
      </c>
      <c r="Z532" s="35"/>
      <c r="AA532" s="133">
        <v>1</v>
      </c>
      <c r="AB532" s="133">
        <f t="shared" si="27"/>
        <v>0</v>
      </c>
    </row>
    <row r="533" spans="1:28" s="3" customFormat="1" x14ac:dyDescent="0.2">
      <c r="A533" s="99">
        <v>504</v>
      </c>
      <c r="B533" s="100">
        <v>532</v>
      </c>
      <c r="C533" s="101"/>
      <c r="D533" s="142" t="s">
        <v>2546</v>
      </c>
      <c r="E533" s="100">
        <v>110</v>
      </c>
      <c r="F533" s="102" t="str">
        <f t="shared" si="25"/>
        <v xml:space="preserve">1917-19 - Third Bureau, 2nd Series - Washington-Franklin Issue - 5c  Blue,  Washington, Perf 11   </v>
      </c>
      <c r="G533" s="106" t="s">
        <v>2512</v>
      </c>
      <c r="H533" s="104"/>
      <c r="I533" s="105">
        <v>0.35</v>
      </c>
      <c r="J533" s="105">
        <v>0</v>
      </c>
      <c r="K533" s="105">
        <v>8</v>
      </c>
      <c r="L533" s="104">
        <v>0.35</v>
      </c>
      <c r="M533" s="100">
        <v>388</v>
      </c>
      <c r="N533" s="112" t="s">
        <v>590</v>
      </c>
      <c r="O533" s="32" t="s">
        <v>2253</v>
      </c>
      <c r="P533" s="111" t="s">
        <v>239</v>
      </c>
      <c r="Q533" s="80" t="s">
        <v>1952</v>
      </c>
      <c r="R533" s="80" t="s">
        <v>1635</v>
      </c>
      <c r="S533" s="36" t="s">
        <v>2018</v>
      </c>
      <c r="T533" s="80" t="s">
        <v>2190</v>
      </c>
      <c r="U533" s="80"/>
      <c r="V533" s="80"/>
      <c r="W533" s="80" t="str">
        <f t="shared" si="26"/>
        <v/>
      </c>
      <c r="X533" s="32" t="s">
        <v>1593</v>
      </c>
      <c r="Y533" s="110">
        <v>110</v>
      </c>
      <c r="Z533" s="35"/>
      <c r="AA533" s="133">
        <v>1</v>
      </c>
      <c r="AB533" s="133">
        <f t="shared" si="27"/>
        <v>0</v>
      </c>
    </row>
    <row r="534" spans="1:28" s="3" customFormat="1" x14ac:dyDescent="0.2">
      <c r="A534" s="99">
        <v>505</v>
      </c>
      <c r="B534" s="100">
        <v>533</v>
      </c>
      <c r="C534" s="101"/>
      <c r="D534" s="142" t="s">
        <v>2546</v>
      </c>
      <c r="E534" s="100">
        <v>110</v>
      </c>
      <c r="F534" s="102" t="str">
        <f t="shared" si="25"/>
        <v xml:space="preserve">1917-19 - Third Bureau, 2nd Series - Washington-Franklin Issue - 5c  Rose (error in plate 2c),  Washington, Perf 11   </v>
      </c>
      <c r="G534" s="106" t="s">
        <v>2512</v>
      </c>
      <c r="H534" s="104"/>
      <c r="I534" s="105">
        <v>600</v>
      </c>
      <c r="J534" s="105">
        <v>0</v>
      </c>
      <c r="K534" s="105">
        <v>300</v>
      </c>
      <c r="L534" s="104">
        <v>600</v>
      </c>
      <c r="M534" s="100">
        <v>389</v>
      </c>
      <c r="N534" s="112" t="s">
        <v>590</v>
      </c>
      <c r="O534" s="32" t="s">
        <v>2253</v>
      </c>
      <c r="P534" s="111" t="s">
        <v>239</v>
      </c>
      <c r="Q534" s="80" t="s">
        <v>1952</v>
      </c>
      <c r="R534" s="80" t="s">
        <v>1635</v>
      </c>
      <c r="S534" s="36" t="s">
        <v>2251</v>
      </c>
      <c r="T534" s="80" t="s">
        <v>2190</v>
      </c>
      <c r="U534" s="80"/>
      <c r="V534" s="80"/>
      <c r="W534" s="80" t="str">
        <f t="shared" si="26"/>
        <v/>
      </c>
      <c r="X534" s="32" t="s">
        <v>1593</v>
      </c>
      <c r="Y534" s="110">
        <v>110</v>
      </c>
      <c r="Z534" s="35"/>
      <c r="AA534" s="133">
        <v>1</v>
      </c>
      <c r="AB534" s="133">
        <f t="shared" si="27"/>
        <v>0</v>
      </c>
    </row>
    <row r="535" spans="1:28" s="3" customFormat="1" x14ac:dyDescent="0.2">
      <c r="A535" s="99">
        <v>506</v>
      </c>
      <c r="B535" s="100">
        <v>534</v>
      </c>
      <c r="C535" s="101"/>
      <c r="D535" s="143" t="s">
        <v>3794</v>
      </c>
      <c r="E535" s="100">
        <v>111</v>
      </c>
      <c r="F535" s="102" t="str">
        <f t="shared" si="25"/>
        <v xml:space="preserve">1917-19 - Third Bureau, 2nd Series - Washington-Franklin Issue - 6c  Red Orange,  Washington, Perf 11   </v>
      </c>
      <c r="G535" s="106" t="s">
        <v>2512</v>
      </c>
      <c r="H535" s="104"/>
      <c r="I535" s="105">
        <v>0.4</v>
      </c>
      <c r="J535" s="105">
        <v>0</v>
      </c>
      <c r="K535" s="105">
        <v>12</v>
      </c>
      <c r="L535" s="104">
        <v>0.4</v>
      </c>
      <c r="M535" s="100">
        <v>395</v>
      </c>
      <c r="N535" s="112" t="s">
        <v>590</v>
      </c>
      <c r="O535" s="32" t="s">
        <v>2253</v>
      </c>
      <c r="P535" s="111" t="s">
        <v>239</v>
      </c>
      <c r="Q535" s="80" t="s">
        <v>1962</v>
      </c>
      <c r="R535" s="80" t="s">
        <v>1635</v>
      </c>
      <c r="S535" s="36" t="s">
        <v>2143</v>
      </c>
      <c r="T535" s="80" t="s">
        <v>2190</v>
      </c>
      <c r="U535" s="80"/>
      <c r="V535" s="80"/>
      <c r="W535" s="80" t="str">
        <f t="shared" si="26"/>
        <v/>
      </c>
      <c r="X535" s="32" t="s">
        <v>1593</v>
      </c>
      <c r="Y535" s="110">
        <v>111</v>
      </c>
      <c r="Z535" s="35"/>
      <c r="AA535" s="133">
        <v>1</v>
      </c>
      <c r="AB535" s="133">
        <f t="shared" si="27"/>
        <v>0</v>
      </c>
    </row>
    <row r="536" spans="1:28" s="3" customFormat="1" x14ac:dyDescent="0.2">
      <c r="A536" s="99">
        <v>507</v>
      </c>
      <c r="B536" s="100">
        <v>535</v>
      </c>
      <c r="C536" s="101"/>
      <c r="D536" s="143" t="s">
        <v>3794</v>
      </c>
      <c r="E536" s="100">
        <v>120</v>
      </c>
      <c r="F536" s="102" t="str">
        <f t="shared" si="25"/>
        <v xml:space="preserve">1917-19 - Third Bureau, 2nd Series - Washington-Franklin Issue - 7c  Black,  Washington, Perf 11   </v>
      </c>
      <c r="G536" s="106" t="s">
        <v>2512</v>
      </c>
      <c r="H536" s="104"/>
      <c r="I536" s="105">
        <v>1.25</v>
      </c>
      <c r="J536" s="105">
        <v>0</v>
      </c>
      <c r="K536" s="105">
        <v>26</v>
      </c>
      <c r="L536" s="104">
        <v>1.25</v>
      </c>
      <c r="M536" s="100">
        <v>475</v>
      </c>
      <c r="N536" s="112" t="s">
        <v>590</v>
      </c>
      <c r="O536" s="32" t="s">
        <v>2253</v>
      </c>
      <c r="P536" s="111" t="s">
        <v>239</v>
      </c>
      <c r="Q536" s="80" t="s">
        <v>1963</v>
      </c>
      <c r="R536" s="80" t="s">
        <v>1635</v>
      </c>
      <c r="S536" s="36" t="s">
        <v>2014</v>
      </c>
      <c r="T536" s="80" t="s">
        <v>2190</v>
      </c>
      <c r="U536" s="80"/>
      <c r="V536" s="80"/>
      <c r="W536" s="80" t="str">
        <f t="shared" si="26"/>
        <v/>
      </c>
      <c r="X536" s="32" t="s">
        <v>1593</v>
      </c>
      <c r="Y536" s="110">
        <v>120</v>
      </c>
      <c r="Z536" s="35"/>
      <c r="AA536" s="133">
        <v>1</v>
      </c>
      <c r="AB536" s="133">
        <f t="shared" si="27"/>
        <v>0</v>
      </c>
    </row>
    <row r="537" spans="1:28" s="3" customFormat="1" x14ac:dyDescent="0.2">
      <c r="A537" s="99">
        <v>508</v>
      </c>
      <c r="B537" s="100">
        <v>536</v>
      </c>
      <c r="C537" s="101"/>
      <c r="D537" s="143" t="s">
        <v>3794</v>
      </c>
      <c r="E537" s="100">
        <v>121</v>
      </c>
      <c r="F537" s="102" t="str">
        <f t="shared" si="25"/>
        <v xml:space="preserve">1917-19 - Third Bureau, 2nd Series - Washington-Franklin Issue - 8c  Olive Bister,  Franklin, Perf 11   </v>
      </c>
      <c r="G537" s="106" t="s">
        <v>2512</v>
      </c>
      <c r="H537" s="104"/>
      <c r="I537" s="105">
        <v>0.65</v>
      </c>
      <c r="J537" s="105">
        <v>0</v>
      </c>
      <c r="K537" s="105">
        <v>12</v>
      </c>
      <c r="L537" s="104">
        <v>0.65</v>
      </c>
      <c r="M537" s="100">
        <v>479</v>
      </c>
      <c r="N537" s="112" t="s">
        <v>590</v>
      </c>
      <c r="O537" s="32" t="s">
        <v>2253</v>
      </c>
      <c r="P537" s="111" t="s">
        <v>239</v>
      </c>
      <c r="Q537" s="80" t="s">
        <v>1965</v>
      </c>
      <c r="R537" s="80" t="s">
        <v>1634</v>
      </c>
      <c r="S537" s="36" t="s">
        <v>2252</v>
      </c>
      <c r="T537" s="80" t="s">
        <v>2190</v>
      </c>
      <c r="U537" s="80"/>
      <c r="V537" s="80"/>
      <c r="W537" s="80" t="str">
        <f t="shared" si="26"/>
        <v/>
      </c>
      <c r="X537" s="32" t="s">
        <v>1593</v>
      </c>
      <c r="Y537" s="110">
        <v>121</v>
      </c>
      <c r="Z537" s="35"/>
      <c r="AA537" s="133">
        <v>1</v>
      </c>
      <c r="AB537" s="133">
        <f t="shared" si="27"/>
        <v>0</v>
      </c>
    </row>
    <row r="538" spans="1:28" s="3" customFormat="1" x14ac:dyDescent="0.2">
      <c r="A538" s="99">
        <v>509</v>
      </c>
      <c r="B538" s="100">
        <v>537</v>
      </c>
      <c r="C538" s="101"/>
      <c r="D538" s="143" t="s">
        <v>3794</v>
      </c>
      <c r="E538" s="100">
        <v>122</v>
      </c>
      <c r="F538" s="102" t="str">
        <f t="shared" si="25"/>
        <v xml:space="preserve">1917-19 - Third Bureau, 2nd Series - Washington-Franklin Issue - 9c  Salmon Red,  Franklin, Perf 11   </v>
      </c>
      <c r="G538" s="106" t="s">
        <v>2512</v>
      </c>
      <c r="H538" s="104"/>
      <c r="I538" s="105">
        <v>1.75</v>
      </c>
      <c r="J538" s="105">
        <v>0</v>
      </c>
      <c r="K538" s="105">
        <v>12</v>
      </c>
      <c r="L538" s="104">
        <v>1.75</v>
      </c>
      <c r="M538" s="100">
        <v>483</v>
      </c>
      <c r="N538" s="112" t="s">
        <v>590</v>
      </c>
      <c r="O538" s="32" t="s">
        <v>2253</v>
      </c>
      <c r="P538" s="111" t="s">
        <v>239</v>
      </c>
      <c r="Q538" s="80" t="s">
        <v>1968</v>
      </c>
      <c r="R538" s="80" t="s">
        <v>1634</v>
      </c>
      <c r="S538" s="36" t="s">
        <v>2158</v>
      </c>
      <c r="T538" s="80" t="s">
        <v>2190</v>
      </c>
      <c r="U538" s="80"/>
      <c r="V538" s="80"/>
      <c r="W538" s="80" t="str">
        <f t="shared" si="26"/>
        <v/>
      </c>
      <c r="X538" s="32" t="s">
        <v>1593</v>
      </c>
      <c r="Y538" s="110">
        <v>122</v>
      </c>
      <c r="Z538" s="35"/>
      <c r="AA538" s="133">
        <v>1</v>
      </c>
      <c r="AB538" s="133">
        <f t="shared" si="27"/>
        <v>0</v>
      </c>
    </row>
    <row r="539" spans="1:28" s="3" customFormat="1" x14ac:dyDescent="0.2">
      <c r="A539" s="99">
        <v>510</v>
      </c>
      <c r="B539" s="100">
        <v>538</v>
      </c>
      <c r="C539" s="101"/>
      <c r="D539" s="143" t="s">
        <v>3794</v>
      </c>
      <c r="E539" s="100">
        <v>123</v>
      </c>
      <c r="F539" s="102" t="str">
        <f t="shared" si="25"/>
        <v xml:space="preserve">1917-19 - Third Bureau, 2nd Series - Washington-Franklin Issue - 10c  Orange Yellow,  Franklin, Perf 11   </v>
      </c>
      <c r="G539" s="106" t="s">
        <v>2512</v>
      </c>
      <c r="H539" s="104"/>
      <c r="I539" s="105">
        <v>0.25</v>
      </c>
      <c r="J539" s="105">
        <v>0</v>
      </c>
      <c r="K539" s="105">
        <v>16</v>
      </c>
      <c r="L539" s="104">
        <v>0.25</v>
      </c>
      <c r="M539" s="100">
        <v>488</v>
      </c>
      <c r="N539" s="112" t="s">
        <v>590</v>
      </c>
      <c r="O539" s="32" t="s">
        <v>2253</v>
      </c>
      <c r="P539" s="111" t="s">
        <v>239</v>
      </c>
      <c r="Q539" s="80" t="s">
        <v>1953</v>
      </c>
      <c r="R539" s="80" t="s">
        <v>1634</v>
      </c>
      <c r="S539" s="36" t="s">
        <v>2155</v>
      </c>
      <c r="T539" s="80" t="s">
        <v>2190</v>
      </c>
      <c r="U539" s="80"/>
      <c r="V539" s="80"/>
      <c r="W539" s="80" t="str">
        <f t="shared" si="26"/>
        <v/>
      </c>
      <c r="X539" s="32" t="s">
        <v>1593</v>
      </c>
      <c r="Y539" s="110">
        <v>123</v>
      </c>
      <c r="Z539" s="35"/>
      <c r="AA539" s="133">
        <v>1</v>
      </c>
      <c r="AB539" s="133">
        <f t="shared" si="27"/>
        <v>0</v>
      </c>
    </row>
    <row r="540" spans="1:28" s="3" customFormat="1" x14ac:dyDescent="0.2">
      <c r="A540" s="99">
        <v>511</v>
      </c>
      <c r="B540" s="100">
        <v>539</v>
      </c>
      <c r="C540" s="101"/>
      <c r="D540" s="143" t="s">
        <v>3794</v>
      </c>
      <c r="E540" s="100">
        <v>124</v>
      </c>
      <c r="F540" s="102" t="str">
        <f t="shared" si="25"/>
        <v xml:space="preserve">1917-19 - Third Bureau, 2nd Series - Washington-Franklin Issue - 11c  Light Green,  Franklin, Perf 11   </v>
      </c>
      <c r="G540" s="106" t="s">
        <v>2512</v>
      </c>
      <c r="H540" s="104"/>
      <c r="I540" s="105">
        <v>2.5</v>
      </c>
      <c r="J540" s="105">
        <v>0</v>
      </c>
      <c r="K540" s="105">
        <v>8</v>
      </c>
      <c r="L540" s="104">
        <v>2.5</v>
      </c>
      <c r="M540" s="100">
        <v>491</v>
      </c>
      <c r="N540" s="112" t="s">
        <v>590</v>
      </c>
      <c r="O540" s="32" t="s">
        <v>2253</v>
      </c>
      <c r="P540" s="111" t="s">
        <v>239</v>
      </c>
      <c r="Q540" s="80" t="s">
        <v>1970</v>
      </c>
      <c r="R540" s="80" t="s">
        <v>1634</v>
      </c>
      <c r="S540" s="36" t="s">
        <v>2247</v>
      </c>
      <c r="T540" s="80" t="s">
        <v>2190</v>
      </c>
      <c r="U540" s="80"/>
      <c r="V540" s="80"/>
      <c r="W540" s="80" t="str">
        <f t="shared" si="26"/>
        <v/>
      </c>
      <c r="X540" s="32" t="s">
        <v>1593</v>
      </c>
      <c r="Y540" s="110">
        <v>124</v>
      </c>
      <c r="Z540" s="35"/>
      <c r="AA540" s="133">
        <v>1</v>
      </c>
      <c r="AB540" s="133">
        <f t="shared" si="27"/>
        <v>0</v>
      </c>
    </row>
    <row r="541" spans="1:28" s="3" customFormat="1" x14ac:dyDescent="0.2">
      <c r="A541" s="99">
        <v>512</v>
      </c>
      <c r="B541" s="100">
        <v>540</v>
      </c>
      <c r="C541" s="101"/>
      <c r="D541" s="143" t="s">
        <v>3794</v>
      </c>
      <c r="E541" s="100">
        <v>125</v>
      </c>
      <c r="F541" s="102" t="str">
        <f t="shared" si="25"/>
        <v xml:space="preserve">1917-19 - Third Bureau, 2nd Series - Washington-Franklin Issue - 12c  Claret Brown,  Franklin, Perf 11   </v>
      </c>
      <c r="G541" s="106" t="s">
        <v>2512</v>
      </c>
      <c r="H541" s="104"/>
      <c r="I541" s="105">
        <v>0.4</v>
      </c>
      <c r="J541" s="105">
        <v>0</v>
      </c>
      <c r="K541" s="105">
        <v>8</v>
      </c>
      <c r="L541" s="104">
        <v>0.4</v>
      </c>
      <c r="M541" s="100">
        <v>495</v>
      </c>
      <c r="N541" s="112" t="s">
        <v>590</v>
      </c>
      <c r="O541" s="32" t="s">
        <v>2253</v>
      </c>
      <c r="P541" s="111" t="s">
        <v>239</v>
      </c>
      <c r="Q541" s="80" t="s">
        <v>1956</v>
      </c>
      <c r="R541" s="80" t="s">
        <v>1634</v>
      </c>
      <c r="S541" s="36" t="s">
        <v>2159</v>
      </c>
      <c r="T541" s="80" t="s">
        <v>2190</v>
      </c>
      <c r="U541" s="80"/>
      <c r="V541" s="80"/>
      <c r="W541" s="80" t="str">
        <f t="shared" si="26"/>
        <v/>
      </c>
      <c r="X541" s="32" t="s">
        <v>1593</v>
      </c>
      <c r="Y541" s="110">
        <v>125</v>
      </c>
      <c r="Z541" s="35"/>
      <c r="AA541" s="133">
        <v>1</v>
      </c>
      <c r="AB541" s="133">
        <f t="shared" si="27"/>
        <v>0</v>
      </c>
    </row>
    <row r="542" spans="1:28" s="3" customFormat="1" x14ac:dyDescent="0.2">
      <c r="A542" s="99">
        <v>513</v>
      </c>
      <c r="B542" s="100">
        <v>541</v>
      </c>
      <c r="C542" s="101">
        <v>126</v>
      </c>
      <c r="D542" s="142" t="s">
        <v>2546</v>
      </c>
      <c r="E542" s="100">
        <v>126</v>
      </c>
      <c r="F542" s="102" t="str">
        <f t="shared" si="25"/>
        <v xml:space="preserve">1917-19 - Third Bureau, 2nd Series - Washington-Franklin Issue - 13c  Apple Green,  Franklin, Perf 11   </v>
      </c>
      <c r="G542" s="106" t="s">
        <v>2512</v>
      </c>
      <c r="H542" s="104">
        <v>6</v>
      </c>
      <c r="I542" s="105">
        <v>6</v>
      </c>
      <c r="J542" s="105">
        <v>0</v>
      </c>
      <c r="K542" s="105">
        <v>10</v>
      </c>
      <c r="L542" s="104">
        <v>6</v>
      </c>
      <c r="M542" s="100">
        <v>496</v>
      </c>
      <c r="N542" s="112" t="s">
        <v>590</v>
      </c>
      <c r="O542" s="32" t="s">
        <v>2253</v>
      </c>
      <c r="P542" s="111" t="s">
        <v>239</v>
      </c>
      <c r="Q542" s="80" t="s">
        <v>1967</v>
      </c>
      <c r="R542" s="80" t="s">
        <v>1634</v>
      </c>
      <c r="S542" s="36" t="s">
        <v>2254</v>
      </c>
      <c r="T542" s="80" t="s">
        <v>2190</v>
      </c>
      <c r="U542" s="80"/>
      <c r="V542" s="80"/>
      <c r="W542" s="80" t="str">
        <f t="shared" si="26"/>
        <v/>
      </c>
      <c r="X542" s="32" t="s">
        <v>590</v>
      </c>
      <c r="Y542" s="110">
        <v>126</v>
      </c>
      <c r="Z542" s="35" t="s">
        <v>934</v>
      </c>
      <c r="AA542" s="133">
        <v>1</v>
      </c>
      <c r="AB542" s="133">
        <f t="shared" si="27"/>
        <v>1</v>
      </c>
    </row>
    <row r="543" spans="1:28" s="3" customFormat="1" x14ac:dyDescent="0.2">
      <c r="A543" s="99">
        <v>514</v>
      </c>
      <c r="B543" s="100">
        <v>542</v>
      </c>
      <c r="C543" s="101"/>
      <c r="D543" s="143" t="s">
        <v>3794</v>
      </c>
      <c r="E543" s="100">
        <v>127</v>
      </c>
      <c r="F543" s="102" t="str">
        <f t="shared" si="25"/>
        <v xml:space="preserve">1917-19 - Third Bureau, 2nd Series - Washington-Franklin Issue - 15c  Gray,  Franklin, Perf 11   </v>
      </c>
      <c r="G543" s="106" t="s">
        <v>2512</v>
      </c>
      <c r="H543" s="104"/>
      <c r="I543" s="105">
        <v>1.5</v>
      </c>
      <c r="J543" s="105">
        <v>0</v>
      </c>
      <c r="K543" s="105">
        <v>35</v>
      </c>
      <c r="L543" s="104">
        <v>1.5</v>
      </c>
      <c r="M543" s="100">
        <v>500</v>
      </c>
      <c r="N543" s="112" t="s">
        <v>590</v>
      </c>
      <c r="O543" s="32" t="s">
        <v>2253</v>
      </c>
      <c r="P543" s="111" t="s">
        <v>239</v>
      </c>
      <c r="Q543" s="80" t="s">
        <v>1961</v>
      </c>
      <c r="R543" s="80" t="s">
        <v>1634</v>
      </c>
      <c r="S543" s="36" t="s">
        <v>2029</v>
      </c>
      <c r="T543" s="80" t="s">
        <v>2190</v>
      </c>
      <c r="U543" s="80"/>
      <c r="V543" s="80"/>
      <c r="W543" s="80" t="str">
        <f t="shared" si="26"/>
        <v/>
      </c>
      <c r="X543" s="32" t="s">
        <v>1593</v>
      </c>
      <c r="Y543" s="110">
        <v>127</v>
      </c>
      <c r="Z543" s="35"/>
      <c r="AA543" s="133">
        <v>1</v>
      </c>
      <c r="AB543" s="133">
        <f t="shared" si="27"/>
        <v>0</v>
      </c>
    </row>
    <row r="544" spans="1:28" s="3" customFormat="1" x14ac:dyDescent="0.2">
      <c r="A544" s="99">
        <v>515</v>
      </c>
      <c r="B544" s="100">
        <v>543</v>
      </c>
      <c r="C544" s="101"/>
      <c r="D544" s="143" t="s">
        <v>3794</v>
      </c>
      <c r="E544" s="100">
        <v>128</v>
      </c>
      <c r="F544" s="102" t="str">
        <f t="shared" si="25"/>
        <v xml:space="preserve">1917-19 - Third Bureau, 2nd Series - Washington-Franklin Issue - 20c  Light Ultramarine,  Franklin, Perf 11   </v>
      </c>
      <c r="G544" s="106" t="s">
        <v>2512</v>
      </c>
      <c r="H544" s="104"/>
      <c r="I544" s="105">
        <v>0.45</v>
      </c>
      <c r="J544" s="105">
        <v>0</v>
      </c>
      <c r="K544" s="105">
        <v>42.5</v>
      </c>
      <c r="L544" s="104">
        <v>0.45</v>
      </c>
      <c r="M544" s="100">
        <v>504</v>
      </c>
      <c r="N544" s="112" t="s">
        <v>590</v>
      </c>
      <c r="O544" s="32" t="s">
        <v>2253</v>
      </c>
      <c r="P544" s="111" t="s">
        <v>239</v>
      </c>
      <c r="Q544" s="80" t="s">
        <v>1969</v>
      </c>
      <c r="R544" s="80" t="s">
        <v>1634</v>
      </c>
      <c r="S544" s="36" t="s">
        <v>2245</v>
      </c>
      <c r="T544" s="80" t="s">
        <v>2190</v>
      </c>
      <c r="U544" s="80"/>
      <c r="V544" s="80"/>
      <c r="W544" s="80" t="str">
        <f t="shared" si="26"/>
        <v/>
      </c>
      <c r="X544" s="32" t="s">
        <v>1593</v>
      </c>
      <c r="Y544" s="110">
        <v>128</v>
      </c>
      <c r="Z544" s="35"/>
      <c r="AA544" s="133">
        <v>1</v>
      </c>
      <c r="AB544" s="133">
        <f t="shared" si="27"/>
        <v>0</v>
      </c>
    </row>
    <row r="545" spans="1:28" s="3" customFormat="1" x14ac:dyDescent="0.2">
      <c r="A545" s="99">
        <v>516</v>
      </c>
      <c r="B545" s="100">
        <v>544</v>
      </c>
      <c r="C545" s="101"/>
      <c r="D545" s="143" t="s">
        <v>3794</v>
      </c>
      <c r="E545" s="100">
        <v>129</v>
      </c>
      <c r="F545" s="102" t="str">
        <f t="shared" si="25"/>
        <v xml:space="preserve">1917-19 - Third Bureau, 2nd Series - Washington-Franklin Issue - 30c  Orange Red,  Franklin, Perf 11   </v>
      </c>
      <c r="G545" s="106" t="s">
        <v>2512</v>
      </c>
      <c r="H545" s="104"/>
      <c r="I545" s="105">
        <v>1.5</v>
      </c>
      <c r="J545" s="105">
        <v>0</v>
      </c>
      <c r="K545" s="105">
        <v>30</v>
      </c>
      <c r="L545" s="104">
        <v>1.5</v>
      </c>
      <c r="M545" s="100">
        <v>508</v>
      </c>
      <c r="N545" s="112" t="s">
        <v>590</v>
      </c>
      <c r="O545" s="32" t="s">
        <v>2253</v>
      </c>
      <c r="P545" s="111" t="s">
        <v>239</v>
      </c>
      <c r="Q545" s="80" t="s">
        <v>1958</v>
      </c>
      <c r="R545" s="80" t="s">
        <v>1634</v>
      </c>
      <c r="S545" s="36" t="s">
        <v>2160</v>
      </c>
      <c r="T545" s="80" t="s">
        <v>2190</v>
      </c>
      <c r="U545" s="80"/>
      <c r="V545" s="80"/>
      <c r="W545" s="80" t="str">
        <f t="shared" si="26"/>
        <v/>
      </c>
      <c r="X545" s="32" t="s">
        <v>1593</v>
      </c>
      <c r="Y545" s="110">
        <v>129</v>
      </c>
      <c r="Z545" s="35"/>
      <c r="AA545" s="133">
        <v>1</v>
      </c>
      <c r="AB545" s="133">
        <f t="shared" si="27"/>
        <v>0</v>
      </c>
    </row>
    <row r="546" spans="1:28" s="3" customFormat="1" x14ac:dyDescent="0.2">
      <c r="A546" s="99">
        <v>517</v>
      </c>
      <c r="B546" s="100">
        <v>545</v>
      </c>
      <c r="C546" s="101"/>
      <c r="D546" s="143" t="s">
        <v>3794</v>
      </c>
      <c r="E546" s="100">
        <v>130</v>
      </c>
      <c r="F546" s="102" t="str">
        <f t="shared" si="25"/>
        <v xml:space="preserve">1917-19 - Third Bureau, 2nd Series - Washington-Franklin Issue - 50c  Red Violet,  Franklin, Perf 11   </v>
      </c>
      <c r="G546" s="106" t="s">
        <v>2512</v>
      </c>
      <c r="H546" s="104"/>
      <c r="I546" s="105">
        <v>0.75</v>
      </c>
      <c r="J546" s="105">
        <v>0</v>
      </c>
      <c r="K546" s="105">
        <v>47.5</v>
      </c>
      <c r="L546" s="104">
        <v>0.75</v>
      </c>
      <c r="M546" s="100">
        <v>513</v>
      </c>
      <c r="N546" s="112" t="s">
        <v>590</v>
      </c>
      <c r="O546" s="32" t="s">
        <v>2253</v>
      </c>
      <c r="P546" s="111" t="s">
        <v>239</v>
      </c>
      <c r="Q546" s="80" t="s">
        <v>1966</v>
      </c>
      <c r="R546" s="80" t="s">
        <v>1634</v>
      </c>
      <c r="S546" s="36" t="s">
        <v>2255</v>
      </c>
      <c r="T546" s="80" t="s">
        <v>2190</v>
      </c>
      <c r="U546" s="80"/>
      <c r="V546" s="80"/>
      <c r="W546" s="80" t="str">
        <f t="shared" si="26"/>
        <v/>
      </c>
      <c r="X546" s="32" t="s">
        <v>1593</v>
      </c>
      <c r="Y546" s="110">
        <v>130</v>
      </c>
      <c r="Z546" s="35"/>
      <c r="AA546" s="133">
        <v>1</v>
      </c>
      <c r="AB546" s="133">
        <f t="shared" si="27"/>
        <v>0</v>
      </c>
    </row>
    <row r="547" spans="1:28" s="3" customFormat="1" x14ac:dyDescent="0.2">
      <c r="A547" s="99">
        <v>518</v>
      </c>
      <c r="B547" s="100">
        <v>546</v>
      </c>
      <c r="C547" s="101"/>
      <c r="D547" s="143" t="s">
        <v>3794</v>
      </c>
      <c r="E547" s="100">
        <v>131</v>
      </c>
      <c r="F547" s="102" t="str">
        <f t="shared" si="25"/>
        <v xml:space="preserve">1917-19 - Third Bureau, 2nd Series - Washington-Franklin Issue - $1 Violet Brown,  Franklin, Perf 11   </v>
      </c>
      <c r="G547" s="106" t="s">
        <v>2512</v>
      </c>
      <c r="H547" s="104"/>
      <c r="I547" s="105">
        <v>1.5</v>
      </c>
      <c r="J547" s="105">
        <v>0</v>
      </c>
      <c r="K547" s="105">
        <v>37.5</v>
      </c>
      <c r="L547" s="104">
        <v>1.5</v>
      </c>
      <c r="M547" s="100">
        <v>517</v>
      </c>
      <c r="N547" s="112" t="s">
        <v>590</v>
      </c>
      <c r="O547" s="32" t="s">
        <v>2253</v>
      </c>
      <c r="P547" s="111" t="s">
        <v>239</v>
      </c>
      <c r="Q547" s="139" t="s">
        <v>2544</v>
      </c>
      <c r="R547" s="80" t="s">
        <v>1634</v>
      </c>
      <c r="S547" s="36" t="s">
        <v>2116</v>
      </c>
      <c r="T547" s="80" t="s">
        <v>2190</v>
      </c>
      <c r="U547" s="80"/>
      <c r="V547" s="80"/>
      <c r="W547" s="80" t="str">
        <f t="shared" si="26"/>
        <v/>
      </c>
      <c r="X547" s="32" t="s">
        <v>1593</v>
      </c>
      <c r="Y547" s="110">
        <v>131</v>
      </c>
      <c r="Z547" s="35"/>
      <c r="AA547" s="133">
        <v>1</v>
      </c>
      <c r="AB547" s="133">
        <f t="shared" si="27"/>
        <v>0</v>
      </c>
    </row>
    <row r="548" spans="1:28" s="3" customFormat="1" x14ac:dyDescent="0.2">
      <c r="A548" s="99">
        <v>519</v>
      </c>
      <c r="B548" s="100">
        <v>547</v>
      </c>
      <c r="C548" s="101"/>
      <c r="D548" s="146" t="s">
        <v>3795</v>
      </c>
      <c r="E548" s="100">
        <v>107</v>
      </c>
      <c r="F548" s="102" t="str">
        <f t="shared" si="25"/>
        <v>1917, Oct. 10 - Third Bureau, 2nd Series - Washington-Franklin Issue - 2c  Carmine,  Washington, Perf 11   Double-Line Watermark</v>
      </c>
      <c r="G548" s="106" t="s">
        <v>2512</v>
      </c>
      <c r="H548" s="104"/>
      <c r="I548" s="105">
        <v>1750</v>
      </c>
      <c r="J548" s="105">
        <v>0</v>
      </c>
      <c r="K548" s="105">
        <v>400</v>
      </c>
      <c r="L548" s="104">
        <v>1750</v>
      </c>
      <c r="M548" s="100">
        <v>338</v>
      </c>
      <c r="N548" s="112" t="s">
        <v>590</v>
      </c>
      <c r="O548" s="32" t="s">
        <v>2256</v>
      </c>
      <c r="P548" s="111" t="s">
        <v>239</v>
      </c>
      <c r="Q548" s="80" t="s">
        <v>1960</v>
      </c>
      <c r="R548" s="80" t="s">
        <v>1635</v>
      </c>
      <c r="S548" s="36" t="s">
        <v>2057</v>
      </c>
      <c r="T548" s="80" t="s">
        <v>2190</v>
      </c>
      <c r="U548" s="80" t="s">
        <v>2120</v>
      </c>
      <c r="V548" s="80"/>
      <c r="W548" s="80" t="str">
        <f t="shared" si="26"/>
        <v/>
      </c>
      <c r="X548" s="32" t="s">
        <v>1593</v>
      </c>
      <c r="Y548" s="110">
        <v>107</v>
      </c>
      <c r="Z548" s="35"/>
      <c r="AA548" s="133">
        <v>1</v>
      </c>
      <c r="AB548" s="133">
        <f t="shared" si="27"/>
        <v>0</v>
      </c>
    </row>
    <row r="549" spans="1:28" s="3" customFormat="1" x14ac:dyDescent="0.2">
      <c r="A549" s="99">
        <v>523</v>
      </c>
      <c r="B549" s="100">
        <v>548</v>
      </c>
      <c r="C549" s="101"/>
      <c r="D549" s="143" t="s">
        <v>3794</v>
      </c>
      <c r="E549" s="100">
        <v>132</v>
      </c>
      <c r="F549" s="102" t="str">
        <f t="shared" si="25"/>
        <v xml:space="preserve">1918, Aug. - Third Bureau, 2nd Series - Washington-Franklin Issue - $2 Orange Red &amp; Black,  Franklin, Perf 11   </v>
      </c>
      <c r="G549" s="106" t="s">
        <v>2512</v>
      </c>
      <c r="H549" s="104"/>
      <c r="I549" s="105">
        <v>250</v>
      </c>
      <c r="J549" s="105">
        <v>0</v>
      </c>
      <c r="K549" s="105">
        <v>525</v>
      </c>
      <c r="L549" s="104">
        <v>250</v>
      </c>
      <c r="M549" s="100">
        <v>518</v>
      </c>
      <c r="N549" s="112" t="s">
        <v>590</v>
      </c>
      <c r="O549" s="32" t="s">
        <v>2257</v>
      </c>
      <c r="P549" s="111" t="s">
        <v>239</v>
      </c>
      <c r="Q549" s="139" t="s">
        <v>2543</v>
      </c>
      <c r="R549" s="80" t="s">
        <v>1634</v>
      </c>
      <c r="S549" s="36" t="s">
        <v>2258</v>
      </c>
      <c r="T549" s="80" t="s">
        <v>2190</v>
      </c>
      <c r="U549" s="80"/>
      <c r="V549" s="80"/>
      <c r="W549" s="80" t="str">
        <f t="shared" si="26"/>
        <v/>
      </c>
      <c r="X549" s="32" t="s">
        <v>590</v>
      </c>
      <c r="Y549" s="110">
        <v>132</v>
      </c>
      <c r="Z549" s="35" t="s">
        <v>935</v>
      </c>
      <c r="AA549" s="133">
        <v>1</v>
      </c>
      <c r="AB549" s="133">
        <f t="shared" si="27"/>
        <v>0</v>
      </c>
    </row>
    <row r="550" spans="1:28" s="3" customFormat="1" x14ac:dyDescent="0.2">
      <c r="A550" s="99">
        <v>524</v>
      </c>
      <c r="B550" s="100">
        <v>549</v>
      </c>
      <c r="C550" s="101">
        <v>133</v>
      </c>
      <c r="D550" s="142" t="s">
        <v>2546</v>
      </c>
      <c r="E550" s="100">
        <v>133</v>
      </c>
      <c r="F550" s="102" t="str">
        <f t="shared" si="25"/>
        <v xml:space="preserve">1918, Aug. - Third Bureau, 2nd Series - Washington-Franklin Issue - $5 Deep Green &amp; Black,  Franklin, Perf 11   </v>
      </c>
      <c r="G550" s="106" t="s">
        <v>2512</v>
      </c>
      <c r="H550" s="104">
        <v>35</v>
      </c>
      <c r="I550" s="105">
        <v>35</v>
      </c>
      <c r="J550" s="105">
        <v>0</v>
      </c>
      <c r="K550" s="105">
        <v>170</v>
      </c>
      <c r="L550" s="104">
        <v>35</v>
      </c>
      <c r="M550" s="100">
        <v>520</v>
      </c>
      <c r="N550" s="112" t="s">
        <v>590</v>
      </c>
      <c r="O550" s="32" t="s">
        <v>2257</v>
      </c>
      <c r="P550" s="111" t="s">
        <v>239</v>
      </c>
      <c r="Q550" s="139" t="s">
        <v>2545</v>
      </c>
      <c r="R550" s="80" t="s">
        <v>1634</v>
      </c>
      <c r="S550" s="36" t="s">
        <v>2259</v>
      </c>
      <c r="T550" s="80" t="s">
        <v>2190</v>
      </c>
      <c r="U550" s="80"/>
      <c r="V550" s="80"/>
      <c r="W550" s="80" t="str">
        <f t="shared" si="26"/>
        <v/>
      </c>
      <c r="X550" s="32" t="s">
        <v>590</v>
      </c>
      <c r="Y550" s="110">
        <v>133</v>
      </c>
      <c r="Z550" s="35" t="s">
        <v>935</v>
      </c>
      <c r="AA550" s="133">
        <v>1</v>
      </c>
      <c r="AB550" s="133">
        <f t="shared" si="27"/>
        <v>1</v>
      </c>
    </row>
    <row r="551" spans="1:28" s="3" customFormat="1" x14ac:dyDescent="0.2">
      <c r="A551" s="99">
        <v>525</v>
      </c>
      <c r="B551" s="100">
        <v>550</v>
      </c>
      <c r="C551" s="101"/>
      <c r="D551" s="143" t="s">
        <v>3794</v>
      </c>
      <c r="E551" s="100">
        <v>118</v>
      </c>
      <c r="F551" s="102" t="str">
        <f t="shared" si="25"/>
        <v xml:space="preserve">1918-20 - Third Bureau, 2nd Series - Washington-Franklin Issue - 1c  Gray Green,  Washington, Offset Printing, Perf 11   </v>
      </c>
      <c r="G551" s="106" t="s">
        <v>2512</v>
      </c>
      <c r="H551" s="104"/>
      <c r="I551" s="105">
        <v>0.9</v>
      </c>
      <c r="J551" s="105">
        <v>0</v>
      </c>
      <c r="K551" s="105">
        <v>2.5</v>
      </c>
      <c r="L551" s="104">
        <v>0.9</v>
      </c>
      <c r="M551" s="100">
        <v>426</v>
      </c>
      <c r="N551" s="112" t="s">
        <v>590</v>
      </c>
      <c r="O551" s="32" t="s">
        <v>2261</v>
      </c>
      <c r="P551" s="111" t="s">
        <v>239</v>
      </c>
      <c r="Q551" s="80" t="s">
        <v>1954</v>
      </c>
      <c r="R551" s="80" t="s">
        <v>1635</v>
      </c>
      <c r="S551" s="36" t="s">
        <v>2260</v>
      </c>
      <c r="T551" s="80" t="s">
        <v>2190</v>
      </c>
      <c r="U551" s="80"/>
      <c r="V551" s="80" t="s">
        <v>2262</v>
      </c>
      <c r="W551" s="80" t="str">
        <f t="shared" si="26"/>
        <v>, Offset Printing</v>
      </c>
      <c r="X551" s="32" t="s">
        <v>1593</v>
      </c>
      <c r="Y551" s="110">
        <v>118</v>
      </c>
      <c r="Z551" s="35"/>
      <c r="AA551" s="133">
        <v>1</v>
      </c>
      <c r="AB551" s="133">
        <f t="shared" si="27"/>
        <v>0</v>
      </c>
    </row>
    <row r="552" spans="1:28" s="3" customFormat="1" x14ac:dyDescent="0.2">
      <c r="A552" s="99">
        <v>526</v>
      </c>
      <c r="B552" s="100">
        <v>551</v>
      </c>
      <c r="C552" s="101"/>
      <c r="D552" s="143" t="s">
        <v>3794</v>
      </c>
      <c r="E552" s="100">
        <v>119</v>
      </c>
      <c r="F552" s="102" t="str">
        <f t="shared" si="25"/>
        <v xml:space="preserve">1918-20 - Third Bureau, 2nd Series - Washington-Franklin Issue - 2c  Carmine,  Washington, Type IV, Offset Printing, Perf 11   </v>
      </c>
      <c r="G552" s="106" t="s">
        <v>2512</v>
      </c>
      <c r="H552" s="104"/>
      <c r="I552" s="105">
        <v>4</v>
      </c>
      <c r="J552" s="105">
        <v>0</v>
      </c>
      <c r="K552" s="105">
        <v>25</v>
      </c>
      <c r="L552" s="104">
        <v>4</v>
      </c>
      <c r="M552" s="100">
        <v>459</v>
      </c>
      <c r="N552" s="112" t="s">
        <v>590</v>
      </c>
      <c r="O552" s="32" t="s">
        <v>2261</v>
      </c>
      <c r="P552" s="111" t="s">
        <v>239</v>
      </c>
      <c r="Q552" s="80" t="s">
        <v>1960</v>
      </c>
      <c r="R552" s="80" t="s">
        <v>1635</v>
      </c>
      <c r="S552" s="36" t="s">
        <v>2057</v>
      </c>
      <c r="T552" s="80" t="s">
        <v>2190</v>
      </c>
      <c r="U552" s="80"/>
      <c r="V552" s="80" t="s">
        <v>2264</v>
      </c>
      <c r="W552" s="80" t="str">
        <f t="shared" si="26"/>
        <v>, Type IV, Offset Printing</v>
      </c>
      <c r="X552" s="32" t="s">
        <v>1593</v>
      </c>
      <c r="Y552" s="110">
        <v>119</v>
      </c>
      <c r="Z552" s="35"/>
      <c r="AA552" s="133">
        <v>1</v>
      </c>
      <c r="AB552" s="133">
        <f t="shared" si="27"/>
        <v>0</v>
      </c>
    </row>
    <row r="553" spans="1:28" s="3" customFormat="1" x14ac:dyDescent="0.2">
      <c r="A553" s="99">
        <v>527</v>
      </c>
      <c r="B553" s="100">
        <v>552</v>
      </c>
      <c r="C553" s="101"/>
      <c r="D553" s="143" t="s">
        <v>3794</v>
      </c>
      <c r="E553" s="100">
        <v>119</v>
      </c>
      <c r="F553" s="102" t="str">
        <f t="shared" si="25"/>
        <v xml:space="preserve">1918-20 - Third Bureau, 2nd Series - Washington-Franklin Issue - 2c  Carmine,  Washington, Type V, Offset Printing, Perf 11   </v>
      </c>
      <c r="G553" s="106" t="s">
        <v>2512</v>
      </c>
      <c r="H553" s="104"/>
      <c r="I553" s="105">
        <v>1.25</v>
      </c>
      <c r="J553" s="105">
        <v>0</v>
      </c>
      <c r="K553" s="105">
        <v>18</v>
      </c>
      <c r="L553" s="104">
        <v>1.25</v>
      </c>
      <c r="M553" s="100">
        <v>460</v>
      </c>
      <c r="N553" s="112" t="s">
        <v>590</v>
      </c>
      <c r="O553" s="32" t="s">
        <v>2261</v>
      </c>
      <c r="P553" s="111" t="s">
        <v>239</v>
      </c>
      <c r="Q553" s="80" t="s">
        <v>1960</v>
      </c>
      <c r="R553" s="80" t="s">
        <v>1635</v>
      </c>
      <c r="S553" s="36" t="s">
        <v>2057</v>
      </c>
      <c r="T553" s="80" t="s">
        <v>2190</v>
      </c>
      <c r="U553" s="80"/>
      <c r="V553" s="80" t="s">
        <v>2265</v>
      </c>
      <c r="W553" s="80" t="str">
        <f t="shared" si="26"/>
        <v>, Type V, Offset Printing</v>
      </c>
      <c r="X553" s="32" t="s">
        <v>1593</v>
      </c>
      <c r="Y553" s="110">
        <v>119</v>
      </c>
      <c r="Z553" s="35"/>
      <c r="AA553" s="133">
        <v>1</v>
      </c>
      <c r="AB553" s="133">
        <f t="shared" si="27"/>
        <v>0</v>
      </c>
    </row>
    <row r="554" spans="1:28" s="3" customFormat="1" x14ac:dyDescent="0.2">
      <c r="A554" s="99">
        <v>528</v>
      </c>
      <c r="B554" s="100">
        <v>553</v>
      </c>
      <c r="C554" s="101"/>
      <c r="D554" s="143" t="s">
        <v>3794</v>
      </c>
      <c r="E554" s="100">
        <v>119</v>
      </c>
      <c r="F554" s="102" t="str">
        <f t="shared" si="25"/>
        <v xml:space="preserve">1918-20 - Third Bureau, 2nd Series - Washington-Franklin Issue - 2c  Carmine,  Washington, Type Va, Offset Printing, Perf 11   </v>
      </c>
      <c r="G554" s="106" t="s">
        <v>2512</v>
      </c>
      <c r="H554" s="104"/>
      <c r="I554" s="105">
        <v>0.4</v>
      </c>
      <c r="J554" s="105">
        <v>0</v>
      </c>
      <c r="K554" s="105">
        <v>8</v>
      </c>
      <c r="L554" s="104">
        <v>0.4</v>
      </c>
      <c r="M554" s="100">
        <v>461</v>
      </c>
      <c r="N554" s="112" t="s">
        <v>590</v>
      </c>
      <c r="O554" s="32" t="s">
        <v>2261</v>
      </c>
      <c r="P554" s="111" t="s">
        <v>239</v>
      </c>
      <c r="Q554" s="80" t="s">
        <v>1960</v>
      </c>
      <c r="R554" s="80" t="s">
        <v>1635</v>
      </c>
      <c r="S554" s="36" t="s">
        <v>2057</v>
      </c>
      <c r="T554" s="80" t="s">
        <v>2190</v>
      </c>
      <c r="U554" s="80"/>
      <c r="V554" s="80" t="s">
        <v>2266</v>
      </c>
      <c r="W554" s="80" t="str">
        <f t="shared" si="26"/>
        <v>, Type Va, Offset Printing</v>
      </c>
      <c r="X554" s="32" t="s">
        <v>1593</v>
      </c>
      <c r="Y554" s="110">
        <v>119</v>
      </c>
      <c r="Z554" s="35"/>
      <c r="AA554" s="133">
        <v>1</v>
      </c>
      <c r="AB554" s="133">
        <f t="shared" si="27"/>
        <v>0</v>
      </c>
    </row>
    <row r="555" spans="1:28" s="3" customFormat="1" x14ac:dyDescent="0.2">
      <c r="A555" s="99" t="s">
        <v>246</v>
      </c>
      <c r="B555" s="100">
        <v>554</v>
      </c>
      <c r="C555" s="101"/>
      <c r="D555" s="143" t="s">
        <v>3794</v>
      </c>
      <c r="E555" s="100">
        <v>119</v>
      </c>
      <c r="F555" s="102" t="str">
        <f t="shared" si="25"/>
        <v xml:space="preserve">1918-20 - Third Bureau, 2nd Series - Washington-Franklin Issue - 2c  Carmine,  Washington, Type VI, Offset Printing, Perf 11   </v>
      </c>
      <c r="G555" s="106" t="s">
        <v>2512</v>
      </c>
      <c r="H555" s="104"/>
      <c r="I555" s="105">
        <v>2</v>
      </c>
      <c r="J555" s="105">
        <v>0</v>
      </c>
      <c r="K555" s="105">
        <v>47.5</v>
      </c>
      <c r="L555" s="104">
        <v>2</v>
      </c>
      <c r="M555" s="100">
        <v>462</v>
      </c>
      <c r="N555" s="112" t="s">
        <v>590</v>
      </c>
      <c r="O555" s="32" t="s">
        <v>2261</v>
      </c>
      <c r="P555" s="111" t="s">
        <v>239</v>
      </c>
      <c r="Q555" s="80" t="s">
        <v>1960</v>
      </c>
      <c r="R555" s="80" t="s">
        <v>1635</v>
      </c>
      <c r="S555" s="36" t="s">
        <v>2057</v>
      </c>
      <c r="T555" s="80" t="s">
        <v>2190</v>
      </c>
      <c r="U555" s="80"/>
      <c r="V555" s="80" t="s">
        <v>2267</v>
      </c>
      <c r="W555" s="80" t="str">
        <f t="shared" si="26"/>
        <v>, Type VI, Offset Printing</v>
      </c>
      <c r="X555" s="32" t="s">
        <v>1593</v>
      </c>
      <c r="Y555" s="110">
        <v>119</v>
      </c>
      <c r="Z555" s="35"/>
      <c r="AA555" s="133">
        <v>1</v>
      </c>
      <c r="AB555" s="133">
        <f t="shared" si="27"/>
        <v>0</v>
      </c>
    </row>
    <row r="556" spans="1:28" s="3" customFormat="1" x14ac:dyDescent="0.2">
      <c r="A556" s="99" t="s">
        <v>247</v>
      </c>
      <c r="B556" s="100">
        <v>555</v>
      </c>
      <c r="C556" s="101"/>
      <c r="D556" s="143" t="s">
        <v>3794</v>
      </c>
      <c r="E556" s="100">
        <v>119</v>
      </c>
      <c r="F556" s="102" t="str">
        <f t="shared" si="25"/>
        <v xml:space="preserve">1918-20 - Third Bureau, 2nd Series - Washington-Franklin Issue - 2c  Carmine,  Washington, Type VII, Offset Printing, Perf 11   </v>
      </c>
      <c r="G556" s="106" t="s">
        <v>2512</v>
      </c>
      <c r="H556" s="104"/>
      <c r="I556" s="105">
        <v>0.75</v>
      </c>
      <c r="J556" s="105">
        <v>0</v>
      </c>
      <c r="K556" s="105">
        <v>20</v>
      </c>
      <c r="L556" s="104">
        <v>0.75</v>
      </c>
      <c r="M556" s="100">
        <v>463</v>
      </c>
      <c r="N556" s="112" t="s">
        <v>590</v>
      </c>
      <c r="O556" s="32" t="s">
        <v>2261</v>
      </c>
      <c r="P556" s="111" t="s">
        <v>239</v>
      </c>
      <c r="Q556" s="80" t="s">
        <v>1960</v>
      </c>
      <c r="R556" s="80" t="s">
        <v>1635</v>
      </c>
      <c r="S556" s="36" t="s">
        <v>2057</v>
      </c>
      <c r="T556" s="80" t="s">
        <v>2190</v>
      </c>
      <c r="U556" s="80"/>
      <c r="V556" s="80" t="s">
        <v>2268</v>
      </c>
      <c r="W556" s="80" t="str">
        <f t="shared" si="26"/>
        <v>, Type VII, Offset Printing</v>
      </c>
      <c r="X556" s="32" t="s">
        <v>1593</v>
      </c>
      <c r="Y556" s="110">
        <v>119</v>
      </c>
      <c r="Z556" s="35"/>
      <c r="AA556" s="133">
        <v>1</v>
      </c>
      <c r="AB556" s="133">
        <f t="shared" si="27"/>
        <v>0</v>
      </c>
    </row>
    <row r="557" spans="1:28" s="3" customFormat="1" x14ac:dyDescent="0.2">
      <c r="A557" s="99">
        <v>529</v>
      </c>
      <c r="B557" s="100">
        <v>556</v>
      </c>
      <c r="C557" s="101"/>
      <c r="D557" s="143" t="s">
        <v>3794</v>
      </c>
      <c r="E557" s="100">
        <v>108</v>
      </c>
      <c r="F557" s="102" t="str">
        <f t="shared" si="25"/>
        <v xml:space="preserve">1918-20 - Third Bureau, 2nd Series - Washington-Franklin Issue - 3c  Violet,  Washington, Offset Printing, Perf 11   </v>
      </c>
      <c r="G557" s="106" t="s">
        <v>2512</v>
      </c>
      <c r="H557" s="104"/>
      <c r="I557" s="105">
        <v>0.5</v>
      </c>
      <c r="J557" s="105">
        <v>0</v>
      </c>
      <c r="K557" s="105">
        <v>3.5</v>
      </c>
      <c r="L557" s="104">
        <v>0.5</v>
      </c>
      <c r="M557" s="100">
        <v>356</v>
      </c>
      <c r="N557" s="112" t="s">
        <v>590</v>
      </c>
      <c r="O557" s="32" t="s">
        <v>2261</v>
      </c>
      <c r="P557" s="111" t="s">
        <v>239</v>
      </c>
      <c r="Q557" s="80" t="s">
        <v>1955</v>
      </c>
      <c r="R557" s="80" t="s">
        <v>1635</v>
      </c>
      <c r="S557" s="36" t="s">
        <v>2141</v>
      </c>
      <c r="T557" s="80" t="s">
        <v>2190</v>
      </c>
      <c r="U557" s="80"/>
      <c r="V557" s="80" t="s">
        <v>2262</v>
      </c>
      <c r="W557" s="80" t="str">
        <f t="shared" si="26"/>
        <v>, Offset Printing</v>
      </c>
      <c r="X557" s="32" t="s">
        <v>1593</v>
      </c>
      <c r="Y557" s="110">
        <v>108</v>
      </c>
      <c r="Z557" s="35"/>
      <c r="AA557" s="133">
        <v>1</v>
      </c>
      <c r="AB557" s="133">
        <f t="shared" si="27"/>
        <v>0</v>
      </c>
    </row>
    <row r="558" spans="1:28" s="3" customFormat="1" x14ac:dyDescent="0.2">
      <c r="A558" s="99">
        <v>530</v>
      </c>
      <c r="B558" s="100">
        <v>557</v>
      </c>
      <c r="C558" s="101"/>
      <c r="D558" s="143" t="s">
        <v>3794</v>
      </c>
      <c r="E558" s="100">
        <v>108</v>
      </c>
      <c r="F558" s="102" t="str">
        <f t="shared" si="25"/>
        <v xml:space="preserve">1918-20 - Third Bureau, 2nd Series - Washington-Franklin Issue - 3c  Purple,  Washington, Offset Printing, Perf 11   </v>
      </c>
      <c r="G558" s="106" t="s">
        <v>2512</v>
      </c>
      <c r="H558" s="104"/>
      <c r="I558" s="105">
        <v>0.3</v>
      </c>
      <c r="J558" s="105">
        <v>0</v>
      </c>
      <c r="K558" s="105">
        <v>2</v>
      </c>
      <c r="L558" s="104">
        <v>0.3</v>
      </c>
      <c r="M558" s="100">
        <v>357</v>
      </c>
      <c r="N558" s="112" t="s">
        <v>590</v>
      </c>
      <c r="O558" s="32" t="s">
        <v>2261</v>
      </c>
      <c r="P558" s="111" t="s">
        <v>239</v>
      </c>
      <c r="Q558" s="80" t="s">
        <v>1955</v>
      </c>
      <c r="R558" s="80" t="s">
        <v>1635</v>
      </c>
      <c r="S558" s="36" t="s">
        <v>2060</v>
      </c>
      <c r="T558" s="80" t="s">
        <v>2190</v>
      </c>
      <c r="U558" s="80"/>
      <c r="V558" s="80" t="s">
        <v>2262</v>
      </c>
      <c r="W558" s="80" t="str">
        <f t="shared" si="26"/>
        <v>, Offset Printing</v>
      </c>
      <c r="X558" s="32" t="s">
        <v>1593</v>
      </c>
      <c r="Y558" s="110">
        <v>108</v>
      </c>
      <c r="Z558" s="35"/>
      <c r="AA558" s="133">
        <v>1</v>
      </c>
      <c r="AB558" s="133">
        <f t="shared" si="27"/>
        <v>0</v>
      </c>
    </row>
    <row r="559" spans="1:28" s="3" customFormat="1" x14ac:dyDescent="0.2">
      <c r="A559" s="99">
        <v>531</v>
      </c>
      <c r="B559" s="100">
        <v>558</v>
      </c>
      <c r="C559" s="101"/>
      <c r="D559" s="143" t="s">
        <v>3794</v>
      </c>
      <c r="E559" s="100">
        <v>118</v>
      </c>
      <c r="F559" s="102" t="str">
        <f t="shared" si="25"/>
        <v xml:space="preserve">1918-20 - Third Bureau, 2nd Series - Washington-Franklin Issue - 1c  Green,  Washington, Imperf   </v>
      </c>
      <c r="G559" s="106" t="s">
        <v>2512</v>
      </c>
      <c r="H559" s="104"/>
      <c r="I559" s="105">
        <v>12</v>
      </c>
      <c r="J559" s="105">
        <v>0</v>
      </c>
      <c r="K559" s="105">
        <v>10</v>
      </c>
      <c r="L559" s="104">
        <v>12</v>
      </c>
      <c r="M559" s="100">
        <v>427</v>
      </c>
      <c r="N559" s="112" t="s">
        <v>590</v>
      </c>
      <c r="O559" s="32" t="s">
        <v>2261</v>
      </c>
      <c r="P559" s="111" t="s">
        <v>239</v>
      </c>
      <c r="Q559" s="80" t="s">
        <v>1954</v>
      </c>
      <c r="R559" s="80" t="s">
        <v>1635</v>
      </c>
      <c r="S559" s="36" t="s">
        <v>2022</v>
      </c>
      <c r="T559" s="80" t="s">
        <v>2138</v>
      </c>
      <c r="U559" s="80"/>
      <c r="V559" s="80"/>
      <c r="W559" s="80" t="str">
        <f t="shared" si="26"/>
        <v/>
      </c>
      <c r="X559" s="32" t="s">
        <v>1593</v>
      </c>
      <c r="Y559" s="110">
        <v>118</v>
      </c>
      <c r="Z559" s="35"/>
      <c r="AA559" s="133">
        <v>1</v>
      </c>
      <c r="AB559" s="133">
        <f t="shared" si="27"/>
        <v>0</v>
      </c>
    </row>
    <row r="560" spans="1:28" s="3" customFormat="1" x14ac:dyDescent="0.2">
      <c r="A560" s="99">
        <v>532</v>
      </c>
      <c r="B560" s="100">
        <v>559</v>
      </c>
      <c r="C560" s="101"/>
      <c r="D560" s="143" t="s">
        <v>3794</v>
      </c>
      <c r="E560" s="100">
        <v>119</v>
      </c>
      <c r="F560" s="102" t="str">
        <f t="shared" si="25"/>
        <v xml:space="preserve">1918-20 - Third Bureau, 2nd Series - Washington-Franklin Issue - 2c  Carmine Rose,  Washington, Type IV, Imperf   </v>
      </c>
      <c r="G560" s="106" t="s">
        <v>2512</v>
      </c>
      <c r="H560" s="104"/>
      <c r="I560" s="105">
        <v>37.5</v>
      </c>
      <c r="J560" s="105">
        <v>0</v>
      </c>
      <c r="K560" s="105">
        <v>32.5</v>
      </c>
      <c r="L560" s="104">
        <v>37.5</v>
      </c>
      <c r="M560" s="100">
        <v>464</v>
      </c>
      <c r="N560" s="112" t="s">
        <v>590</v>
      </c>
      <c r="O560" s="32" t="s">
        <v>2261</v>
      </c>
      <c r="P560" s="111" t="s">
        <v>239</v>
      </c>
      <c r="Q560" s="80" t="s">
        <v>1960</v>
      </c>
      <c r="R560" s="80" t="s">
        <v>1635</v>
      </c>
      <c r="S560" s="36" t="s">
        <v>2187</v>
      </c>
      <c r="T560" s="80" t="s">
        <v>2138</v>
      </c>
      <c r="U560" s="80"/>
      <c r="V560" s="80" t="s">
        <v>2083</v>
      </c>
      <c r="W560" s="80" t="str">
        <f t="shared" si="26"/>
        <v>, Type IV</v>
      </c>
      <c r="X560" s="32" t="s">
        <v>1593</v>
      </c>
      <c r="Y560" s="110">
        <v>119</v>
      </c>
      <c r="Z560" s="35"/>
      <c r="AA560" s="133">
        <v>1</v>
      </c>
      <c r="AB560" s="133">
        <f t="shared" si="27"/>
        <v>0</v>
      </c>
    </row>
    <row r="561" spans="1:28" s="3" customFormat="1" x14ac:dyDescent="0.2">
      <c r="A561" s="99">
        <v>533</v>
      </c>
      <c r="B561" s="100">
        <v>560</v>
      </c>
      <c r="C561" s="101"/>
      <c r="D561" s="143" t="s">
        <v>3794</v>
      </c>
      <c r="E561" s="100">
        <v>119</v>
      </c>
      <c r="F561" s="102" t="str">
        <f t="shared" si="25"/>
        <v xml:space="preserve">1918-20 - Third Bureau, 2nd Series - Washington-Franklin Issue - 2c  Carmine,  Washington, Type Va, Imperf   </v>
      </c>
      <c r="G561" s="106" t="s">
        <v>2512</v>
      </c>
      <c r="H561" s="104"/>
      <c r="I561" s="105">
        <v>125</v>
      </c>
      <c r="J561" s="105">
        <v>0</v>
      </c>
      <c r="K561" s="105">
        <v>85</v>
      </c>
      <c r="L561" s="104">
        <v>125</v>
      </c>
      <c r="M561" s="100">
        <v>465</v>
      </c>
      <c r="N561" s="112" t="s">
        <v>590</v>
      </c>
      <c r="O561" s="32" t="s">
        <v>2261</v>
      </c>
      <c r="P561" s="111" t="s">
        <v>239</v>
      </c>
      <c r="Q561" s="80" t="s">
        <v>1960</v>
      </c>
      <c r="R561" s="80" t="s">
        <v>1635</v>
      </c>
      <c r="S561" s="36" t="s">
        <v>2057</v>
      </c>
      <c r="T561" s="80" t="s">
        <v>2138</v>
      </c>
      <c r="U561" s="80"/>
      <c r="V561" s="80" t="s">
        <v>2263</v>
      </c>
      <c r="W561" s="80" t="str">
        <f t="shared" si="26"/>
        <v>, Type Va</v>
      </c>
      <c r="X561" s="32" t="s">
        <v>1593</v>
      </c>
      <c r="Y561" s="110">
        <v>119</v>
      </c>
      <c r="Z561" s="35"/>
      <c r="AA561" s="133">
        <v>1</v>
      </c>
      <c r="AB561" s="133">
        <f t="shared" si="27"/>
        <v>0</v>
      </c>
    </row>
    <row r="562" spans="1:28" s="3" customFormat="1" x14ac:dyDescent="0.2">
      <c r="A562" s="99">
        <v>534</v>
      </c>
      <c r="B562" s="100">
        <v>561</v>
      </c>
      <c r="C562" s="101"/>
      <c r="D562" s="143" t="s">
        <v>3794</v>
      </c>
      <c r="E562" s="100">
        <v>119</v>
      </c>
      <c r="F562" s="102" t="str">
        <f t="shared" si="25"/>
        <v xml:space="preserve">1918-20 - Third Bureau, 2nd Series - Washington-Franklin Issue - 2c  Carmine,  Washington, Type Va, Imperf   </v>
      </c>
      <c r="G562" s="106" t="s">
        <v>2512</v>
      </c>
      <c r="H562" s="104"/>
      <c r="I562" s="105">
        <v>15</v>
      </c>
      <c r="J562" s="105">
        <v>0</v>
      </c>
      <c r="K562" s="105">
        <v>12</v>
      </c>
      <c r="L562" s="104">
        <v>15</v>
      </c>
      <c r="M562" s="100">
        <v>466</v>
      </c>
      <c r="N562" s="112" t="s">
        <v>590</v>
      </c>
      <c r="O562" s="32" t="s">
        <v>2261</v>
      </c>
      <c r="P562" s="111" t="s">
        <v>239</v>
      </c>
      <c r="Q562" s="80" t="s">
        <v>1960</v>
      </c>
      <c r="R562" s="80" t="s">
        <v>1635</v>
      </c>
      <c r="S562" s="36" t="s">
        <v>2057</v>
      </c>
      <c r="T562" s="80" t="s">
        <v>2138</v>
      </c>
      <c r="U562" s="80"/>
      <c r="V562" s="80" t="s">
        <v>2263</v>
      </c>
      <c r="W562" s="80" t="str">
        <f t="shared" si="26"/>
        <v>, Type Va</v>
      </c>
      <c r="X562" s="32" t="s">
        <v>1593</v>
      </c>
      <c r="Y562" s="110">
        <v>119</v>
      </c>
      <c r="Z562" s="35"/>
      <c r="AA562" s="133">
        <v>1</v>
      </c>
      <c r="AB562" s="133">
        <f t="shared" si="27"/>
        <v>0</v>
      </c>
    </row>
    <row r="563" spans="1:28" s="3" customFormat="1" x14ac:dyDescent="0.2">
      <c r="A563" s="99" t="s">
        <v>248</v>
      </c>
      <c r="B563" s="100">
        <v>562</v>
      </c>
      <c r="C563" s="101"/>
      <c r="D563" s="143" t="s">
        <v>3794</v>
      </c>
      <c r="E563" s="100">
        <v>119</v>
      </c>
      <c r="F563" s="102" t="str">
        <f t="shared" si="25"/>
        <v xml:space="preserve">1918-20 - Third Bureau, 2nd Series - Washington-Franklin Issue - 2c  Carmine,  Washington, Imperf   </v>
      </c>
      <c r="G563" s="106" t="s">
        <v>2512</v>
      </c>
      <c r="H563" s="104"/>
      <c r="I563" s="105">
        <v>37.5</v>
      </c>
      <c r="J563" s="105">
        <v>0</v>
      </c>
      <c r="K563" s="105">
        <v>35</v>
      </c>
      <c r="L563" s="104">
        <v>37.5</v>
      </c>
      <c r="M563" s="100">
        <v>467</v>
      </c>
      <c r="N563" s="112" t="s">
        <v>590</v>
      </c>
      <c r="O563" s="32" t="s">
        <v>2261</v>
      </c>
      <c r="P563" s="111" t="s">
        <v>239</v>
      </c>
      <c r="Q563" s="80" t="s">
        <v>1960</v>
      </c>
      <c r="R563" s="80" t="s">
        <v>1635</v>
      </c>
      <c r="S563" s="36" t="s">
        <v>2057</v>
      </c>
      <c r="T563" s="80" t="s">
        <v>2138</v>
      </c>
      <c r="U563" s="80"/>
      <c r="V563" s="80"/>
      <c r="W563" s="80" t="str">
        <f t="shared" si="26"/>
        <v/>
      </c>
      <c r="X563" s="32" t="s">
        <v>1593</v>
      </c>
      <c r="Y563" s="110">
        <v>119</v>
      </c>
      <c r="Z563" s="35"/>
      <c r="AA563" s="133">
        <v>1</v>
      </c>
      <c r="AB563" s="133">
        <f t="shared" si="27"/>
        <v>0</v>
      </c>
    </row>
    <row r="564" spans="1:28" s="3" customFormat="1" x14ac:dyDescent="0.2">
      <c r="A564" s="99" t="s">
        <v>249</v>
      </c>
      <c r="B564" s="100">
        <v>563</v>
      </c>
      <c r="C564" s="101"/>
      <c r="D564" s="146" t="s">
        <v>3795</v>
      </c>
      <c r="E564" s="100">
        <v>119</v>
      </c>
      <c r="F564" s="102" t="str">
        <f t="shared" si="25"/>
        <v xml:space="preserve">1918-20 - Third Bureau, 2nd Series - Washington-Franklin Issue - 2c  Carmine,  Washington, Imperf   </v>
      </c>
      <c r="G564" s="106" t="s">
        <v>2512</v>
      </c>
      <c r="H564" s="104"/>
      <c r="I564" s="105">
        <v>1400</v>
      </c>
      <c r="J564" s="105">
        <v>0</v>
      </c>
      <c r="K564" s="105">
        <v>1850</v>
      </c>
      <c r="L564" s="104">
        <v>1400</v>
      </c>
      <c r="M564" s="100">
        <v>468</v>
      </c>
      <c r="N564" s="112" t="s">
        <v>590</v>
      </c>
      <c r="O564" s="32" t="s">
        <v>2261</v>
      </c>
      <c r="P564" s="111" t="s">
        <v>239</v>
      </c>
      <c r="Q564" s="80" t="s">
        <v>1960</v>
      </c>
      <c r="R564" s="80" t="s">
        <v>1635</v>
      </c>
      <c r="S564" s="36" t="s">
        <v>2057</v>
      </c>
      <c r="T564" s="80" t="s">
        <v>2138</v>
      </c>
      <c r="U564" s="80"/>
      <c r="V564" s="80"/>
      <c r="W564" s="80" t="str">
        <f t="shared" si="26"/>
        <v/>
      </c>
      <c r="X564" s="32" t="s">
        <v>1593</v>
      </c>
      <c r="Y564" s="110">
        <v>119</v>
      </c>
      <c r="Z564" s="35"/>
      <c r="AA564" s="133">
        <v>1</v>
      </c>
      <c r="AB564" s="133">
        <f t="shared" si="27"/>
        <v>0</v>
      </c>
    </row>
    <row r="565" spans="1:28" s="3" customFormat="1" x14ac:dyDescent="0.2">
      <c r="A565" s="99">
        <v>535</v>
      </c>
      <c r="B565" s="100">
        <v>564</v>
      </c>
      <c r="C565" s="101"/>
      <c r="D565" s="143" t="s">
        <v>3794</v>
      </c>
      <c r="E565" s="100">
        <v>108</v>
      </c>
      <c r="F565" s="102" t="str">
        <f t="shared" si="25"/>
        <v xml:space="preserve">1918-20 - Third Bureau, 2nd Series - Washington-Franklin Issue - 3c  Violet,  Washington, Imperf   </v>
      </c>
      <c r="G565" s="106" t="s">
        <v>2512</v>
      </c>
      <c r="H565" s="104"/>
      <c r="I565" s="105">
        <v>5</v>
      </c>
      <c r="J565" s="105">
        <v>0</v>
      </c>
      <c r="K565" s="105">
        <v>8</v>
      </c>
      <c r="L565" s="104">
        <v>5</v>
      </c>
      <c r="M565" s="100">
        <v>358</v>
      </c>
      <c r="N565" s="112" t="s">
        <v>590</v>
      </c>
      <c r="O565" s="32" t="s">
        <v>2261</v>
      </c>
      <c r="P565" s="111" t="s">
        <v>239</v>
      </c>
      <c r="Q565" s="80" t="s">
        <v>1955</v>
      </c>
      <c r="R565" s="80" t="s">
        <v>1635</v>
      </c>
      <c r="S565" s="36" t="s">
        <v>2141</v>
      </c>
      <c r="T565" s="80" t="s">
        <v>2138</v>
      </c>
      <c r="U565" s="80"/>
      <c r="V565" s="80"/>
      <c r="W565" s="80" t="str">
        <f t="shared" si="26"/>
        <v/>
      </c>
      <c r="X565" s="32" t="s">
        <v>1593</v>
      </c>
      <c r="Y565" s="110">
        <v>108</v>
      </c>
      <c r="Z565" s="35"/>
      <c r="AA565" s="133">
        <v>1</v>
      </c>
      <c r="AB565" s="133">
        <f t="shared" si="27"/>
        <v>0</v>
      </c>
    </row>
    <row r="566" spans="1:28" s="3" customFormat="1" x14ac:dyDescent="0.2">
      <c r="A566" s="99">
        <v>536</v>
      </c>
      <c r="B566" s="100">
        <v>565</v>
      </c>
      <c r="C566" s="101"/>
      <c r="D566" s="143" t="s">
        <v>3794</v>
      </c>
      <c r="E566" s="100">
        <v>118</v>
      </c>
      <c r="F566" s="102" t="str">
        <f t="shared" si="25"/>
        <v xml:space="preserve">1919, Aug. 15 - Third Bureau, 2nd Series - Washington-Franklin Issue - 1c  Gray Green,  Washington, Perf 12 1/2   </v>
      </c>
      <c r="G566" s="106" t="s">
        <v>2512</v>
      </c>
      <c r="H566" s="104"/>
      <c r="I566" s="105">
        <v>35</v>
      </c>
      <c r="J566" s="105">
        <v>0</v>
      </c>
      <c r="K566" s="105">
        <v>20</v>
      </c>
      <c r="L566" s="104">
        <v>35</v>
      </c>
      <c r="M566" s="100">
        <v>428</v>
      </c>
      <c r="N566" s="112" t="s">
        <v>590</v>
      </c>
      <c r="O566" s="32" t="s">
        <v>2270</v>
      </c>
      <c r="P566" s="111" t="s">
        <v>239</v>
      </c>
      <c r="Q566" s="80" t="s">
        <v>1954</v>
      </c>
      <c r="R566" s="80" t="s">
        <v>1635</v>
      </c>
      <c r="S566" s="36" t="s">
        <v>2260</v>
      </c>
      <c r="T566" s="80" t="s">
        <v>2269</v>
      </c>
      <c r="U566" s="80"/>
      <c r="V566" s="80"/>
      <c r="W566" s="80" t="str">
        <f t="shared" si="26"/>
        <v/>
      </c>
      <c r="X566" s="32" t="s">
        <v>1593</v>
      </c>
      <c r="Y566" s="110">
        <v>118</v>
      </c>
      <c r="Z566" s="35"/>
      <c r="AA566" s="133">
        <v>1</v>
      </c>
      <c r="AB566" s="133">
        <f t="shared" si="27"/>
        <v>0</v>
      </c>
    </row>
    <row r="567" spans="1:28" s="3" customFormat="1" x14ac:dyDescent="0.2">
      <c r="A567" s="99">
        <v>537</v>
      </c>
      <c r="B567" s="100">
        <v>566</v>
      </c>
      <c r="C567" s="101" t="s">
        <v>641</v>
      </c>
      <c r="D567" s="142" t="s">
        <v>2546</v>
      </c>
      <c r="E567" s="100" t="s">
        <v>641</v>
      </c>
      <c r="F567" s="102" t="str">
        <f t="shared" si="25"/>
        <v xml:space="preserve">1919, Mar. 3 - The Victory Issue - 3c  Violet,  "Victory &amp; Flags", Perf 11   </v>
      </c>
      <c r="G567" s="106" t="s">
        <v>2512</v>
      </c>
      <c r="H567" s="104">
        <v>3.25</v>
      </c>
      <c r="I567" s="105">
        <v>3.25</v>
      </c>
      <c r="J567" s="105">
        <v>0</v>
      </c>
      <c r="K567" s="105">
        <v>10</v>
      </c>
      <c r="L567" s="104">
        <v>3.25</v>
      </c>
      <c r="M567" s="100">
        <v>929</v>
      </c>
      <c r="N567" s="112" t="s">
        <v>591</v>
      </c>
      <c r="O567" s="32" t="s">
        <v>2271</v>
      </c>
      <c r="P567" s="111" t="s">
        <v>264</v>
      </c>
      <c r="Q567" s="80" t="s">
        <v>1955</v>
      </c>
      <c r="R567" s="80" t="s">
        <v>1702</v>
      </c>
      <c r="S567" s="36" t="s">
        <v>2141</v>
      </c>
      <c r="T567" s="80" t="s">
        <v>2190</v>
      </c>
      <c r="U567" s="80"/>
      <c r="V567" s="80"/>
      <c r="W567" s="80" t="str">
        <f t="shared" si="26"/>
        <v/>
      </c>
      <c r="X567" s="32" t="s">
        <v>591</v>
      </c>
      <c r="Y567" s="110" t="s">
        <v>641</v>
      </c>
      <c r="Z567" s="35" t="s">
        <v>1047</v>
      </c>
      <c r="AA567" s="133">
        <v>1</v>
      </c>
      <c r="AB567" s="133">
        <f t="shared" si="27"/>
        <v>1</v>
      </c>
    </row>
    <row r="568" spans="1:28" s="3" customFormat="1" x14ac:dyDescent="0.2">
      <c r="A568" s="99">
        <v>538</v>
      </c>
      <c r="B568" s="100">
        <v>567</v>
      </c>
      <c r="C568" s="101"/>
      <c r="D568" s="143" t="s">
        <v>3794</v>
      </c>
      <c r="E568" s="100">
        <v>118</v>
      </c>
      <c r="F568" s="102" t="str">
        <f t="shared" si="25"/>
        <v xml:space="preserve">1919 - Third Bureau, 2nd Series - Washington-Franklin Issue - 1c  Green,  Washington, Perf 11x10   </v>
      </c>
      <c r="G568" s="106" t="s">
        <v>2512</v>
      </c>
      <c r="H568" s="104"/>
      <c r="I568" s="105">
        <v>9</v>
      </c>
      <c r="J568" s="105">
        <v>0</v>
      </c>
      <c r="K568" s="105">
        <v>10</v>
      </c>
      <c r="L568" s="104">
        <v>9</v>
      </c>
      <c r="M568" s="100">
        <v>429</v>
      </c>
      <c r="N568" s="112" t="s">
        <v>590</v>
      </c>
      <c r="O568" s="32">
        <v>1919</v>
      </c>
      <c r="P568" s="111" t="s">
        <v>239</v>
      </c>
      <c r="Q568" s="80" t="s">
        <v>1954</v>
      </c>
      <c r="R568" s="80" t="s">
        <v>1635</v>
      </c>
      <c r="S568" s="36" t="s">
        <v>2022</v>
      </c>
      <c r="T568" s="80" t="s">
        <v>2274</v>
      </c>
      <c r="U568" s="80"/>
      <c r="V568" s="80"/>
      <c r="W568" s="80" t="str">
        <f t="shared" si="26"/>
        <v/>
      </c>
      <c r="X568" s="32" t="s">
        <v>1593</v>
      </c>
      <c r="Y568" s="110">
        <v>118</v>
      </c>
      <c r="Z568" s="35"/>
      <c r="AA568" s="133">
        <v>1</v>
      </c>
      <c r="AB568" s="133">
        <f t="shared" si="27"/>
        <v>0</v>
      </c>
    </row>
    <row r="569" spans="1:28" s="3" customFormat="1" x14ac:dyDescent="0.2">
      <c r="A569" s="99">
        <v>539</v>
      </c>
      <c r="B569" s="100">
        <v>568</v>
      </c>
      <c r="C569" s="101"/>
      <c r="D569" s="145" t="s">
        <v>2548</v>
      </c>
      <c r="E569" s="100">
        <v>119</v>
      </c>
      <c r="F569" s="102" t="str">
        <f t="shared" si="25"/>
        <v xml:space="preserve">1919 - Third Bureau, 2nd Series - Washington-Franklin Issue - 2c  Carmine Rose,  Washington, Type II, Perf 11x10   </v>
      </c>
      <c r="G569" s="106" t="s">
        <v>2512</v>
      </c>
      <c r="H569" s="104"/>
      <c r="I569" s="105">
        <v>30000</v>
      </c>
      <c r="J569" s="105">
        <v>0</v>
      </c>
      <c r="K569" s="105">
        <v>5650</v>
      </c>
      <c r="L569" s="104">
        <v>30000</v>
      </c>
      <c r="M569" s="100">
        <v>469</v>
      </c>
      <c r="N569" s="112" t="s">
        <v>590</v>
      </c>
      <c r="O569" s="32">
        <v>1919</v>
      </c>
      <c r="P569" s="111" t="s">
        <v>239</v>
      </c>
      <c r="Q569" s="80" t="s">
        <v>1960</v>
      </c>
      <c r="R569" s="80" t="s">
        <v>1635</v>
      </c>
      <c r="S569" s="36" t="s">
        <v>2187</v>
      </c>
      <c r="T569" s="80" t="s">
        <v>2274</v>
      </c>
      <c r="U569" s="80"/>
      <c r="V569" s="80" t="s">
        <v>2080</v>
      </c>
      <c r="W569" s="80" t="str">
        <f t="shared" si="26"/>
        <v>, Type II</v>
      </c>
      <c r="X569" s="32" t="s">
        <v>1593</v>
      </c>
      <c r="Y569" s="110">
        <v>119</v>
      </c>
      <c r="Z569" s="35"/>
      <c r="AA569" s="133">
        <v>1</v>
      </c>
      <c r="AB569" s="133">
        <f t="shared" si="27"/>
        <v>0</v>
      </c>
    </row>
    <row r="570" spans="1:28" s="3" customFormat="1" x14ac:dyDescent="0.2">
      <c r="A570" s="99">
        <v>540</v>
      </c>
      <c r="B570" s="100">
        <v>569</v>
      </c>
      <c r="C570" s="101"/>
      <c r="D570" s="143" t="s">
        <v>3794</v>
      </c>
      <c r="E570" s="100">
        <v>119</v>
      </c>
      <c r="F570" s="102" t="str">
        <f t="shared" si="25"/>
        <v xml:space="preserve">1919 - Third Bureau, 2nd Series - Washington-Franklin Issue - 2c  Carmine Rose,  Washington, Type III, Perf 11x10   </v>
      </c>
      <c r="G570" s="106" t="s">
        <v>2512</v>
      </c>
      <c r="H570" s="104"/>
      <c r="I570" s="105">
        <v>9.5</v>
      </c>
      <c r="J570" s="105">
        <v>0</v>
      </c>
      <c r="K570" s="105">
        <v>12</v>
      </c>
      <c r="L570" s="104">
        <v>9.5</v>
      </c>
      <c r="M570" s="100">
        <v>470</v>
      </c>
      <c r="N570" s="112" t="s">
        <v>590</v>
      </c>
      <c r="O570" s="32">
        <v>1919</v>
      </c>
      <c r="P570" s="111" t="s">
        <v>239</v>
      </c>
      <c r="Q570" s="80" t="s">
        <v>1960</v>
      </c>
      <c r="R570" s="80" t="s">
        <v>1635</v>
      </c>
      <c r="S570" s="36" t="s">
        <v>2187</v>
      </c>
      <c r="T570" s="80" t="s">
        <v>2274</v>
      </c>
      <c r="U570" s="80"/>
      <c r="V570" s="80" t="s">
        <v>2081</v>
      </c>
      <c r="W570" s="80" t="str">
        <f t="shared" si="26"/>
        <v>, Type III</v>
      </c>
      <c r="X570" s="32" t="s">
        <v>1593</v>
      </c>
      <c r="Y570" s="110">
        <v>119</v>
      </c>
      <c r="Z570" s="35"/>
      <c r="AA570" s="133">
        <v>1</v>
      </c>
      <c r="AB570" s="133">
        <f t="shared" si="27"/>
        <v>0</v>
      </c>
    </row>
    <row r="571" spans="1:28" s="3" customFormat="1" x14ac:dyDescent="0.2">
      <c r="A571" s="99">
        <v>541</v>
      </c>
      <c r="B571" s="100">
        <v>570</v>
      </c>
      <c r="C571" s="101"/>
      <c r="D571" s="143" t="s">
        <v>3794</v>
      </c>
      <c r="E571" s="100">
        <v>108</v>
      </c>
      <c r="F571" s="102" t="str">
        <f t="shared" si="25"/>
        <v xml:space="preserve">1919 - Third Bureau, 2nd Series - Washington-Franklin Issue - 3c  Violet,  Washington, Perf 11x10   </v>
      </c>
      <c r="G571" s="106" t="s">
        <v>2512</v>
      </c>
      <c r="H571" s="104"/>
      <c r="I571" s="105">
        <v>32.5</v>
      </c>
      <c r="J571" s="105">
        <v>0</v>
      </c>
      <c r="K571" s="105">
        <v>40</v>
      </c>
      <c r="L571" s="104">
        <v>32.5</v>
      </c>
      <c r="M571" s="100">
        <v>359</v>
      </c>
      <c r="N571" s="112" t="s">
        <v>590</v>
      </c>
      <c r="O571" s="32">
        <v>1919</v>
      </c>
      <c r="P571" s="111" t="s">
        <v>239</v>
      </c>
      <c r="Q571" s="80" t="s">
        <v>1955</v>
      </c>
      <c r="R571" s="80" t="s">
        <v>1635</v>
      </c>
      <c r="S571" s="36" t="s">
        <v>2141</v>
      </c>
      <c r="T571" s="80" t="s">
        <v>2274</v>
      </c>
      <c r="U571" s="80"/>
      <c r="V571" s="80"/>
      <c r="W571" s="80" t="str">
        <f t="shared" si="26"/>
        <v/>
      </c>
      <c r="X571" s="32" t="s">
        <v>1593</v>
      </c>
      <c r="Y571" s="110">
        <v>108</v>
      </c>
      <c r="Z571" s="35"/>
      <c r="AA571" s="133">
        <v>1</v>
      </c>
      <c r="AB571" s="133">
        <f t="shared" si="27"/>
        <v>0</v>
      </c>
    </row>
    <row r="572" spans="1:28" s="3" customFormat="1" x14ac:dyDescent="0.2">
      <c r="A572" s="99">
        <v>542</v>
      </c>
      <c r="B572" s="100">
        <v>571</v>
      </c>
      <c r="C572" s="101"/>
      <c r="D572" s="143" t="s">
        <v>3794</v>
      </c>
      <c r="E572" s="100">
        <v>118</v>
      </c>
      <c r="F572" s="102" t="str">
        <f t="shared" si="25"/>
        <v xml:space="preserve">1920, May 26 - Third Bureau, 2nd Series - Washington-Franklin Issue - 1c  Green,  Washington, Perf 10x11   </v>
      </c>
      <c r="G572" s="106" t="s">
        <v>2512</v>
      </c>
      <c r="H572" s="104"/>
      <c r="I572" s="105">
        <v>1.5</v>
      </c>
      <c r="J572" s="105">
        <v>0</v>
      </c>
      <c r="K572" s="105">
        <v>12.5</v>
      </c>
      <c r="L572" s="104">
        <v>1.5</v>
      </c>
      <c r="M572" s="100">
        <v>430</v>
      </c>
      <c r="N572" s="112" t="s">
        <v>590</v>
      </c>
      <c r="O572" s="32" t="s">
        <v>2272</v>
      </c>
      <c r="P572" s="111" t="s">
        <v>239</v>
      </c>
      <c r="Q572" s="80" t="s">
        <v>1954</v>
      </c>
      <c r="R572" s="80" t="s">
        <v>1635</v>
      </c>
      <c r="S572" s="36" t="s">
        <v>2022</v>
      </c>
      <c r="T572" s="80" t="s">
        <v>2275</v>
      </c>
      <c r="U572" s="80"/>
      <c r="V572" s="80"/>
      <c r="W572" s="80" t="str">
        <f t="shared" si="26"/>
        <v/>
      </c>
      <c r="X572" s="32" t="s">
        <v>1593</v>
      </c>
      <c r="Y572" s="110">
        <v>118</v>
      </c>
      <c r="Z572" s="35"/>
      <c r="AA572" s="133">
        <v>1</v>
      </c>
      <c r="AB572" s="133">
        <f t="shared" si="27"/>
        <v>0</v>
      </c>
    </row>
    <row r="573" spans="1:28" s="3" customFormat="1" x14ac:dyDescent="0.2">
      <c r="A573" s="99">
        <v>543</v>
      </c>
      <c r="B573" s="100">
        <v>572</v>
      </c>
      <c r="C573" s="101"/>
      <c r="D573" s="143" t="s">
        <v>3794</v>
      </c>
      <c r="E573" s="100">
        <v>118</v>
      </c>
      <c r="F573" s="102" t="str">
        <f t="shared" si="25"/>
        <v xml:space="preserve">1921, May - Third Bureau, 2nd Series - Washington-Franklin Issue - 1c  Green,  Washington, Perf 10   </v>
      </c>
      <c r="G573" s="106" t="s">
        <v>2512</v>
      </c>
      <c r="H573" s="104"/>
      <c r="I573" s="105">
        <v>0.4</v>
      </c>
      <c r="J573" s="105">
        <v>0</v>
      </c>
      <c r="K573" s="105">
        <v>0.7</v>
      </c>
      <c r="L573" s="104">
        <v>0.4</v>
      </c>
      <c r="M573" s="100">
        <v>431</v>
      </c>
      <c r="N573" s="112" t="s">
        <v>590</v>
      </c>
      <c r="O573" s="32" t="s">
        <v>2273</v>
      </c>
      <c r="P573" s="111" t="s">
        <v>239</v>
      </c>
      <c r="Q573" s="80" t="s">
        <v>1954</v>
      </c>
      <c r="R573" s="80" t="s">
        <v>1635</v>
      </c>
      <c r="S573" s="36" t="s">
        <v>2022</v>
      </c>
      <c r="T573" s="80" t="s">
        <v>2156</v>
      </c>
      <c r="U573" s="80"/>
      <c r="V573" s="80"/>
      <c r="W573" s="80" t="str">
        <f t="shared" si="26"/>
        <v/>
      </c>
      <c r="X573" s="32" t="s">
        <v>1593</v>
      </c>
      <c r="Y573" s="110">
        <v>118</v>
      </c>
      <c r="Z573" s="35"/>
      <c r="AA573" s="133">
        <v>1</v>
      </c>
      <c r="AB573" s="133">
        <f t="shared" si="27"/>
        <v>0</v>
      </c>
    </row>
    <row r="574" spans="1:28" s="3" customFormat="1" x14ac:dyDescent="0.2">
      <c r="A574" s="99">
        <v>544</v>
      </c>
      <c r="B574" s="100">
        <v>573</v>
      </c>
      <c r="C574" s="101"/>
      <c r="D574" s="145" t="s">
        <v>2548</v>
      </c>
      <c r="E574" s="100">
        <v>118</v>
      </c>
      <c r="F574" s="102" t="str">
        <f t="shared" si="25"/>
        <v xml:space="preserve">1922 - Third Bureau, 2nd Series - Washington-Franklin Issue - 1c  Green,  Washington, Perf 11   </v>
      </c>
      <c r="G574" s="106" t="s">
        <v>2512</v>
      </c>
      <c r="H574" s="104"/>
      <c r="I574" s="105">
        <v>6500</v>
      </c>
      <c r="J574" s="105">
        <v>0</v>
      </c>
      <c r="K574" s="105">
        <v>40000</v>
      </c>
      <c r="L574" s="104">
        <v>6500</v>
      </c>
      <c r="M574" s="100">
        <v>432</v>
      </c>
      <c r="N574" s="112" t="s">
        <v>590</v>
      </c>
      <c r="O574" s="32">
        <v>1922</v>
      </c>
      <c r="P574" s="111" t="s">
        <v>239</v>
      </c>
      <c r="Q574" s="80" t="s">
        <v>1954</v>
      </c>
      <c r="R574" s="80" t="s">
        <v>1635</v>
      </c>
      <c r="S574" s="36" t="s">
        <v>2022</v>
      </c>
      <c r="T574" s="80" t="s">
        <v>2190</v>
      </c>
      <c r="U574" s="80"/>
      <c r="V574" s="80"/>
      <c r="W574" s="80" t="str">
        <f t="shared" si="26"/>
        <v/>
      </c>
      <c r="X574" s="32" t="s">
        <v>1593</v>
      </c>
      <c r="Y574" s="110">
        <v>118</v>
      </c>
      <c r="Z574" s="35"/>
      <c r="AA574" s="133">
        <v>1</v>
      </c>
      <c r="AB574" s="133">
        <f t="shared" si="27"/>
        <v>0</v>
      </c>
    </row>
    <row r="575" spans="1:28" s="3" customFormat="1" x14ac:dyDescent="0.2">
      <c r="A575" s="99">
        <v>545</v>
      </c>
      <c r="B575" s="100">
        <v>574</v>
      </c>
      <c r="C575" s="101"/>
      <c r="D575" s="143" t="s">
        <v>3794</v>
      </c>
      <c r="E575" s="100">
        <v>118</v>
      </c>
      <c r="F575" s="102" t="str">
        <f t="shared" si="25"/>
        <v xml:space="preserve">1921, May - Third Bureau, 2nd Series - Washington-Franklin Issue - 1c  Green,  Washington, Coil Waste, Perf 11   </v>
      </c>
      <c r="G575" s="106" t="s">
        <v>2512</v>
      </c>
      <c r="H575" s="104"/>
      <c r="I575" s="105">
        <v>200</v>
      </c>
      <c r="J575" s="105">
        <v>0</v>
      </c>
      <c r="K575" s="105">
        <v>170</v>
      </c>
      <c r="L575" s="104">
        <v>200</v>
      </c>
      <c r="M575" s="100">
        <v>433</v>
      </c>
      <c r="N575" s="112" t="s">
        <v>590</v>
      </c>
      <c r="O575" s="32" t="s">
        <v>2273</v>
      </c>
      <c r="P575" s="111" t="s">
        <v>239</v>
      </c>
      <c r="Q575" s="80" t="s">
        <v>1954</v>
      </c>
      <c r="R575" s="80" t="s">
        <v>1635</v>
      </c>
      <c r="S575" s="36" t="s">
        <v>2022</v>
      </c>
      <c r="T575" s="80" t="s">
        <v>2190</v>
      </c>
      <c r="U575" s="80"/>
      <c r="V575" s="80" t="s">
        <v>2276</v>
      </c>
      <c r="W575" s="80" t="str">
        <f t="shared" si="26"/>
        <v>, Coil Waste</v>
      </c>
      <c r="X575" s="32" t="s">
        <v>1593</v>
      </c>
      <c r="Y575" s="110">
        <v>118</v>
      </c>
      <c r="Z575" s="35"/>
      <c r="AA575" s="133">
        <v>1</v>
      </c>
      <c r="AB575" s="133">
        <f t="shared" si="27"/>
        <v>0</v>
      </c>
    </row>
    <row r="576" spans="1:28" s="3" customFormat="1" x14ac:dyDescent="0.2">
      <c r="A576" s="99">
        <v>546</v>
      </c>
      <c r="B576" s="100">
        <v>575</v>
      </c>
      <c r="C576" s="101"/>
      <c r="D576" s="143" t="s">
        <v>3794</v>
      </c>
      <c r="E576" s="100">
        <v>119</v>
      </c>
      <c r="F576" s="102" t="str">
        <f t="shared" si="25"/>
        <v xml:space="preserve">1921, May - Third Bureau, 2nd Series - Washington-Franklin Issue - 2c  Carmine Rose,  Washington, Coil Waste, Perf 11   </v>
      </c>
      <c r="G576" s="106" t="s">
        <v>2512</v>
      </c>
      <c r="H576" s="104"/>
      <c r="I576" s="105">
        <v>190</v>
      </c>
      <c r="J576" s="105">
        <v>0</v>
      </c>
      <c r="K576" s="105">
        <v>105</v>
      </c>
      <c r="L576" s="104">
        <v>190</v>
      </c>
      <c r="M576" s="100">
        <v>471</v>
      </c>
      <c r="N576" s="112" t="s">
        <v>590</v>
      </c>
      <c r="O576" s="32" t="s">
        <v>2273</v>
      </c>
      <c r="P576" s="111" t="s">
        <v>239</v>
      </c>
      <c r="Q576" s="80" t="s">
        <v>1960</v>
      </c>
      <c r="R576" s="80" t="s">
        <v>1635</v>
      </c>
      <c r="S576" s="36" t="s">
        <v>2187</v>
      </c>
      <c r="T576" s="80" t="s">
        <v>2190</v>
      </c>
      <c r="U576" s="80"/>
      <c r="V576" s="80" t="s">
        <v>2276</v>
      </c>
      <c r="W576" s="80" t="str">
        <f t="shared" si="26"/>
        <v>, Coil Waste</v>
      </c>
      <c r="X576" s="32" t="s">
        <v>1593</v>
      </c>
      <c r="Y576" s="110">
        <v>119</v>
      </c>
      <c r="Z576" s="35"/>
      <c r="AA576" s="133">
        <v>1</v>
      </c>
      <c r="AB576" s="133">
        <f t="shared" si="27"/>
        <v>0</v>
      </c>
    </row>
    <row r="577" spans="1:28" s="3" customFormat="1" x14ac:dyDescent="0.2">
      <c r="A577" s="99">
        <v>547</v>
      </c>
      <c r="B577" s="100">
        <v>576</v>
      </c>
      <c r="C577" s="101">
        <v>132</v>
      </c>
      <c r="D577" s="142" t="s">
        <v>2546</v>
      </c>
      <c r="E577" s="100">
        <v>132</v>
      </c>
      <c r="F577" s="102" t="str">
        <f t="shared" si="25"/>
        <v xml:space="preserve">1920, Nov. 1 - Third Bureau, 2nd Series - Washington-Franklin Issue - $2 Carmine &amp; Black,  Franklin, Perf 11   </v>
      </c>
      <c r="G577" s="106" t="s">
        <v>2512</v>
      </c>
      <c r="H577" s="104">
        <v>40</v>
      </c>
      <c r="I577" s="105">
        <v>40</v>
      </c>
      <c r="J577" s="105">
        <v>0</v>
      </c>
      <c r="K577" s="105">
        <v>125</v>
      </c>
      <c r="L577" s="104">
        <v>40</v>
      </c>
      <c r="M577" s="100">
        <v>519</v>
      </c>
      <c r="N577" s="112" t="s">
        <v>590</v>
      </c>
      <c r="O577" s="32" t="s">
        <v>2277</v>
      </c>
      <c r="P577" s="111" t="s">
        <v>239</v>
      </c>
      <c r="Q577" s="140" t="s">
        <v>2543</v>
      </c>
      <c r="R577" s="80" t="s">
        <v>1634</v>
      </c>
      <c r="S577" s="36" t="s">
        <v>2129</v>
      </c>
      <c r="T577" s="80" t="s">
        <v>2190</v>
      </c>
      <c r="U577" s="80"/>
      <c r="V577" s="80"/>
      <c r="W577" s="80" t="str">
        <f t="shared" si="26"/>
        <v/>
      </c>
      <c r="X577" s="32" t="s">
        <v>1593</v>
      </c>
      <c r="Y577" s="110">
        <v>132</v>
      </c>
      <c r="Z577" s="35"/>
      <c r="AA577" s="133">
        <v>1</v>
      </c>
      <c r="AB577" s="133">
        <f t="shared" si="27"/>
        <v>1</v>
      </c>
    </row>
    <row r="578" spans="1:28" s="3" customFormat="1" x14ac:dyDescent="0.2">
      <c r="A578" s="99">
        <v>548</v>
      </c>
      <c r="B578" s="100">
        <v>577</v>
      </c>
      <c r="C578" s="101" t="s">
        <v>642</v>
      </c>
      <c r="D578" s="142" t="s">
        <v>2546</v>
      </c>
      <c r="E578" s="100" t="s">
        <v>642</v>
      </c>
      <c r="F578" s="102" t="str">
        <f t="shared" ref="F578:F641" si="28">CONCATENATE(O578," - ",P578," - ",Q578," ",S578,", ",R578,W578,", ",T578,"   ",U578)</f>
        <v xml:space="preserve">1920, Dec. 21 - The Pilgrim Tercentenary Issue - 1c  Green,  The Mayflower, Perf 11   </v>
      </c>
      <c r="G578" s="106" t="s">
        <v>2512</v>
      </c>
      <c r="H578" s="104">
        <v>2.25</v>
      </c>
      <c r="I578" s="105">
        <v>2.25</v>
      </c>
      <c r="J578" s="105">
        <v>0</v>
      </c>
      <c r="K578" s="105">
        <v>4</v>
      </c>
      <c r="L578" s="104">
        <v>2.25</v>
      </c>
      <c r="M578" s="100">
        <v>930</v>
      </c>
      <c r="N578" s="112" t="s">
        <v>591</v>
      </c>
      <c r="O578" s="32" t="s">
        <v>2278</v>
      </c>
      <c r="P578" s="111" t="s">
        <v>266</v>
      </c>
      <c r="Q578" s="80" t="s">
        <v>1954</v>
      </c>
      <c r="R578" s="80" t="s">
        <v>1703</v>
      </c>
      <c r="S578" s="36" t="s">
        <v>2022</v>
      </c>
      <c r="T578" s="80" t="s">
        <v>2190</v>
      </c>
      <c r="U578" s="80"/>
      <c r="V578" s="80"/>
      <c r="W578" s="80" t="str">
        <f t="shared" ref="W578:W641" si="29">IF(V578&gt;0,CONCATENATE(", ",V578),"")</f>
        <v/>
      </c>
      <c r="X578" s="32" t="s">
        <v>591</v>
      </c>
      <c r="Y578" s="110" t="s">
        <v>642</v>
      </c>
      <c r="Z578" s="35" t="s">
        <v>1048</v>
      </c>
      <c r="AA578" s="133">
        <v>1</v>
      </c>
      <c r="AB578" s="133">
        <f t="shared" ref="AB578:AB641" si="30">IF(H578&gt;0,1,0)</f>
        <v>1</v>
      </c>
    </row>
    <row r="579" spans="1:28" s="3" customFormat="1" x14ac:dyDescent="0.2">
      <c r="A579" s="99">
        <v>549</v>
      </c>
      <c r="B579" s="100">
        <v>578</v>
      </c>
      <c r="C579" s="101" t="s">
        <v>643</v>
      </c>
      <c r="D579" s="142" t="s">
        <v>2546</v>
      </c>
      <c r="E579" s="100" t="s">
        <v>643</v>
      </c>
      <c r="F579" s="102" t="str">
        <f t="shared" si="28"/>
        <v xml:space="preserve">1920, Dec. 21 - The Pilgrim Tercentenary Issue - 2c  Carmine Rose,  Landing of Pilgrims, Perf 11   </v>
      </c>
      <c r="G579" s="106" t="s">
        <v>2512</v>
      </c>
      <c r="H579" s="104">
        <v>1.6</v>
      </c>
      <c r="I579" s="105">
        <v>1.6</v>
      </c>
      <c r="J579" s="105">
        <v>0</v>
      </c>
      <c r="K579" s="105">
        <v>5.25</v>
      </c>
      <c r="L579" s="104">
        <v>1.6</v>
      </c>
      <c r="M579" s="100">
        <v>932</v>
      </c>
      <c r="N579" s="112" t="s">
        <v>591</v>
      </c>
      <c r="O579" s="32" t="s">
        <v>2278</v>
      </c>
      <c r="P579" s="111" t="s">
        <v>266</v>
      </c>
      <c r="Q579" s="80" t="s">
        <v>1960</v>
      </c>
      <c r="R579" s="80" t="s">
        <v>1704</v>
      </c>
      <c r="S579" s="36" t="s">
        <v>2187</v>
      </c>
      <c r="T579" s="80" t="s">
        <v>2190</v>
      </c>
      <c r="U579" s="80"/>
      <c r="V579" s="80"/>
      <c r="W579" s="80" t="str">
        <f t="shared" si="29"/>
        <v/>
      </c>
      <c r="X579" s="32" t="s">
        <v>591</v>
      </c>
      <c r="Y579" s="110" t="s">
        <v>643</v>
      </c>
      <c r="Z579" s="35" t="s">
        <v>1049</v>
      </c>
      <c r="AA579" s="133">
        <v>1</v>
      </c>
      <c r="AB579" s="133">
        <f t="shared" si="30"/>
        <v>1</v>
      </c>
    </row>
    <row r="580" spans="1:28" s="3" customFormat="1" x14ac:dyDescent="0.2">
      <c r="A580" s="99">
        <v>550</v>
      </c>
      <c r="B580" s="100">
        <v>579</v>
      </c>
      <c r="C580" s="101" t="s">
        <v>644</v>
      </c>
      <c r="D580" s="142" t="s">
        <v>2546</v>
      </c>
      <c r="E580" s="100" t="s">
        <v>644</v>
      </c>
      <c r="F580" s="102" t="str">
        <f t="shared" si="28"/>
        <v xml:space="preserve">1920, Dec. 21 - The Pilgrim Tercentenary Issue - 5c  Deep Blue,  Signing of the Compact, Perf 11   </v>
      </c>
      <c r="G580" s="106" t="s">
        <v>2512</v>
      </c>
      <c r="H580" s="104">
        <v>14</v>
      </c>
      <c r="I580" s="105">
        <v>14</v>
      </c>
      <c r="J580" s="105">
        <v>0</v>
      </c>
      <c r="K580" s="105">
        <v>35</v>
      </c>
      <c r="L580" s="104">
        <v>14</v>
      </c>
      <c r="M580" s="100">
        <v>933</v>
      </c>
      <c r="N580" s="112" t="s">
        <v>591</v>
      </c>
      <c r="O580" s="32" t="s">
        <v>2278</v>
      </c>
      <c r="P580" s="111" t="s">
        <v>266</v>
      </c>
      <c r="Q580" s="80" t="s">
        <v>1952</v>
      </c>
      <c r="R580" s="80" t="s">
        <v>1705</v>
      </c>
      <c r="S580" s="36" t="s">
        <v>2077</v>
      </c>
      <c r="T580" s="80" t="s">
        <v>2190</v>
      </c>
      <c r="U580" s="80"/>
      <c r="V580" s="80"/>
      <c r="W580" s="80" t="str">
        <f t="shared" si="29"/>
        <v/>
      </c>
      <c r="X580" s="32" t="s">
        <v>591</v>
      </c>
      <c r="Y580" s="110" t="s">
        <v>644</v>
      </c>
      <c r="Z580" s="35" t="s">
        <v>1050</v>
      </c>
      <c r="AA580" s="133">
        <v>1</v>
      </c>
      <c r="AB580" s="133">
        <f t="shared" si="30"/>
        <v>1</v>
      </c>
    </row>
    <row r="581" spans="1:28" s="3" customFormat="1" x14ac:dyDescent="0.2">
      <c r="A581" s="99">
        <v>551</v>
      </c>
      <c r="B581" s="100">
        <v>580</v>
      </c>
      <c r="C581" s="101">
        <v>134</v>
      </c>
      <c r="D581" s="142" t="s">
        <v>2546</v>
      </c>
      <c r="E581" s="100">
        <v>134</v>
      </c>
      <c r="F581" s="102" t="str">
        <f t="shared" si="28"/>
        <v xml:space="preserve">1922-25 - Fourth Bureau Issues - ½c  Olive Brown,  Nathan Hale, Perf 11   </v>
      </c>
      <c r="G581" s="106" t="s">
        <v>2512</v>
      </c>
      <c r="H581" s="104">
        <v>0.25</v>
      </c>
      <c r="I581" s="105">
        <v>0.25</v>
      </c>
      <c r="J581" s="105">
        <v>0</v>
      </c>
      <c r="K581" s="105">
        <v>0.25</v>
      </c>
      <c r="L581" s="104">
        <v>0.25</v>
      </c>
      <c r="M581" s="100">
        <v>521</v>
      </c>
      <c r="N581" s="112" t="s">
        <v>590</v>
      </c>
      <c r="O581" s="32" t="s">
        <v>2279</v>
      </c>
      <c r="P581" s="111" t="s">
        <v>270</v>
      </c>
      <c r="Q581" s="80" t="s">
        <v>1971</v>
      </c>
      <c r="R581" s="80" t="s">
        <v>2501</v>
      </c>
      <c r="S581" s="36" t="s">
        <v>2197</v>
      </c>
      <c r="T581" s="80" t="s">
        <v>2190</v>
      </c>
      <c r="U581" s="80"/>
      <c r="V581" s="80"/>
      <c r="W581" s="80" t="str">
        <f t="shared" si="29"/>
        <v/>
      </c>
      <c r="X581" s="32" t="s">
        <v>590</v>
      </c>
      <c r="Y581" s="110">
        <v>134</v>
      </c>
      <c r="Z581" s="35" t="s">
        <v>936</v>
      </c>
      <c r="AA581" s="133">
        <v>1</v>
      </c>
      <c r="AB581" s="133">
        <f t="shared" si="30"/>
        <v>1</v>
      </c>
    </row>
    <row r="582" spans="1:28" s="3" customFormat="1" x14ac:dyDescent="0.2">
      <c r="A582" s="99">
        <v>552</v>
      </c>
      <c r="B582" s="100">
        <v>581</v>
      </c>
      <c r="C582" s="101">
        <v>135</v>
      </c>
      <c r="D582" s="142" t="s">
        <v>2546</v>
      </c>
      <c r="E582" s="100">
        <v>135</v>
      </c>
      <c r="F582" s="102" t="str">
        <f t="shared" si="28"/>
        <v xml:space="preserve">1922-25 - Fourth Bureau Issues - 1c  Deep Green,  Franklin, Perf 11   </v>
      </c>
      <c r="G582" s="106" t="s">
        <v>2512</v>
      </c>
      <c r="H582" s="104">
        <v>0.25</v>
      </c>
      <c r="I582" s="105">
        <v>0.25</v>
      </c>
      <c r="J582" s="105">
        <v>0</v>
      </c>
      <c r="K582" s="105">
        <v>1.4</v>
      </c>
      <c r="L582" s="104">
        <v>0.25</v>
      </c>
      <c r="M582" s="100">
        <v>523</v>
      </c>
      <c r="N582" s="112" t="s">
        <v>590</v>
      </c>
      <c r="O582" s="32" t="s">
        <v>2279</v>
      </c>
      <c r="P582" s="111" t="s">
        <v>270</v>
      </c>
      <c r="Q582" s="80" t="s">
        <v>1954</v>
      </c>
      <c r="R582" s="80" t="s">
        <v>1634</v>
      </c>
      <c r="S582" s="36" t="s">
        <v>2121</v>
      </c>
      <c r="T582" s="80" t="s">
        <v>2190</v>
      </c>
      <c r="U582" s="80"/>
      <c r="V582" s="80"/>
      <c r="W582" s="80" t="str">
        <f t="shared" si="29"/>
        <v/>
      </c>
      <c r="X582" s="32" t="s">
        <v>590</v>
      </c>
      <c r="Y582" s="110">
        <v>135</v>
      </c>
      <c r="Z582" s="35" t="s">
        <v>937</v>
      </c>
      <c r="AA582" s="133">
        <v>1</v>
      </c>
      <c r="AB582" s="133">
        <f t="shared" si="30"/>
        <v>1</v>
      </c>
    </row>
    <row r="583" spans="1:28" s="3" customFormat="1" x14ac:dyDescent="0.2">
      <c r="A583" s="99">
        <v>553</v>
      </c>
      <c r="B583" s="100">
        <v>582</v>
      </c>
      <c r="C583" s="101">
        <v>136</v>
      </c>
      <c r="D583" s="142" t="s">
        <v>2546</v>
      </c>
      <c r="E583" s="100">
        <v>136</v>
      </c>
      <c r="F583" s="102" t="str">
        <f t="shared" si="28"/>
        <v xml:space="preserve">1922-25 - Fourth Bureau Issues - 1½c  Yellow Brown,  Warren G. Harding, Perf 11   </v>
      </c>
      <c r="G583" s="106" t="s">
        <v>2512</v>
      </c>
      <c r="H583" s="104">
        <v>0.25</v>
      </c>
      <c r="I583" s="105">
        <v>0.25</v>
      </c>
      <c r="J583" s="105">
        <v>0</v>
      </c>
      <c r="K583" s="105">
        <v>2.25</v>
      </c>
      <c r="L583" s="104">
        <v>0.25</v>
      </c>
      <c r="M583" s="100">
        <v>532</v>
      </c>
      <c r="N583" s="112" t="s">
        <v>590</v>
      </c>
      <c r="O583" s="32" t="s">
        <v>2279</v>
      </c>
      <c r="P583" s="111" t="s">
        <v>270</v>
      </c>
      <c r="Q583" s="80" t="s">
        <v>1972</v>
      </c>
      <c r="R583" s="80" t="s">
        <v>1822</v>
      </c>
      <c r="S583" s="36" t="s">
        <v>2089</v>
      </c>
      <c r="T583" s="80" t="s">
        <v>2190</v>
      </c>
      <c r="U583" s="80"/>
      <c r="V583" s="80"/>
      <c r="W583" s="80" t="str">
        <f t="shared" si="29"/>
        <v/>
      </c>
      <c r="X583" s="32" t="s">
        <v>590</v>
      </c>
      <c r="Y583" s="110">
        <v>136</v>
      </c>
      <c r="Z583" s="35" t="s">
        <v>938</v>
      </c>
      <c r="AA583" s="133">
        <v>1</v>
      </c>
      <c r="AB583" s="133">
        <f t="shared" si="30"/>
        <v>1</v>
      </c>
    </row>
    <row r="584" spans="1:28" s="3" customFormat="1" x14ac:dyDescent="0.2">
      <c r="A584" s="99">
        <v>554</v>
      </c>
      <c r="B584" s="100">
        <v>583</v>
      </c>
      <c r="C584" s="101">
        <v>138</v>
      </c>
      <c r="D584" s="142" t="s">
        <v>2546</v>
      </c>
      <c r="E584" s="100">
        <v>138</v>
      </c>
      <c r="F584" s="102" t="str">
        <f t="shared" si="28"/>
        <v xml:space="preserve">1922-25 - Fourth Bureau Issues - 2c  Carmine,  Washington, Perf 11   </v>
      </c>
      <c r="G584" s="106" t="s">
        <v>2512</v>
      </c>
      <c r="H584" s="104">
        <v>0.25</v>
      </c>
      <c r="I584" s="105">
        <v>0.25</v>
      </c>
      <c r="J584" s="105">
        <v>0</v>
      </c>
      <c r="K584" s="105">
        <v>1.3</v>
      </c>
      <c r="L584" s="104">
        <v>0.25</v>
      </c>
      <c r="M584" s="100">
        <v>541</v>
      </c>
      <c r="N584" s="112" t="s">
        <v>590</v>
      </c>
      <c r="O584" s="32" t="s">
        <v>2279</v>
      </c>
      <c r="P584" s="111" t="s">
        <v>270</v>
      </c>
      <c r="Q584" s="80" t="s">
        <v>1960</v>
      </c>
      <c r="R584" s="80" t="s">
        <v>1635</v>
      </c>
      <c r="S584" s="36" t="s">
        <v>2057</v>
      </c>
      <c r="T584" s="80" t="s">
        <v>2190</v>
      </c>
      <c r="U584" s="80"/>
      <c r="V584" s="80"/>
      <c r="W584" s="80" t="str">
        <f t="shared" si="29"/>
        <v/>
      </c>
      <c r="X584" s="32" t="s">
        <v>590</v>
      </c>
      <c r="Y584" s="110">
        <v>138</v>
      </c>
      <c r="Z584" s="35" t="s">
        <v>939</v>
      </c>
      <c r="AA584" s="133">
        <v>1</v>
      </c>
      <c r="AB584" s="133">
        <f t="shared" si="30"/>
        <v>1</v>
      </c>
    </row>
    <row r="585" spans="1:28" s="3" customFormat="1" x14ac:dyDescent="0.2">
      <c r="A585" s="99">
        <v>555</v>
      </c>
      <c r="B585" s="100">
        <v>584</v>
      </c>
      <c r="C585" s="101">
        <v>139</v>
      </c>
      <c r="D585" s="142" t="s">
        <v>2546</v>
      </c>
      <c r="E585" s="100">
        <v>139</v>
      </c>
      <c r="F585" s="102" t="str">
        <f t="shared" si="28"/>
        <v xml:space="preserve">1922-25 - Fourth Bureau Issues - 3c  Violet,  Lincoln, Perf 11   </v>
      </c>
      <c r="G585" s="106" t="s">
        <v>2512</v>
      </c>
      <c r="H585" s="104">
        <v>1.2</v>
      </c>
      <c r="I585" s="105">
        <v>1.2</v>
      </c>
      <c r="J585" s="105">
        <v>0</v>
      </c>
      <c r="K585" s="105">
        <v>14</v>
      </c>
      <c r="L585" s="104">
        <v>1.2</v>
      </c>
      <c r="M585" s="100">
        <v>551</v>
      </c>
      <c r="N585" s="112" t="s">
        <v>590</v>
      </c>
      <c r="O585" s="32" t="s">
        <v>2279</v>
      </c>
      <c r="P585" s="111" t="s">
        <v>270</v>
      </c>
      <c r="Q585" s="80" t="s">
        <v>1955</v>
      </c>
      <c r="R585" s="80" t="s">
        <v>1638</v>
      </c>
      <c r="S585" s="36" t="s">
        <v>2141</v>
      </c>
      <c r="T585" s="80" t="s">
        <v>2190</v>
      </c>
      <c r="U585" s="80"/>
      <c r="V585" s="80"/>
      <c r="W585" s="80" t="str">
        <f t="shared" si="29"/>
        <v/>
      </c>
      <c r="X585" s="32" t="s">
        <v>590</v>
      </c>
      <c r="Y585" s="110">
        <v>139</v>
      </c>
      <c r="Z585" s="35" t="s">
        <v>940</v>
      </c>
      <c r="AA585" s="133">
        <v>1</v>
      </c>
      <c r="AB585" s="133">
        <f t="shared" si="30"/>
        <v>1</v>
      </c>
    </row>
    <row r="586" spans="1:28" s="3" customFormat="1" x14ac:dyDescent="0.2">
      <c r="A586" s="99">
        <v>556</v>
      </c>
      <c r="B586" s="100">
        <v>585</v>
      </c>
      <c r="C586" s="101">
        <v>140</v>
      </c>
      <c r="D586" s="142" t="s">
        <v>2546</v>
      </c>
      <c r="E586" s="100">
        <v>140</v>
      </c>
      <c r="F586" s="102" t="str">
        <f t="shared" si="28"/>
        <v xml:space="preserve">1922-25 - Fourth Bureau Issues - 4c  Yellow Brown,  Martha Washington, Perf 11   </v>
      </c>
      <c r="G586" s="106" t="s">
        <v>2512</v>
      </c>
      <c r="H586" s="104">
        <v>0.5</v>
      </c>
      <c r="I586" s="105">
        <v>0.5</v>
      </c>
      <c r="J586" s="105">
        <v>0</v>
      </c>
      <c r="K586" s="105">
        <v>17.5</v>
      </c>
      <c r="L586" s="104">
        <v>0.5</v>
      </c>
      <c r="M586" s="100">
        <v>555</v>
      </c>
      <c r="N586" s="112" t="s">
        <v>590</v>
      </c>
      <c r="O586" s="32" t="s">
        <v>2279</v>
      </c>
      <c r="P586" s="111" t="s">
        <v>270</v>
      </c>
      <c r="Q586" s="80" t="s">
        <v>1964</v>
      </c>
      <c r="R586" s="80" t="s">
        <v>1688</v>
      </c>
      <c r="S586" s="36" t="s">
        <v>2089</v>
      </c>
      <c r="T586" s="80" t="s">
        <v>2190</v>
      </c>
      <c r="U586" s="80"/>
      <c r="V586" s="80"/>
      <c r="W586" s="80" t="str">
        <f t="shared" si="29"/>
        <v/>
      </c>
      <c r="X586" s="32" t="s">
        <v>590</v>
      </c>
      <c r="Y586" s="110">
        <v>140</v>
      </c>
      <c r="Z586" s="35" t="s">
        <v>941</v>
      </c>
      <c r="AA586" s="133">
        <v>1</v>
      </c>
      <c r="AB586" s="133">
        <f t="shared" si="30"/>
        <v>1</v>
      </c>
    </row>
    <row r="587" spans="1:28" s="3" customFormat="1" x14ac:dyDescent="0.2">
      <c r="A587" s="99">
        <v>557</v>
      </c>
      <c r="B587" s="100">
        <v>586</v>
      </c>
      <c r="C587" s="101">
        <v>142</v>
      </c>
      <c r="D587" s="142" t="s">
        <v>2546</v>
      </c>
      <c r="E587" s="100">
        <v>142</v>
      </c>
      <c r="F587" s="102" t="str">
        <f t="shared" si="28"/>
        <v xml:space="preserve">1922-25 - Fourth Bureau Issues - 5c  Dark Blue,  Theodore Roosevelt, Perf 11   </v>
      </c>
      <c r="G587" s="106" t="s">
        <v>2512</v>
      </c>
      <c r="H587" s="104">
        <v>0.3</v>
      </c>
      <c r="I587" s="105">
        <v>0.3</v>
      </c>
      <c r="J587" s="105">
        <v>0</v>
      </c>
      <c r="K587" s="105">
        <v>17.5</v>
      </c>
      <c r="L587" s="104">
        <v>0.3</v>
      </c>
      <c r="M587" s="100">
        <v>561</v>
      </c>
      <c r="N587" s="112" t="s">
        <v>590</v>
      </c>
      <c r="O587" s="32" t="s">
        <v>2279</v>
      </c>
      <c r="P587" s="111" t="s">
        <v>270</v>
      </c>
      <c r="Q587" s="80" t="s">
        <v>1952</v>
      </c>
      <c r="R587" s="80" t="s">
        <v>1819</v>
      </c>
      <c r="S587" s="36" t="s">
        <v>2117</v>
      </c>
      <c r="T587" s="80" t="s">
        <v>2190</v>
      </c>
      <c r="U587" s="80"/>
      <c r="V587" s="80"/>
      <c r="W587" s="80" t="str">
        <f t="shared" si="29"/>
        <v/>
      </c>
      <c r="X587" s="32" t="s">
        <v>590</v>
      </c>
      <c r="Y587" s="110">
        <v>142</v>
      </c>
      <c r="Z587" s="35" t="s">
        <v>942</v>
      </c>
      <c r="AA587" s="133">
        <v>1</v>
      </c>
      <c r="AB587" s="133">
        <f t="shared" si="30"/>
        <v>1</v>
      </c>
    </row>
    <row r="588" spans="1:28" s="3" customFormat="1" x14ac:dyDescent="0.2">
      <c r="A588" s="99">
        <v>558</v>
      </c>
      <c r="B588" s="100">
        <v>587</v>
      </c>
      <c r="C588" s="101">
        <v>143</v>
      </c>
      <c r="D588" s="142" t="s">
        <v>2546</v>
      </c>
      <c r="E588" s="100">
        <v>143</v>
      </c>
      <c r="F588" s="102" t="str">
        <f t="shared" si="28"/>
        <v xml:space="preserve">1922-25 - Fourth Bureau Issues - 6c  Red Orange,  Garfield, Perf 11   </v>
      </c>
      <c r="G588" s="106" t="s">
        <v>2512</v>
      </c>
      <c r="H588" s="104">
        <v>1</v>
      </c>
      <c r="I588" s="105">
        <v>1</v>
      </c>
      <c r="J588" s="105">
        <v>0</v>
      </c>
      <c r="K588" s="105">
        <v>32.5</v>
      </c>
      <c r="L588" s="104">
        <v>1</v>
      </c>
      <c r="M588" s="100">
        <v>565</v>
      </c>
      <c r="N588" s="112" t="s">
        <v>590</v>
      </c>
      <c r="O588" s="32" t="s">
        <v>2279</v>
      </c>
      <c r="P588" s="111" t="s">
        <v>270</v>
      </c>
      <c r="Q588" s="80" t="s">
        <v>1962</v>
      </c>
      <c r="R588" s="80" t="s">
        <v>1653</v>
      </c>
      <c r="S588" s="36" t="s">
        <v>2143</v>
      </c>
      <c r="T588" s="80" t="s">
        <v>2190</v>
      </c>
      <c r="U588" s="80"/>
      <c r="V588" s="80"/>
      <c r="W588" s="80" t="str">
        <f t="shared" si="29"/>
        <v/>
      </c>
      <c r="X588" s="32" t="s">
        <v>590</v>
      </c>
      <c r="Y588" s="110">
        <v>143</v>
      </c>
      <c r="Z588" s="35" t="s">
        <v>943</v>
      </c>
      <c r="AA588" s="133">
        <v>1</v>
      </c>
      <c r="AB588" s="133">
        <f t="shared" si="30"/>
        <v>1</v>
      </c>
    </row>
    <row r="589" spans="1:28" s="3" customFormat="1" x14ac:dyDescent="0.2">
      <c r="A589" s="99">
        <v>559</v>
      </c>
      <c r="B589" s="100">
        <v>588</v>
      </c>
      <c r="C589" s="101">
        <v>144</v>
      </c>
      <c r="D589" s="142" t="s">
        <v>2546</v>
      </c>
      <c r="E589" s="100">
        <v>144</v>
      </c>
      <c r="F589" s="102" t="str">
        <f t="shared" si="28"/>
        <v xml:space="preserve">1922-25 - Fourth Bureau Issues - 7c  Black,  McKinley, Perf 11   </v>
      </c>
      <c r="G589" s="106" t="s">
        <v>2512</v>
      </c>
      <c r="H589" s="104">
        <v>0.75</v>
      </c>
      <c r="I589" s="105">
        <v>0.75</v>
      </c>
      <c r="J589" s="105">
        <v>0</v>
      </c>
      <c r="K589" s="105">
        <v>7.75</v>
      </c>
      <c r="L589" s="104">
        <v>0.75</v>
      </c>
      <c r="M589" s="100">
        <v>569</v>
      </c>
      <c r="N589" s="112" t="s">
        <v>590</v>
      </c>
      <c r="O589" s="32" t="s">
        <v>2279</v>
      </c>
      <c r="P589" s="111" t="s">
        <v>270</v>
      </c>
      <c r="Q589" s="80" t="s">
        <v>1963</v>
      </c>
      <c r="R589" s="80" t="s">
        <v>1691</v>
      </c>
      <c r="S589" s="36" t="s">
        <v>2014</v>
      </c>
      <c r="T589" s="80" t="s">
        <v>2190</v>
      </c>
      <c r="U589" s="80"/>
      <c r="V589" s="80"/>
      <c r="W589" s="80" t="str">
        <f t="shared" si="29"/>
        <v/>
      </c>
      <c r="X589" s="32" t="s">
        <v>590</v>
      </c>
      <c r="Y589" s="110">
        <v>144</v>
      </c>
      <c r="Z589" s="35" t="s">
        <v>944</v>
      </c>
      <c r="AA589" s="133">
        <v>1</v>
      </c>
      <c r="AB589" s="133">
        <f t="shared" si="30"/>
        <v>1</v>
      </c>
    </row>
    <row r="590" spans="1:28" s="3" customFormat="1" x14ac:dyDescent="0.2">
      <c r="A590" s="99">
        <v>560</v>
      </c>
      <c r="B590" s="100">
        <v>589</v>
      </c>
      <c r="C590" s="101">
        <v>145</v>
      </c>
      <c r="D590" s="142" t="s">
        <v>2546</v>
      </c>
      <c r="E590" s="100">
        <v>145</v>
      </c>
      <c r="F590" s="102" t="str">
        <f t="shared" si="28"/>
        <v xml:space="preserve">1922-25 - Fourth Bureau Issues - 8c  Olive Green,  Grant, Perf 11   </v>
      </c>
      <c r="G590" s="106" t="s">
        <v>2512</v>
      </c>
      <c r="H590" s="104">
        <v>1</v>
      </c>
      <c r="I590" s="105">
        <v>1</v>
      </c>
      <c r="J590" s="105">
        <v>0</v>
      </c>
      <c r="K590" s="105">
        <v>40</v>
      </c>
      <c r="L590" s="104">
        <v>1</v>
      </c>
      <c r="M590" s="100">
        <v>572</v>
      </c>
      <c r="N590" s="112" t="s">
        <v>590</v>
      </c>
      <c r="O590" s="32" t="s">
        <v>2279</v>
      </c>
      <c r="P590" s="111" t="s">
        <v>270</v>
      </c>
      <c r="Q590" s="80" t="s">
        <v>1965</v>
      </c>
      <c r="R590" s="80" t="s">
        <v>1654</v>
      </c>
      <c r="S590" s="36" t="s">
        <v>2123</v>
      </c>
      <c r="T590" s="80" t="s">
        <v>2190</v>
      </c>
      <c r="U590" s="80"/>
      <c r="V590" s="80"/>
      <c r="W590" s="80" t="str">
        <f t="shared" si="29"/>
        <v/>
      </c>
      <c r="X590" s="32" t="s">
        <v>590</v>
      </c>
      <c r="Y590" s="110">
        <v>145</v>
      </c>
      <c r="Z590" s="35" t="s">
        <v>945</v>
      </c>
      <c r="AA590" s="133">
        <v>1</v>
      </c>
      <c r="AB590" s="133">
        <f t="shared" si="30"/>
        <v>1</v>
      </c>
    </row>
    <row r="591" spans="1:28" s="3" customFormat="1" x14ac:dyDescent="0.2">
      <c r="A591" s="99">
        <v>561</v>
      </c>
      <c r="B591" s="100">
        <v>590</v>
      </c>
      <c r="C591" s="101">
        <v>146</v>
      </c>
      <c r="D591" s="142" t="s">
        <v>2546</v>
      </c>
      <c r="E591" s="100">
        <v>146</v>
      </c>
      <c r="F591" s="102" t="str">
        <f t="shared" si="28"/>
        <v xml:space="preserve">1922-25 - Fourth Bureau Issues - 9c  Rose,  Jefferson, Perf 11   </v>
      </c>
      <c r="G591" s="106" t="s">
        <v>2512</v>
      </c>
      <c r="H591" s="104">
        <v>1.25</v>
      </c>
      <c r="I591" s="105">
        <v>1.25</v>
      </c>
      <c r="J591" s="105">
        <v>0</v>
      </c>
      <c r="K591" s="105">
        <v>12.5</v>
      </c>
      <c r="L591" s="104">
        <v>1.25</v>
      </c>
      <c r="M591" s="100">
        <v>575</v>
      </c>
      <c r="N591" s="112" t="s">
        <v>590</v>
      </c>
      <c r="O591" s="32" t="s">
        <v>2279</v>
      </c>
      <c r="P591" s="111" t="s">
        <v>270</v>
      </c>
      <c r="Q591" s="80" t="s">
        <v>1968</v>
      </c>
      <c r="R591" s="80" t="s">
        <v>1636</v>
      </c>
      <c r="S591" s="36" t="s">
        <v>2023</v>
      </c>
      <c r="T591" s="80" t="s">
        <v>2190</v>
      </c>
      <c r="U591" s="80"/>
      <c r="V591" s="80"/>
      <c r="W591" s="80" t="str">
        <f t="shared" si="29"/>
        <v/>
      </c>
      <c r="X591" s="32" t="s">
        <v>590</v>
      </c>
      <c r="Y591" s="110">
        <v>146</v>
      </c>
      <c r="Z591" s="35" t="s">
        <v>946</v>
      </c>
      <c r="AA591" s="133">
        <v>1</v>
      </c>
      <c r="AB591" s="133">
        <f t="shared" si="30"/>
        <v>1</v>
      </c>
    </row>
    <row r="592" spans="1:28" s="3" customFormat="1" x14ac:dyDescent="0.2">
      <c r="A592" s="99">
        <v>562</v>
      </c>
      <c r="B592" s="100">
        <v>591</v>
      </c>
      <c r="C592" s="101">
        <v>147</v>
      </c>
      <c r="D592" s="142" t="s">
        <v>2546</v>
      </c>
      <c r="E592" s="100">
        <v>147</v>
      </c>
      <c r="F592" s="102" t="str">
        <f t="shared" si="28"/>
        <v xml:space="preserve">1922-25 - Fourth Bureau Issues - 10c  Orange,  Monroe, Perf 11   </v>
      </c>
      <c r="G592" s="106" t="s">
        <v>2512</v>
      </c>
      <c r="H592" s="104">
        <v>0.35</v>
      </c>
      <c r="I592" s="105">
        <v>0.35</v>
      </c>
      <c r="J592" s="105">
        <v>0</v>
      </c>
      <c r="K592" s="105">
        <v>15</v>
      </c>
      <c r="L592" s="104">
        <v>0.35</v>
      </c>
      <c r="M592" s="100">
        <v>578</v>
      </c>
      <c r="N592" s="112" t="s">
        <v>590</v>
      </c>
      <c r="O592" s="32" t="s">
        <v>2279</v>
      </c>
      <c r="P592" s="111" t="s">
        <v>270</v>
      </c>
      <c r="Q592" s="80" t="s">
        <v>1953</v>
      </c>
      <c r="R592" s="80" t="s">
        <v>1690</v>
      </c>
      <c r="S592" s="36" t="s">
        <v>2031</v>
      </c>
      <c r="T592" s="80" t="s">
        <v>2190</v>
      </c>
      <c r="U592" s="80"/>
      <c r="V592" s="80"/>
      <c r="W592" s="80" t="str">
        <f t="shared" si="29"/>
        <v/>
      </c>
      <c r="X592" s="32" t="s">
        <v>590</v>
      </c>
      <c r="Y592" s="110">
        <v>147</v>
      </c>
      <c r="Z592" s="35" t="s">
        <v>947</v>
      </c>
      <c r="AA592" s="133">
        <v>1</v>
      </c>
      <c r="AB592" s="133">
        <f t="shared" si="30"/>
        <v>1</v>
      </c>
    </row>
    <row r="593" spans="1:28" s="3" customFormat="1" x14ac:dyDescent="0.2">
      <c r="A593" s="99">
        <v>563</v>
      </c>
      <c r="B593" s="100">
        <v>592</v>
      </c>
      <c r="C593" s="101">
        <v>148</v>
      </c>
      <c r="D593" s="142" t="s">
        <v>2546</v>
      </c>
      <c r="E593" s="100">
        <v>148</v>
      </c>
      <c r="F593" s="102" t="str">
        <f t="shared" si="28"/>
        <v xml:space="preserve">1922-25 - Fourth Bureau Issues - 11c  Greenish Blue,  Rutherford B. Hayes, Perf 11   </v>
      </c>
      <c r="G593" s="106" t="s">
        <v>2512</v>
      </c>
      <c r="H593" s="104">
        <v>0.6</v>
      </c>
      <c r="I593" s="105">
        <v>0.6</v>
      </c>
      <c r="J593" s="105">
        <v>0</v>
      </c>
      <c r="K593" s="105">
        <v>1.4</v>
      </c>
      <c r="L593" s="104">
        <v>0.6</v>
      </c>
      <c r="M593" s="100">
        <v>582</v>
      </c>
      <c r="N593" s="112" t="s">
        <v>590</v>
      </c>
      <c r="O593" s="32" t="s">
        <v>2279</v>
      </c>
      <c r="P593" s="111" t="s">
        <v>270</v>
      </c>
      <c r="Q593" s="80" t="s">
        <v>1970</v>
      </c>
      <c r="R593" s="80" t="s">
        <v>1813</v>
      </c>
      <c r="S593" s="36" t="s">
        <v>2280</v>
      </c>
      <c r="T593" s="80" t="s">
        <v>2190</v>
      </c>
      <c r="U593" s="80"/>
      <c r="V593" s="80"/>
      <c r="W593" s="80" t="str">
        <f t="shared" si="29"/>
        <v/>
      </c>
      <c r="X593" s="32" t="s">
        <v>590</v>
      </c>
      <c r="Y593" s="110">
        <v>148</v>
      </c>
      <c r="Z593" s="35" t="s">
        <v>948</v>
      </c>
      <c r="AA593" s="133">
        <v>1</v>
      </c>
      <c r="AB593" s="133">
        <f t="shared" si="30"/>
        <v>1</v>
      </c>
    </row>
    <row r="594" spans="1:28" s="3" customFormat="1" x14ac:dyDescent="0.2">
      <c r="A594" s="99">
        <v>564</v>
      </c>
      <c r="B594" s="100">
        <v>593</v>
      </c>
      <c r="C594" s="101">
        <v>149</v>
      </c>
      <c r="D594" s="142" t="s">
        <v>2546</v>
      </c>
      <c r="E594" s="100">
        <v>149</v>
      </c>
      <c r="F594" s="102" t="str">
        <f t="shared" si="28"/>
        <v xml:space="preserve">1922-25 - Fourth Bureau Issues - 12c  Brown Violet,  Grover Cleveland, Perf 11   </v>
      </c>
      <c r="G594" s="106" t="s">
        <v>2512</v>
      </c>
      <c r="H594" s="104">
        <v>0.35</v>
      </c>
      <c r="I594" s="105">
        <v>0.35</v>
      </c>
      <c r="J594" s="105">
        <v>0</v>
      </c>
      <c r="K594" s="105">
        <v>5.25</v>
      </c>
      <c r="L594" s="104">
        <v>0.35</v>
      </c>
      <c r="M594" s="100">
        <v>584</v>
      </c>
      <c r="N594" s="112" t="s">
        <v>590</v>
      </c>
      <c r="O594" s="32" t="s">
        <v>2279</v>
      </c>
      <c r="P594" s="111" t="s">
        <v>270</v>
      </c>
      <c r="Q594" s="80" t="s">
        <v>1956</v>
      </c>
      <c r="R594" s="80" t="s">
        <v>1816</v>
      </c>
      <c r="S594" s="36" t="s">
        <v>2103</v>
      </c>
      <c r="T594" s="80" t="s">
        <v>2190</v>
      </c>
      <c r="U594" s="80"/>
      <c r="V594" s="80"/>
      <c r="W594" s="80" t="str">
        <f t="shared" si="29"/>
        <v/>
      </c>
      <c r="X594" s="32" t="s">
        <v>590</v>
      </c>
      <c r="Y594" s="110">
        <v>149</v>
      </c>
      <c r="Z594" s="35" t="s">
        <v>949</v>
      </c>
      <c r="AA594" s="133">
        <v>1</v>
      </c>
      <c r="AB594" s="133">
        <f t="shared" si="30"/>
        <v>1</v>
      </c>
    </row>
    <row r="595" spans="1:28" s="3" customFormat="1" x14ac:dyDescent="0.2">
      <c r="A595" s="99">
        <v>565</v>
      </c>
      <c r="B595" s="100">
        <v>594</v>
      </c>
      <c r="C595" s="101">
        <v>151</v>
      </c>
      <c r="D595" s="142" t="s">
        <v>2546</v>
      </c>
      <c r="E595" s="100">
        <v>151</v>
      </c>
      <c r="F595" s="102" t="str">
        <f t="shared" si="28"/>
        <v xml:space="preserve">1922-25 - Fourth Bureau Issues - 14c  Blue,  American Indian, Perf 11   </v>
      </c>
      <c r="G595" s="106" t="s">
        <v>2512</v>
      </c>
      <c r="H595" s="104">
        <v>0.9</v>
      </c>
      <c r="I595" s="105">
        <v>0.9</v>
      </c>
      <c r="J595" s="105">
        <v>0</v>
      </c>
      <c r="K595" s="105">
        <v>4.75</v>
      </c>
      <c r="L595" s="104">
        <v>0.9</v>
      </c>
      <c r="M595" s="100">
        <v>588</v>
      </c>
      <c r="N595" s="112" t="s">
        <v>590</v>
      </c>
      <c r="O595" s="32" t="s">
        <v>2279</v>
      </c>
      <c r="P595" s="111" t="s">
        <v>270</v>
      </c>
      <c r="Q595" s="80" t="s">
        <v>1973</v>
      </c>
      <c r="R595" s="80" t="s">
        <v>2502</v>
      </c>
      <c r="S595" s="36" t="s">
        <v>2018</v>
      </c>
      <c r="T595" s="80" t="s">
        <v>2190</v>
      </c>
      <c r="U595" s="80"/>
      <c r="V595" s="80"/>
      <c r="W595" s="80" t="str">
        <f t="shared" si="29"/>
        <v/>
      </c>
      <c r="X595" s="32" t="s">
        <v>590</v>
      </c>
      <c r="Y595" s="110">
        <v>151</v>
      </c>
      <c r="Z595" s="35" t="s">
        <v>950</v>
      </c>
      <c r="AA595" s="133">
        <v>1</v>
      </c>
      <c r="AB595" s="133">
        <f t="shared" si="30"/>
        <v>1</v>
      </c>
    </row>
    <row r="596" spans="1:28" s="3" customFormat="1" x14ac:dyDescent="0.2">
      <c r="A596" s="99">
        <v>566</v>
      </c>
      <c r="B596" s="100">
        <v>595</v>
      </c>
      <c r="C596" s="101">
        <v>152</v>
      </c>
      <c r="D596" s="142" t="s">
        <v>2546</v>
      </c>
      <c r="E596" s="100">
        <v>152</v>
      </c>
      <c r="F596" s="102" t="str">
        <f t="shared" si="28"/>
        <v xml:space="preserve">1922-25 - Fourth Bureau Issues - 15c  Gray,  Statue of Liberty, Perf 11   </v>
      </c>
      <c r="G596" s="106" t="s">
        <v>2512</v>
      </c>
      <c r="H596" s="104">
        <v>0.3</v>
      </c>
      <c r="I596" s="105">
        <v>0.3</v>
      </c>
      <c r="J596" s="105">
        <v>0</v>
      </c>
      <c r="K596" s="105">
        <v>17.5</v>
      </c>
      <c r="L596" s="104">
        <v>0.3</v>
      </c>
      <c r="M596" s="100">
        <v>590</v>
      </c>
      <c r="N596" s="112" t="s">
        <v>590</v>
      </c>
      <c r="O596" s="32" t="s">
        <v>2279</v>
      </c>
      <c r="P596" s="111" t="s">
        <v>270</v>
      </c>
      <c r="Q596" s="80" t="s">
        <v>1961</v>
      </c>
      <c r="R596" s="80" t="s">
        <v>1711</v>
      </c>
      <c r="S596" s="36" t="s">
        <v>2029</v>
      </c>
      <c r="T596" s="80" t="s">
        <v>2190</v>
      </c>
      <c r="U596" s="80"/>
      <c r="V596" s="80"/>
      <c r="W596" s="80" t="str">
        <f t="shared" si="29"/>
        <v/>
      </c>
      <c r="X596" s="32" t="s">
        <v>590</v>
      </c>
      <c r="Y596" s="110">
        <v>152</v>
      </c>
      <c r="Z596" s="35" t="s">
        <v>951</v>
      </c>
      <c r="AA596" s="133">
        <v>1</v>
      </c>
      <c r="AB596" s="133">
        <f t="shared" si="30"/>
        <v>1</v>
      </c>
    </row>
    <row r="597" spans="1:28" s="3" customFormat="1" x14ac:dyDescent="0.2">
      <c r="A597" s="99">
        <v>567</v>
      </c>
      <c r="B597" s="100">
        <v>596</v>
      </c>
      <c r="C597" s="101">
        <v>154</v>
      </c>
      <c r="D597" s="142" t="s">
        <v>2546</v>
      </c>
      <c r="E597" s="100">
        <v>154</v>
      </c>
      <c r="F597" s="102" t="str">
        <f t="shared" si="28"/>
        <v xml:space="preserve">1922-25 - Fourth Bureau Issues - 20c  Carmine Raose,  Golden Gate, Perf 11   </v>
      </c>
      <c r="G597" s="106" t="s">
        <v>2512</v>
      </c>
      <c r="H597" s="104">
        <v>0.3</v>
      </c>
      <c r="I597" s="105">
        <v>0.3</v>
      </c>
      <c r="J597" s="105">
        <v>0</v>
      </c>
      <c r="K597" s="105">
        <v>17.5</v>
      </c>
      <c r="L597" s="104">
        <v>0.3</v>
      </c>
      <c r="M597" s="100">
        <v>594</v>
      </c>
      <c r="N597" s="112" t="s">
        <v>590</v>
      </c>
      <c r="O597" s="32" t="s">
        <v>2279</v>
      </c>
      <c r="P597" s="111" t="s">
        <v>270</v>
      </c>
      <c r="Q597" s="80" t="s">
        <v>1969</v>
      </c>
      <c r="R597" s="80" t="s">
        <v>1700</v>
      </c>
      <c r="S597" s="36" t="s">
        <v>2281</v>
      </c>
      <c r="T597" s="80" t="s">
        <v>2190</v>
      </c>
      <c r="U597" s="80"/>
      <c r="V597" s="80"/>
      <c r="W597" s="80" t="str">
        <f t="shared" si="29"/>
        <v/>
      </c>
      <c r="X597" s="32" t="s">
        <v>590</v>
      </c>
      <c r="Y597" s="110">
        <v>154</v>
      </c>
      <c r="Z597" s="35" t="s">
        <v>952</v>
      </c>
      <c r="AA597" s="133">
        <v>1</v>
      </c>
      <c r="AB597" s="133">
        <f t="shared" si="30"/>
        <v>1</v>
      </c>
    </row>
    <row r="598" spans="1:28" s="3" customFormat="1" x14ac:dyDescent="0.2">
      <c r="A598" s="99">
        <v>568</v>
      </c>
      <c r="B598" s="100">
        <v>597</v>
      </c>
      <c r="C598" s="101">
        <v>155</v>
      </c>
      <c r="D598" s="142" t="s">
        <v>2546</v>
      </c>
      <c r="E598" s="100">
        <v>155</v>
      </c>
      <c r="F598" s="102" t="str">
        <f t="shared" si="28"/>
        <v xml:space="preserve">1922-25 - Fourth Bureau Issues - 25c  Yellow Green,  Niagara Falls, Perf 11   </v>
      </c>
      <c r="G598" s="106" t="s">
        <v>2512</v>
      </c>
      <c r="H598" s="104">
        <v>0.75</v>
      </c>
      <c r="I598" s="105">
        <v>0.75</v>
      </c>
      <c r="J598" s="105">
        <v>0</v>
      </c>
      <c r="K598" s="105">
        <v>15</v>
      </c>
      <c r="L598" s="104">
        <v>0.75</v>
      </c>
      <c r="M598" s="100">
        <v>596</v>
      </c>
      <c r="N598" s="112" t="s">
        <v>590</v>
      </c>
      <c r="O598" s="32" t="s">
        <v>2279</v>
      </c>
      <c r="P598" s="111" t="s">
        <v>270</v>
      </c>
      <c r="Q598" s="80" t="s">
        <v>1974</v>
      </c>
      <c r="R598" s="80" t="s">
        <v>2503</v>
      </c>
      <c r="S598" s="36" t="s">
        <v>2107</v>
      </c>
      <c r="T598" s="80" t="s">
        <v>2190</v>
      </c>
      <c r="U598" s="80"/>
      <c r="V598" s="80"/>
      <c r="W598" s="80" t="str">
        <f t="shared" si="29"/>
        <v/>
      </c>
      <c r="X598" s="32" t="s">
        <v>590</v>
      </c>
      <c r="Y598" s="110">
        <v>155</v>
      </c>
      <c r="Z598" s="35" t="s">
        <v>953</v>
      </c>
      <c r="AA598" s="133">
        <v>1</v>
      </c>
      <c r="AB598" s="133">
        <f t="shared" si="30"/>
        <v>1</v>
      </c>
    </row>
    <row r="599" spans="1:28" s="3" customFormat="1" x14ac:dyDescent="0.2">
      <c r="A599" s="99">
        <v>569</v>
      </c>
      <c r="B599" s="100">
        <v>598</v>
      </c>
      <c r="C599" s="101">
        <v>156</v>
      </c>
      <c r="D599" s="142" t="s">
        <v>2546</v>
      </c>
      <c r="E599" s="100">
        <v>156</v>
      </c>
      <c r="F599" s="102" t="str">
        <f t="shared" si="28"/>
        <v xml:space="preserve">1922-25 - Fourth Bureau Issues - 30c  Olive Brown,  American Bison, Perf 11   </v>
      </c>
      <c r="G599" s="106" t="s">
        <v>2512</v>
      </c>
      <c r="H599" s="104">
        <v>0.6</v>
      </c>
      <c r="I599" s="105">
        <v>0.6</v>
      </c>
      <c r="J599" s="105">
        <v>0</v>
      </c>
      <c r="K599" s="105">
        <v>25</v>
      </c>
      <c r="L599" s="104">
        <v>0.6</v>
      </c>
      <c r="M599" s="100">
        <v>598</v>
      </c>
      <c r="N599" s="112" t="s">
        <v>590</v>
      </c>
      <c r="O599" s="32" t="s">
        <v>2279</v>
      </c>
      <c r="P599" s="111" t="s">
        <v>270</v>
      </c>
      <c r="Q599" s="80" t="s">
        <v>1958</v>
      </c>
      <c r="R599" s="80" t="s">
        <v>2504</v>
      </c>
      <c r="S599" s="36" t="s">
        <v>2197</v>
      </c>
      <c r="T599" s="80" t="s">
        <v>2190</v>
      </c>
      <c r="U599" s="80"/>
      <c r="V599" s="80"/>
      <c r="W599" s="80" t="str">
        <f t="shared" si="29"/>
        <v/>
      </c>
      <c r="X599" s="32" t="s">
        <v>590</v>
      </c>
      <c r="Y599" s="110">
        <v>156</v>
      </c>
      <c r="Z599" s="35" t="s">
        <v>954</v>
      </c>
      <c r="AA599" s="133">
        <v>1</v>
      </c>
      <c r="AB599" s="133">
        <f t="shared" si="30"/>
        <v>1</v>
      </c>
    </row>
    <row r="600" spans="1:28" s="3" customFormat="1" x14ac:dyDescent="0.2">
      <c r="A600" s="99">
        <v>570</v>
      </c>
      <c r="B600" s="100">
        <v>599</v>
      </c>
      <c r="C600" s="101">
        <v>157</v>
      </c>
      <c r="D600" s="142" t="s">
        <v>2546</v>
      </c>
      <c r="E600" s="100">
        <v>157</v>
      </c>
      <c r="F600" s="102" t="str">
        <f t="shared" si="28"/>
        <v xml:space="preserve">1922-25 - Fourth Bureau Issues - 50c  Lilac,  Arlington Amphitheater, Perf 11   </v>
      </c>
      <c r="G600" s="106" t="s">
        <v>2512</v>
      </c>
      <c r="H600" s="104">
        <v>0.4</v>
      </c>
      <c r="I600" s="105">
        <v>0.4</v>
      </c>
      <c r="J600" s="105">
        <v>0</v>
      </c>
      <c r="K600" s="105">
        <v>35</v>
      </c>
      <c r="L600" s="104">
        <v>0.4</v>
      </c>
      <c r="M600" s="100">
        <v>600</v>
      </c>
      <c r="N600" s="112" t="s">
        <v>590</v>
      </c>
      <c r="O600" s="32" t="s">
        <v>2279</v>
      </c>
      <c r="P600" s="111" t="s">
        <v>270</v>
      </c>
      <c r="Q600" s="80" t="s">
        <v>1966</v>
      </c>
      <c r="R600" s="80" t="s">
        <v>2505</v>
      </c>
      <c r="S600" s="36" t="s">
        <v>2039</v>
      </c>
      <c r="T600" s="80" t="s">
        <v>2190</v>
      </c>
      <c r="U600" s="80"/>
      <c r="V600" s="80"/>
      <c r="W600" s="80" t="str">
        <f t="shared" si="29"/>
        <v/>
      </c>
      <c r="X600" s="32" t="s">
        <v>590</v>
      </c>
      <c r="Y600" s="110">
        <v>157</v>
      </c>
      <c r="Z600" s="35" t="s">
        <v>955</v>
      </c>
      <c r="AA600" s="133">
        <v>1</v>
      </c>
      <c r="AB600" s="133">
        <f t="shared" si="30"/>
        <v>1</v>
      </c>
    </row>
    <row r="601" spans="1:28" s="3" customFormat="1" x14ac:dyDescent="0.2">
      <c r="A601" s="99">
        <v>571</v>
      </c>
      <c r="B601" s="100">
        <v>600</v>
      </c>
      <c r="C601" s="101">
        <v>158</v>
      </c>
      <c r="D601" s="142" t="s">
        <v>2546</v>
      </c>
      <c r="E601" s="100">
        <v>158</v>
      </c>
      <c r="F601" s="102" t="str">
        <f t="shared" si="28"/>
        <v xml:space="preserve">1922-25 - Fourth Bureau Issues - $1 Violet Brown,  Lincoln Memorial, Perf 11   </v>
      </c>
      <c r="G601" s="106" t="s">
        <v>2512</v>
      </c>
      <c r="H601" s="104">
        <v>0.8</v>
      </c>
      <c r="I601" s="105">
        <v>0.8</v>
      </c>
      <c r="J601" s="105">
        <v>0</v>
      </c>
      <c r="K601" s="105">
        <v>37.5</v>
      </c>
      <c r="L601" s="104">
        <v>0.8</v>
      </c>
      <c r="M601" s="100">
        <v>602</v>
      </c>
      <c r="N601" s="112" t="s">
        <v>590</v>
      </c>
      <c r="O601" s="32" t="s">
        <v>2279</v>
      </c>
      <c r="P601" s="111" t="s">
        <v>270</v>
      </c>
      <c r="Q601" s="140" t="s">
        <v>2544</v>
      </c>
      <c r="R601" s="80" t="s">
        <v>1712</v>
      </c>
      <c r="S601" s="36" t="s">
        <v>2116</v>
      </c>
      <c r="T601" s="80" t="s">
        <v>2190</v>
      </c>
      <c r="U601" s="80"/>
      <c r="V601" s="80"/>
      <c r="W601" s="80" t="str">
        <f t="shared" si="29"/>
        <v/>
      </c>
      <c r="X601" s="32" t="s">
        <v>590</v>
      </c>
      <c r="Y601" s="110">
        <v>158</v>
      </c>
      <c r="Z601" s="35" t="s">
        <v>956</v>
      </c>
      <c r="AA601" s="133">
        <v>1</v>
      </c>
      <c r="AB601" s="133">
        <f t="shared" si="30"/>
        <v>1</v>
      </c>
    </row>
    <row r="602" spans="1:28" s="3" customFormat="1" x14ac:dyDescent="0.2">
      <c r="A602" s="99">
        <v>572</v>
      </c>
      <c r="B602" s="100">
        <v>601</v>
      </c>
      <c r="C602" s="101">
        <v>159</v>
      </c>
      <c r="D602" s="142" t="s">
        <v>2546</v>
      </c>
      <c r="E602" s="100">
        <v>159</v>
      </c>
      <c r="F602" s="102" t="str">
        <f t="shared" si="28"/>
        <v xml:space="preserve">1922-25 - Fourth Bureau Issues - $2 Deep Blue,  U.S. Capitol, Perf 11   </v>
      </c>
      <c r="G602" s="106" t="s">
        <v>2512</v>
      </c>
      <c r="H602" s="104">
        <v>9</v>
      </c>
      <c r="I602" s="105">
        <v>9</v>
      </c>
      <c r="J602" s="105">
        <v>0</v>
      </c>
      <c r="K602" s="105">
        <v>60</v>
      </c>
      <c r="L602" s="104">
        <v>9</v>
      </c>
      <c r="M602" s="100">
        <v>603</v>
      </c>
      <c r="N602" s="112" t="s">
        <v>590</v>
      </c>
      <c r="O602" s="32" t="s">
        <v>2279</v>
      </c>
      <c r="P602" s="111" t="s">
        <v>270</v>
      </c>
      <c r="Q602" s="140" t="s">
        <v>2543</v>
      </c>
      <c r="R602" s="80" t="s">
        <v>1713</v>
      </c>
      <c r="S602" s="36" t="s">
        <v>2077</v>
      </c>
      <c r="T602" s="80" t="s">
        <v>2190</v>
      </c>
      <c r="U602" s="80"/>
      <c r="V602" s="80"/>
      <c r="W602" s="80" t="str">
        <f t="shared" si="29"/>
        <v/>
      </c>
      <c r="X602" s="32" t="s">
        <v>590</v>
      </c>
      <c r="Y602" s="110">
        <v>159</v>
      </c>
      <c r="Z602" s="35" t="s">
        <v>957</v>
      </c>
      <c r="AA602" s="133">
        <v>1</v>
      </c>
      <c r="AB602" s="133">
        <f t="shared" si="30"/>
        <v>1</v>
      </c>
    </row>
    <row r="603" spans="1:28" s="3" customFormat="1" x14ac:dyDescent="0.2">
      <c r="A603" s="99">
        <v>573</v>
      </c>
      <c r="B603" s="100">
        <v>602</v>
      </c>
      <c r="C603" s="101">
        <v>160</v>
      </c>
      <c r="D603" s="142" t="s">
        <v>2546</v>
      </c>
      <c r="E603" s="100">
        <v>160</v>
      </c>
      <c r="F603" s="102" t="str">
        <f t="shared" si="28"/>
        <v xml:space="preserve">1922-25 - Fourth Bureau Issues - $5 Carmine &amp; Blue,  Freedom Statue "America", Perf 11   </v>
      </c>
      <c r="G603" s="106" t="s">
        <v>2512</v>
      </c>
      <c r="H603" s="104">
        <v>15</v>
      </c>
      <c r="I603" s="105">
        <v>15</v>
      </c>
      <c r="J603" s="105">
        <v>0</v>
      </c>
      <c r="K603" s="105">
        <v>90</v>
      </c>
      <c r="L603" s="104">
        <v>15</v>
      </c>
      <c r="M603" s="100">
        <v>604</v>
      </c>
      <c r="N603" s="112" t="s">
        <v>590</v>
      </c>
      <c r="O603" s="32" t="s">
        <v>2279</v>
      </c>
      <c r="P603" s="111" t="s">
        <v>270</v>
      </c>
      <c r="Q603" s="140" t="s">
        <v>2545</v>
      </c>
      <c r="R603" s="80" t="s">
        <v>2506</v>
      </c>
      <c r="S603" s="36" t="s">
        <v>2200</v>
      </c>
      <c r="T603" s="80" t="s">
        <v>2190</v>
      </c>
      <c r="U603" s="80"/>
      <c r="V603" s="80"/>
      <c r="W603" s="80" t="str">
        <f t="shared" si="29"/>
        <v/>
      </c>
      <c r="X603" s="32" t="s">
        <v>590</v>
      </c>
      <c r="Y603" s="110">
        <v>160</v>
      </c>
      <c r="Z603" s="35" t="s">
        <v>958</v>
      </c>
      <c r="AA603" s="133">
        <v>1</v>
      </c>
      <c r="AB603" s="133">
        <f t="shared" si="30"/>
        <v>1</v>
      </c>
    </row>
    <row r="604" spans="1:28" s="3" customFormat="1" x14ac:dyDescent="0.2">
      <c r="A604" s="99">
        <v>575</v>
      </c>
      <c r="B604" s="100">
        <v>603</v>
      </c>
      <c r="C604" s="101"/>
      <c r="D604" s="143" t="s">
        <v>3794</v>
      </c>
      <c r="E604" s="100">
        <v>135</v>
      </c>
      <c r="F604" s="102" t="str">
        <f t="shared" si="28"/>
        <v xml:space="preserve">1923-25 - Fourth Bureau Issues - 1c  Green,  Franklin, Imperf   </v>
      </c>
      <c r="G604" s="106" t="s">
        <v>2512</v>
      </c>
      <c r="H604" s="104"/>
      <c r="I604" s="105">
        <v>5</v>
      </c>
      <c r="J604" s="105">
        <v>0</v>
      </c>
      <c r="K604" s="105">
        <v>5</v>
      </c>
      <c r="L604" s="104">
        <v>5</v>
      </c>
      <c r="M604" s="100">
        <v>524</v>
      </c>
      <c r="N604" s="112" t="s">
        <v>590</v>
      </c>
      <c r="O604" s="32" t="s">
        <v>2282</v>
      </c>
      <c r="P604" s="111" t="s">
        <v>270</v>
      </c>
      <c r="Q604" s="80" t="s">
        <v>1954</v>
      </c>
      <c r="R604" s="80" t="s">
        <v>1634</v>
      </c>
      <c r="S604" s="36" t="s">
        <v>2022</v>
      </c>
      <c r="T604" s="80" t="s">
        <v>2138</v>
      </c>
      <c r="U604" s="80"/>
      <c r="V604" s="80"/>
      <c r="W604" s="80" t="str">
        <f t="shared" si="29"/>
        <v/>
      </c>
      <c r="X604" s="32" t="s">
        <v>1593</v>
      </c>
      <c r="Y604" s="110">
        <v>135</v>
      </c>
      <c r="Z604" s="35"/>
      <c r="AA604" s="133">
        <v>1</v>
      </c>
      <c r="AB604" s="133">
        <f t="shared" si="30"/>
        <v>0</v>
      </c>
    </row>
    <row r="605" spans="1:28" s="3" customFormat="1" x14ac:dyDescent="0.2">
      <c r="A605" s="99">
        <v>576</v>
      </c>
      <c r="B605" s="100">
        <v>604</v>
      </c>
      <c r="C605" s="101"/>
      <c r="D605" s="143" t="s">
        <v>3794</v>
      </c>
      <c r="E605" s="100">
        <v>136</v>
      </c>
      <c r="F605" s="102" t="str">
        <f t="shared" si="28"/>
        <v xml:space="preserve">1923-25 - Fourth Bureau Issues - 1½c  Yellow Brown,  Harding, Imperf   </v>
      </c>
      <c r="G605" s="106" t="s">
        <v>2512</v>
      </c>
      <c r="H605" s="104"/>
      <c r="I605" s="105">
        <v>1.5</v>
      </c>
      <c r="J605" s="105">
        <v>0</v>
      </c>
      <c r="K605" s="105">
        <v>1.25</v>
      </c>
      <c r="L605" s="104">
        <v>1.5</v>
      </c>
      <c r="M605" s="100">
        <v>533</v>
      </c>
      <c r="N605" s="112" t="s">
        <v>590</v>
      </c>
      <c r="O605" s="32" t="s">
        <v>2282</v>
      </c>
      <c r="P605" s="111" t="s">
        <v>270</v>
      </c>
      <c r="Q605" s="80" t="s">
        <v>1972</v>
      </c>
      <c r="R605" s="80" t="s">
        <v>1707</v>
      </c>
      <c r="S605" s="36" t="s">
        <v>2089</v>
      </c>
      <c r="T605" s="80" t="s">
        <v>2138</v>
      </c>
      <c r="U605" s="80"/>
      <c r="V605" s="80"/>
      <c r="W605" s="80" t="str">
        <f t="shared" si="29"/>
        <v/>
      </c>
      <c r="X605" s="32" t="s">
        <v>1593</v>
      </c>
      <c r="Y605" s="110">
        <v>136</v>
      </c>
      <c r="Z605" s="35"/>
      <c r="AA605" s="133">
        <v>1</v>
      </c>
      <c r="AB605" s="133">
        <f t="shared" si="30"/>
        <v>0</v>
      </c>
    </row>
    <row r="606" spans="1:28" s="3" customFormat="1" x14ac:dyDescent="0.2">
      <c r="A606" s="99">
        <v>577</v>
      </c>
      <c r="B606" s="100">
        <v>605</v>
      </c>
      <c r="C606" s="101"/>
      <c r="D606" s="143" t="s">
        <v>3794</v>
      </c>
      <c r="E606" s="100">
        <v>138</v>
      </c>
      <c r="F606" s="102" t="str">
        <f t="shared" si="28"/>
        <v xml:space="preserve">1923-25 - Fourth Bureau Issues - 2c  Carmine,  Washington, Imperf   </v>
      </c>
      <c r="G606" s="106" t="s">
        <v>2512</v>
      </c>
      <c r="H606" s="104"/>
      <c r="I606" s="105">
        <v>1.25</v>
      </c>
      <c r="J606" s="105">
        <v>0</v>
      </c>
      <c r="K606" s="105">
        <v>1.3</v>
      </c>
      <c r="L606" s="104">
        <v>1.25</v>
      </c>
      <c r="M606" s="100">
        <v>542</v>
      </c>
      <c r="N606" s="112" t="s">
        <v>590</v>
      </c>
      <c r="O606" s="32" t="s">
        <v>2282</v>
      </c>
      <c r="P606" s="111" t="s">
        <v>270</v>
      </c>
      <c r="Q606" s="80" t="s">
        <v>1960</v>
      </c>
      <c r="R606" s="80" t="s">
        <v>1635</v>
      </c>
      <c r="S606" s="36" t="s">
        <v>2057</v>
      </c>
      <c r="T606" s="80" t="s">
        <v>2138</v>
      </c>
      <c r="U606" s="80"/>
      <c r="V606" s="80"/>
      <c r="W606" s="80" t="str">
        <f t="shared" si="29"/>
        <v/>
      </c>
      <c r="X606" s="32" t="s">
        <v>1593</v>
      </c>
      <c r="Y606" s="110">
        <v>138</v>
      </c>
      <c r="Z606" s="35"/>
      <c r="AA606" s="133">
        <v>1</v>
      </c>
      <c r="AB606" s="133">
        <f t="shared" si="30"/>
        <v>0</v>
      </c>
    </row>
    <row r="607" spans="1:28" s="3" customFormat="1" x14ac:dyDescent="0.2">
      <c r="A607" s="99">
        <v>578</v>
      </c>
      <c r="B607" s="100">
        <v>606</v>
      </c>
      <c r="C607" s="101"/>
      <c r="D607" s="143" t="s">
        <v>3794</v>
      </c>
      <c r="E607" s="100">
        <v>135</v>
      </c>
      <c r="F607" s="102" t="str">
        <f t="shared" si="28"/>
        <v xml:space="preserve">1923 - Fourth Bureau Issues - 1c  Green,  Franklin, Rotary Press, Perf 11x10   </v>
      </c>
      <c r="G607" s="106" t="s">
        <v>2512</v>
      </c>
      <c r="H607" s="104"/>
      <c r="I607" s="105">
        <v>160</v>
      </c>
      <c r="J607" s="105">
        <v>0</v>
      </c>
      <c r="K607" s="105">
        <v>75</v>
      </c>
      <c r="L607" s="104">
        <v>160</v>
      </c>
      <c r="M607" s="100">
        <v>525</v>
      </c>
      <c r="N607" s="112" t="s">
        <v>590</v>
      </c>
      <c r="O607" s="32">
        <v>1923</v>
      </c>
      <c r="P607" s="111" t="s">
        <v>270</v>
      </c>
      <c r="Q607" s="80" t="s">
        <v>1954</v>
      </c>
      <c r="R607" s="80" t="s">
        <v>1634</v>
      </c>
      <c r="S607" s="36" t="s">
        <v>2022</v>
      </c>
      <c r="T607" s="80" t="s">
        <v>2274</v>
      </c>
      <c r="U607" s="80"/>
      <c r="V607" s="80" t="s">
        <v>2167</v>
      </c>
      <c r="W607" s="80" t="str">
        <f t="shared" si="29"/>
        <v>, Rotary Press</v>
      </c>
      <c r="X607" s="32" t="s">
        <v>1593</v>
      </c>
      <c r="Y607" s="110">
        <v>135</v>
      </c>
      <c r="Z607" s="35"/>
      <c r="AA607" s="133">
        <v>1</v>
      </c>
      <c r="AB607" s="133">
        <f t="shared" si="30"/>
        <v>0</v>
      </c>
    </row>
    <row r="608" spans="1:28" s="3" customFormat="1" x14ac:dyDescent="0.2">
      <c r="A608" s="99">
        <v>579</v>
      </c>
      <c r="B608" s="100">
        <v>607</v>
      </c>
      <c r="C608" s="101"/>
      <c r="D608" s="143" t="s">
        <v>3794</v>
      </c>
      <c r="E608" s="100">
        <v>138</v>
      </c>
      <c r="F608" s="102" t="str">
        <f t="shared" si="28"/>
        <v xml:space="preserve">1923 - Fourth Bureau Issues - 2c  Carmine,  Washington, Rotary Press, Perf 11x10   </v>
      </c>
      <c r="G608" s="106" t="s">
        <v>2512</v>
      </c>
      <c r="H608" s="104"/>
      <c r="I608" s="105">
        <v>140</v>
      </c>
      <c r="J608" s="105">
        <v>0</v>
      </c>
      <c r="K608" s="105">
        <v>70</v>
      </c>
      <c r="L608" s="104">
        <v>140</v>
      </c>
      <c r="M608" s="100">
        <v>543</v>
      </c>
      <c r="N608" s="112" t="s">
        <v>590</v>
      </c>
      <c r="O608" s="32">
        <v>1923</v>
      </c>
      <c r="P608" s="111" t="s">
        <v>270</v>
      </c>
      <c r="Q608" s="80" t="s">
        <v>1960</v>
      </c>
      <c r="R608" s="80" t="s">
        <v>1635</v>
      </c>
      <c r="S608" s="36" t="s">
        <v>2057</v>
      </c>
      <c r="T608" s="80" t="s">
        <v>2274</v>
      </c>
      <c r="U608" s="80"/>
      <c r="V608" s="80" t="s">
        <v>2167</v>
      </c>
      <c r="W608" s="80" t="str">
        <f t="shared" si="29"/>
        <v>, Rotary Press</v>
      </c>
      <c r="X608" s="32" t="s">
        <v>1593</v>
      </c>
      <c r="Y608" s="110">
        <v>138</v>
      </c>
      <c r="Z608" s="35"/>
      <c r="AA608" s="133">
        <v>1</v>
      </c>
      <c r="AB608" s="133">
        <f t="shared" si="30"/>
        <v>0</v>
      </c>
    </row>
    <row r="609" spans="1:28" s="3" customFormat="1" x14ac:dyDescent="0.2">
      <c r="A609" s="99">
        <v>581</v>
      </c>
      <c r="B609" s="100">
        <v>608</v>
      </c>
      <c r="C609" s="101"/>
      <c r="D609" s="143" t="s">
        <v>3794</v>
      </c>
      <c r="E609" s="100">
        <v>135</v>
      </c>
      <c r="F609" s="102" t="str">
        <f t="shared" si="28"/>
        <v xml:space="preserve">1923 - Fourth Bureau Issues - 1c  Green,  Franklin, Rotary Press, Perf 10   </v>
      </c>
      <c r="G609" s="106" t="s">
        <v>2512</v>
      </c>
      <c r="H609" s="104"/>
      <c r="I609" s="105">
        <v>0.75</v>
      </c>
      <c r="J609" s="105">
        <v>0</v>
      </c>
      <c r="K609" s="105">
        <v>10</v>
      </c>
      <c r="L609" s="104">
        <v>0.75</v>
      </c>
      <c r="M609" s="100">
        <v>526</v>
      </c>
      <c r="N609" s="112" t="s">
        <v>590</v>
      </c>
      <c r="O609" s="32">
        <v>1923</v>
      </c>
      <c r="P609" s="111" t="s">
        <v>270</v>
      </c>
      <c r="Q609" s="80" t="s">
        <v>1954</v>
      </c>
      <c r="R609" s="80" t="s">
        <v>1634</v>
      </c>
      <c r="S609" s="36" t="s">
        <v>2022</v>
      </c>
      <c r="T609" s="80" t="s">
        <v>2156</v>
      </c>
      <c r="U609" s="80"/>
      <c r="V609" s="80" t="s">
        <v>2167</v>
      </c>
      <c r="W609" s="80" t="str">
        <f t="shared" si="29"/>
        <v>, Rotary Press</v>
      </c>
      <c r="X609" s="32" t="s">
        <v>1593</v>
      </c>
      <c r="Y609" s="110">
        <v>135</v>
      </c>
      <c r="Z609" s="35"/>
      <c r="AA609" s="133">
        <v>1</v>
      </c>
      <c r="AB609" s="133">
        <f t="shared" si="30"/>
        <v>0</v>
      </c>
    </row>
    <row r="610" spans="1:28" s="3" customFormat="1" x14ac:dyDescent="0.2">
      <c r="A610" s="99">
        <v>582</v>
      </c>
      <c r="B610" s="100">
        <v>609</v>
      </c>
      <c r="C610" s="101"/>
      <c r="D610" s="143" t="s">
        <v>3794</v>
      </c>
      <c r="E610" s="100">
        <v>136</v>
      </c>
      <c r="F610" s="102" t="str">
        <f t="shared" si="28"/>
        <v xml:space="preserve">1923 - Fourth Bureau Issues - 1½c  Brown,  Harding, Rotary Press, Perf 10   </v>
      </c>
      <c r="G610" s="106" t="s">
        <v>2512</v>
      </c>
      <c r="H610" s="104"/>
      <c r="I610" s="105">
        <v>0.65</v>
      </c>
      <c r="J610" s="105">
        <v>0</v>
      </c>
      <c r="K610" s="105">
        <v>6</v>
      </c>
      <c r="L610" s="104">
        <v>0.65</v>
      </c>
      <c r="M610" s="100">
        <v>534</v>
      </c>
      <c r="N610" s="112" t="s">
        <v>590</v>
      </c>
      <c r="O610" s="32">
        <v>1923</v>
      </c>
      <c r="P610" s="111" t="s">
        <v>270</v>
      </c>
      <c r="Q610" s="80" t="s">
        <v>1972</v>
      </c>
      <c r="R610" s="80" t="s">
        <v>1707</v>
      </c>
      <c r="S610" s="36" t="s">
        <v>2021</v>
      </c>
      <c r="T610" s="80" t="s">
        <v>2156</v>
      </c>
      <c r="U610" s="80"/>
      <c r="V610" s="80" t="s">
        <v>2167</v>
      </c>
      <c r="W610" s="80" t="str">
        <f t="shared" si="29"/>
        <v>, Rotary Press</v>
      </c>
      <c r="X610" s="32" t="s">
        <v>1593</v>
      </c>
      <c r="Y610" s="110">
        <v>136</v>
      </c>
      <c r="Z610" s="35"/>
      <c r="AA610" s="133">
        <v>1</v>
      </c>
      <c r="AB610" s="133">
        <f t="shared" si="30"/>
        <v>0</v>
      </c>
    </row>
    <row r="611" spans="1:28" s="3" customFormat="1" x14ac:dyDescent="0.2">
      <c r="A611" s="99">
        <v>583</v>
      </c>
      <c r="B611" s="100">
        <v>610</v>
      </c>
      <c r="C611" s="101"/>
      <c r="D611" s="143" t="s">
        <v>3794</v>
      </c>
      <c r="E611" s="100">
        <v>138</v>
      </c>
      <c r="F611" s="102" t="str">
        <f t="shared" si="28"/>
        <v xml:space="preserve">1923 - Fourth Bureau Issues - 2c  Carmine,  Washington, Rotary Press, Perf 10   </v>
      </c>
      <c r="G611" s="106" t="s">
        <v>2512</v>
      </c>
      <c r="H611" s="104"/>
      <c r="I611" s="105">
        <v>0.3</v>
      </c>
      <c r="J611" s="105">
        <v>0</v>
      </c>
      <c r="K611" s="105">
        <v>3</v>
      </c>
      <c r="L611" s="104">
        <v>0.3</v>
      </c>
      <c r="M611" s="100">
        <v>544</v>
      </c>
      <c r="N611" s="112" t="s">
        <v>590</v>
      </c>
      <c r="O611" s="32">
        <v>1923</v>
      </c>
      <c r="P611" s="111" t="s">
        <v>270</v>
      </c>
      <c r="Q611" s="80" t="s">
        <v>1960</v>
      </c>
      <c r="R611" s="80" t="s">
        <v>1635</v>
      </c>
      <c r="S611" s="36" t="s">
        <v>2057</v>
      </c>
      <c r="T611" s="80" t="s">
        <v>2156</v>
      </c>
      <c r="U611" s="80"/>
      <c r="V611" s="80" t="s">
        <v>2167</v>
      </c>
      <c r="W611" s="80" t="str">
        <f t="shared" si="29"/>
        <v>, Rotary Press</v>
      </c>
      <c r="X611" s="32" t="s">
        <v>1593</v>
      </c>
      <c r="Y611" s="110">
        <v>138</v>
      </c>
      <c r="Z611" s="35"/>
      <c r="AA611" s="133">
        <v>1</v>
      </c>
      <c r="AB611" s="133">
        <f t="shared" si="30"/>
        <v>0</v>
      </c>
    </row>
    <row r="612" spans="1:28" s="3" customFormat="1" x14ac:dyDescent="0.2">
      <c r="A612" s="99">
        <v>584</v>
      </c>
      <c r="B612" s="100">
        <v>611</v>
      </c>
      <c r="C612" s="101"/>
      <c r="D612" s="143" t="s">
        <v>3794</v>
      </c>
      <c r="E612" s="100">
        <v>139</v>
      </c>
      <c r="F612" s="102" t="str">
        <f t="shared" si="28"/>
        <v xml:space="preserve">1923 - Fourth Bureau Issues - 3c  Violet,  Lincoln, Rotary Press, Perf 10   </v>
      </c>
      <c r="G612" s="106" t="s">
        <v>2512</v>
      </c>
      <c r="H612" s="104"/>
      <c r="I612" s="105">
        <v>3</v>
      </c>
      <c r="J612" s="105">
        <v>0</v>
      </c>
      <c r="K612" s="105">
        <v>27.5</v>
      </c>
      <c r="L612" s="104">
        <v>3</v>
      </c>
      <c r="M612" s="100">
        <v>552</v>
      </c>
      <c r="N612" s="112" t="s">
        <v>590</v>
      </c>
      <c r="O612" s="32">
        <v>1923</v>
      </c>
      <c r="P612" s="111" t="s">
        <v>270</v>
      </c>
      <c r="Q612" s="80" t="s">
        <v>1955</v>
      </c>
      <c r="R612" s="80" t="s">
        <v>1638</v>
      </c>
      <c r="S612" s="36" t="s">
        <v>2141</v>
      </c>
      <c r="T612" s="80" t="s">
        <v>2156</v>
      </c>
      <c r="U612" s="80"/>
      <c r="V612" s="80" t="s">
        <v>2167</v>
      </c>
      <c r="W612" s="80" t="str">
        <f t="shared" si="29"/>
        <v>, Rotary Press</v>
      </c>
      <c r="X612" s="32" t="s">
        <v>1593</v>
      </c>
      <c r="Y612" s="110">
        <v>139</v>
      </c>
      <c r="Z612" s="35"/>
      <c r="AA612" s="133">
        <v>1</v>
      </c>
      <c r="AB612" s="133">
        <f t="shared" si="30"/>
        <v>0</v>
      </c>
    </row>
    <row r="613" spans="1:28" s="3" customFormat="1" x14ac:dyDescent="0.2">
      <c r="A613" s="99">
        <v>585</v>
      </c>
      <c r="B613" s="100">
        <v>612</v>
      </c>
      <c r="C613" s="101"/>
      <c r="D613" s="143" t="s">
        <v>3794</v>
      </c>
      <c r="E613" s="100">
        <v>140</v>
      </c>
      <c r="F613" s="102" t="str">
        <f t="shared" si="28"/>
        <v xml:space="preserve">1923 - Fourth Bureau Issues - 4c  Yellow Brown,  Martha Washington, Rotary Press, Perf 10   </v>
      </c>
      <c r="G613" s="106" t="s">
        <v>2512</v>
      </c>
      <c r="H613" s="104"/>
      <c r="I613" s="105">
        <v>0.65</v>
      </c>
      <c r="J613" s="105">
        <v>0</v>
      </c>
      <c r="K613" s="105">
        <v>17.5</v>
      </c>
      <c r="L613" s="104">
        <v>0.65</v>
      </c>
      <c r="M613" s="100">
        <v>556</v>
      </c>
      <c r="N613" s="112" t="s">
        <v>590</v>
      </c>
      <c r="O613" s="32">
        <v>1923</v>
      </c>
      <c r="P613" s="111" t="s">
        <v>270</v>
      </c>
      <c r="Q613" s="80" t="s">
        <v>1964</v>
      </c>
      <c r="R613" s="80" t="s">
        <v>1688</v>
      </c>
      <c r="S613" s="36" t="s">
        <v>2089</v>
      </c>
      <c r="T613" s="80" t="s">
        <v>2156</v>
      </c>
      <c r="U613" s="80"/>
      <c r="V613" s="80" t="s">
        <v>2167</v>
      </c>
      <c r="W613" s="80" t="str">
        <f t="shared" si="29"/>
        <v>, Rotary Press</v>
      </c>
      <c r="X613" s="32" t="s">
        <v>1593</v>
      </c>
      <c r="Y613" s="110">
        <v>140</v>
      </c>
      <c r="Z613" s="35"/>
      <c r="AA613" s="133">
        <v>1</v>
      </c>
      <c r="AB613" s="133">
        <f t="shared" si="30"/>
        <v>0</v>
      </c>
    </row>
    <row r="614" spans="1:28" s="3" customFormat="1" x14ac:dyDescent="0.2">
      <c r="A614" s="99">
        <v>586</v>
      </c>
      <c r="B614" s="100">
        <v>613</v>
      </c>
      <c r="C614" s="101"/>
      <c r="D614" s="143" t="s">
        <v>3794</v>
      </c>
      <c r="E614" s="100">
        <v>142</v>
      </c>
      <c r="F614" s="102" t="str">
        <f t="shared" si="28"/>
        <v xml:space="preserve">1923 - Fourth Bureau Issues - 5c  Blue,  Roosevelt, Rotary Press, Perf 10   </v>
      </c>
      <c r="G614" s="106" t="s">
        <v>2512</v>
      </c>
      <c r="H614" s="104"/>
      <c r="I614" s="105">
        <v>0.4</v>
      </c>
      <c r="J614" s="105">
        <v>0</v>
      </c>
      <c r="K614" s="105">
        <v>17.5</v>
      </c>
      <c r="L614" s="104">
        <v>0.4</v>
      </c>
      <c r="M614" s="100">
        <v>562</v>
      </c>
      <c r="N614" s="112" t="s">
        <v>590</v>
      </c>
      <c r="O614" s="32">
        <v>1923</v>
      </c>
      <c r="P614" s="111" t="s">
        <v>270</v>
      </c>
      <c r="Q614" s="80" t="s">
        <v>1952</v>
      </c>
      <c r="R614" s="80" t="s">
        <v>1708</v>
      </c>
      <c r="S614" s="36" t="s">
        <v>2018</v>
      </c>
      <c r="T614" s="80" t="s">
        <v>2156</v>
      </c>
      <c r="U614" s="80"/>
      <c r="V614" s="80" t="s">
        <v>2167</v>
      </c>
      <c r="W614" s="80" t="str">
        <f t="shared" si="29"/>
        <v>, Rotary Press</v>
      </c>
      <c r="X614" s="32" t="s">
        <v>1593</v>
      </c>
      <c r="Y614" s="110">
        <v>142</v>
      </c>
      <c r="Z614" s="35"/>
      <c r="AA614" s="133">
        <v>1</v>
      </c>
      <c r="AB614" s="133">
        <f t="shared" si="30"/>
        <v>0</v>
      </c>
    </row>
    <row r="615" spans="1:28" s="3" customFormat="1" x14ac:dyDescent="0.2">
      <c r="A615" s="99">
        <v>587</v>
      </c>
      <c r="B615" s="100">
        <v>614</v>
      </c>
      <c r="C615" s="101"/>
      <c r="D615" s="143" t="s">
        <v>3794</v>
      </c>
      <c r="E615" s="100">
        <v>143</v>
      </c>
      <c r="F615" s="102" t="str">
        <f t="shared" si="28"/>
        <v xml:space="preserve">1923 - Fourth Bureau Issues - 6c  Red Orange,  Garfield, Rotary Press, Perf 10   </v>
      </c>
      <c r="G615" s="106" t="s">
        <v>2512</v>
      </c>
      <c r="H615" s="104"/>
      <c r="I615" s="105">
        <v>0.6</v>
      </c>
      <c r="J615" s="105">
        <v>0</v>
      </c>
      <c r="K615" s="105">
        <v>9.25</v>
      </c>
      <c r="L615" s="104">
        <v>0.6</v>
      </c>
      <c r="M615" s="100">
        <v>566</v>
      </c>
      <c r="N615" s="112" t="s">
        <v>590</v>
      </c>
      <c r="O615" s="32">
        <v>1923</v>
      </c>
      <c r="P615" s="111" t="s">
        <v>270</v>
      </c>
      <c r="Q615" s="80" t="s">
        <v>1962</v>
      </c>
      <c r="R615" s="80" t="s">
        <v>1653</v>
      </c>
      <c r="S615" s="36" t="s">
        <v>2143</v>
      </c>
      <c r="T615" s="80" t="s">
        <v>2156</v>
      </c>
      <c r="U615" s="80"/>
      <c r="V615" s="80" t="s">
        <v>2167</v>
      </c>
      <c r="W615" s="80" t="str">
        <f t="shared" si="29"/>
        <v>, Rotary Press</v>
      </c>
      <c r="X615" s="32" t="s">
        <v>1593</v>
      </c>
      <c r="Y615" s="110">
        <v>143</v>
      </c>
      <c r="Z615" s="35"/>
      <c r="AA615" s="133">
        <v>1</v>
      </c>
      <c r="AB615" s="133">
        <f t="shared" si="30"/>
        <v>0</v>
      </c>
    </row>
    <row r="616" spans="1:28" s="3" customFormat="1" x14ac:dyDescent="0.2">
      <c r="A616" s="99">
        <v>588</v>
      </c>
      <c r="B616" s="100">
        <v>615</v>
      </c>
      <c r="C616" s="101"/>
      <c r="D616" s="143" t="s">
        <v>3794</v>
      </c>
      <c r="E616" s="100">
        <v>144</v>
      </c>
      <c r="F616" s="102" t="str">
        <f t="shared" si="28"/>
        <v xml:space="preserve">1923 - Fourth Bureau Issues - 7c  Black,  McKinley, Rotary Press, Perf 10   </v>
      </c>
      <c r="G616" s="106" t="s">
        <v>2512</v>
      </c>
      <c r="H616" s="104"/>
      <c r="I616" s="105">
        <v>6.25</v>
      </c>
      <c r="J616" s="105">
        <v>0</v>
      </c>
      <c r="K616" s="105">
        <v>12.5</v>
      </c>
      <c r="L616" s="104">
        <v>6.25</v>
      </c>
      <c r="M616" s="100">
        <v>570</v>
      </c>
      <c r="N616" s="112" t="s">
        <v>590</v>
      </c>
      <c r="O616" s="32">
        <v>1923</v>
      </c>
      <c r="P616" s="111" t="s">
        <v>270</v>
      </c>
      <c r="Q616" s="80" t="s">
        <v>1963</v>
      </c>
      <c r="R616" s="80" t="s">
        <v>1691</v>
      </c>
      <c r="S616" s="36" t="s">
        <v>2014</v>
      </c>
      <c r="T616" s="80" t="s">
        <v>2156</v>
      </c>
      <c r="U616" s="80"/>
      <c r="V616" s="80" t="s">
        <v>2167</v>
      </c>
      <c r="W616" s="80" t="str">
        <f t="shared" si="29"/>
        <v>, Rotary Press</v>
      </c>
      <c r="X616" s="32" t="s">
        <v>1593</v>
      </c>
      <c r="Y616" s="110">
        <v>144</v>
      </c>
      <c r="Z616" s="35"/>
      <c r="AA616" s="133">
        <v>1</v>
      </c>
      <c r="AB616" s="133">
        <f t="shared" si="30"/>
        <v>0</v>
      </c>
    </row>
    <row r="617" spans="1:28" s="3" customFormat="1" x14ac:dyDescent="0.2">
      <c r="A617" s="99">
        <v>589</v>
      </c>
      <c r="B617" s="100">
        <v>616</v>
      </c>
      <c r="C617" s="101"/>
      <c r="D617" s="143" t="s">
        <v>3794</v>
      </c>
      <c r="E617" s="100">
        <v>145</v>
      </c>
      <c r="F617" s="102" t="str">
        <f t="shared" si="28"/>
        <v xml:space="preserve">1923 - Fourth Bureau Issues - 8c  Olive Green,  Grant, Rotary Press, Perf 10   </v>
      </c>
      <c r="G617" s="106" t="s">
        <v>2512</v>
      </c>
      <c r="H617" s="104"/>
      <c r="I617" s="105">
        <v>4.5</v>
      </c>
      <c r="J617" s="105">
        <v>0</v>
      </c>
      <c r="K617" s="105">
        <v>27.5</v>
      </c>
      <c r="L617" s="104">
        <v>4.5</v>
      </c>
      <c r="M617" s="100">
        <v>573</v>
      </c>
      <c r="N617" s="112" t="s">
        <v>590</v>
      </c>
      <c r="O617" s="32">
        <v>1923</v>
      </c>
      <c r="P617" s="111" t="s">
        <v>270</v>
      </c>
      <c r="Q617" s="80" t="s">
        <v>1965</v>
      </c>
      <c r="R617" s="80" t="s">
        <v>1654</v>
      </c>
      <c r="S617" s="36" t="s">
        <v>2123</v>
      </c>
      <c r="T617" s="80" t="s">
        <v>2156</v>
      </c>
      <c r="U617" s="80"/>
      <c r="V617" s="80" t="s">
        <v>2167</v>
      </c>
      <c r="W617" s="80" t="str">
        <f t="shared" si="29"/>
        <v>, Rotary Press</v>
      </c>
      <c r="X617" s="32" t="s">
        <v>1593</v>
      </c>
      <c r="Y617" s="110">
        <v>145</v>
      </c>
      <c r="Z617" s="35"/>
      <c r="AA617" s="133">
        <v>1</v>
      </c>
      <c r="AB617" s="133">
        <f t="shared" si="30"/>
        <v>0</v>
      </c>
    </row>
    <row r="618" spans="1:28" s="3" customFormat="1" x14ac:dyDescent="0.2">
      <c r="A618" s="99">
        <v>590</v>
      </c>
      <c r="B618" s="100">
        <v>617</v>
      </c>
      <c r="C618" s="101"/>
      <c r="D618" s="143" t="s">
        <v>3794</v>
      </c>
      <c r="E618" s="100">
        <v>146</v>
      </c>
      <c r="F618" s="102" t="str">
        <f t="shared" si="28"/>
        <v xml:space="preserve">1923 - Fourth Bureau Issues - 9c  Raose,  Jefferson, Rotary Press, Perf 10   </v>
      </c>
      <c r="G618" s="106" t="s">
        <v>2512</v>
      </c>
      <c r="H618" s="104"/>
      <c r="I618" s="105">
        <v>2.5</v>
      </c>
      <c r="J618" s="105">
        <v>0</v>
      </c>
      <c r="K618" s="105">
        <v>6</v>
      </c>
      <c r="L618" s="104">
        <v>2.5</v>
      </c>
      <c r="M618" s="100">
        <v>576</v>
      </c>
      <c r="N618" s="112" t="s">
        <v>590</v>
      </c>
      <c r="O618" s="32">
        <v>1923</v>
      </c>
      <c r="P618" s="111" t="s">
        <v>270</v>
      </c>
      <c r="Q618" s="80" t="s">
        <v>1968</v>
      </c>
      <c r="R618" s="80" t="s">
        <v>1636</v>
      </c>
      <c r="S618" s="36" t="s">
        <v>2283</v>
      </c>
      <c r="T618" s="80" t="s">
        <v>2156</v>
      </c>
      <c r="U618" s="80"/>
      <c r="V618" s="80" t="s">
        <v>2167</v>
      </c>
      <c r="W618" s="80" t="str">
        <f t="shared" si="29"/>
        <v>, Rotary Press</v>
      </c>
      <c r="X618" s="32" t="s">
        <v>1593</v>
      </c>
      <c r="Y618" s="110">
        <v>146</v>
      </c>
      <c r="Z618" s="35"/>
      <c r="AA618" s="133">
        <v>1</v>
      </c>
      <c r="AB618" s="133">
        <f t="shared" si="30"/>
        <v>0</v>
      </c>
    </row>
    <row r="619" spans="1:28" s="3" customFormat="1" x14ac:dyDescent="0.2">
      <c r="A619" s="99">
        <v>591</v>
      </c>
      <c r="B619" s="100">
        <v>618</v>
      </c>
      <c r="C619" s="101"/>
      <c r="D619" s="143" t="s">
        <v>3794</v>
      </c>
      <c r="E619" s="100">
        <v>147</v>
      </c>
      <c r="F619" s="102" t="str">
        <f t="shared" si="28"/>
        <v xml:space="preserve">1923 - Fourth Bureau Issues - 10c  Orange,  Monroe, Rotary Press, Perf 10   </v>
      </c>
      <c r="G619" s="106" t="s">
        <v>2512</v>
      </c>
      <c r="H619" s="104"/>
      <c r="I619" s="105">
        <v>0.5</v>
      </c>
      <c r="J619" s="105">
        <v>0</v>
      </c>
      <c r="K619" s="105">
        <v>45</v>
      </c>
      <c r="L619" s="104">
        <v>0.5</v>
      </c>
      <c r="M619" s="100">
        <v>579</v>
      </c>
      <c r="N619" s="112" t="s">
        <v>590</v>
      </c>
      <c r="O619" s="32">
        <v>1923</v>
      </c>
      <c r="P619" s="111" t="s">
        <v>270</v>
      </c>
      <c r="Q619" s="80" t="s">
        <v>1953</v>
      </c>
      <c r="R619" s="80" t="s">
        <v>1690</v>
      </c>
      <c r="S619" s="36" t="s">
        <v>2031</v>
      </c>
      <c r="T619" s="80" t="s">
        <v>2156</v>
      </c>
      <c r="U619" s="80"/>
      <c r="V619" s="80" t="s">
        <v>2167</v>
      </c>
      <c r="W619" s="80" t="str">
        <f t="shared" si="29"/>
        <v>, Rotary Press</v>
      </c>
      <c r="X619" s="32" t="s">
        <v>1593</v>
      </c>
      <c r="Y619" s="110">
        <v>147</v>
      </c>
      <c r="Z619" s="35"/>
      <c r="AA619" s="133">
        <v>1</v>
      </c>
      <c r="AB619" s="133">
        <f t="shared" si="30"/>
        <v>0</v>
      </c>
    </row>
    <row r="620" spans="1:28" s="3" customFormat="1" x14ac:dyDescent="0.2">
      <c r="A620" s="99">
        <v>594</v>
      </c>
      <c r="B620" s="100">
        <v>619</v>
      </c>
      <c r="C620" s="101"/>
      <c r="D620" s="145" t="s">
        <v>2548</v>
      </c>
      <c r="E620" s="100">
        <v>135</v>
      </c>
      <c r="F620" s="102" t="str">
        <f t="shared" si="28"/>
        <v xml:space="preserve">1923 - Fourth Bureau Issues - 1c  Green,  Franklin, Rotary Press, Perf 11   </v>
      </c>
      <c r="G620" s="106" t="s">
        <v>2512</v>
      </c>
      <c r="H620" s="104"/>
      <c r="I620" s="105">
        <v>22500</v>
      </c>
      <c r="J620" s="105">
        <v>0</v>
      </c>
      <c r="K620" s="105">
        <v>0</v>
      </c>
      <c r="L620" s="104">
        <v>22500</v>
      </c>
      <c r="M620" s="100">
        <v>527</v>
      </c>
      <c r="N620" s="112" t="s">
        <v>590</v>
      </c>
      <c r="O620" s="32">
        <v>1923</v>
      </c>
      <c r="P620" s="111" t="s">
        <v>270</v>
      </c>
      <c r="Q620" s="80" t="s">
        <v>1954</v>
      </c>
      <c r="R620" s="80" t="s">
        <v>1634</v>
      </c>
      <c r="S620" s="36" t="s">
        <v>2022</v>
      </c>
      <c r="T620" s="80" t="s">
        <v>2190</v>
      </c>
      <c r="U620" s="80"/>
      <c r="V620" s="80" t="s">
        <v>2167</v>
      </c>
      <c r="W620" s="80" t="str">
        <f t="shared" si="29"/>
        <v>, Rotary Press</v>
      </c>
      <c r="X620" s="32" t="s">
        <v>1593</v>
      </c>
      <c r="Y620" s="110">
        <v>135</v>
      </c>
      <c r="Z620" s="35"/>
      <c r="AA620" s="133">
        <v>1</v>
      </c>
      <c r="AB620" s="133">
        <f t="shared" si="30"/>
        <v>0</v>
      </c>
    </row>
    <row r="621" spans="1:28" s="3" customFormat="1" x14ac:dyDescent="0.2">
      <c r="A621" s="99">
        <v>595</v>
      </c>
      <c r="B621" s="100">
        <v>620</v>
      </c>
      <c r="C621" s="101"/>
      <c r="D621" s="143" t="s">
        <v>3794</v>
      </c>
      <c r="E621" s="100">
        <v>138</v>
      </c>
      <c r="F621" s="102" t="str">
        <f t="shared" si="28"/>
        <v xml:space="preserve">1923 - Fourth Bureau Issues - 2c  Carmine,  Washington, Rotary Press, Perf 11   </v>
      </c>
      <c r="G621" s="106" t="s">
        <v>2512</v>
      </c>
      <c r="H621" s="104"/>
      <c r="I621" s="105">
        <v>375</v>
      </c>
      <c r="J621" s="105">
        <v>0</v>
      </c>
      <c r="K621" s="105">
        <v>0</v>
      </c>
      <c r="L621" s="104">
        <v>375</v>
      </c>
      <c r="M621" s="100">
        <v>545</v>
      </c>
      <c r="N621" s="112" t="s">
        <v>590</v>
      </c>
      <c r="O621" s="32">
        <v>1923</v>
      </c>
      <c r="P621" s="111" t="s">
        <v>270</v>
      </c>
      <c r="Q621" s="80" t="s">
        <v>1960</v>
      </c>
      <c r="R621" s="80" t="s">
        <v>1635</v>
      </c>
      <c r="S621" s="36" t="s">
        <v>2057</v>
      </c>
      <c r="T621" s="80" t="s">
        <v>2190</v>
      </c>
      <c r="U621" s="80"/>
      <c r="V621" s="80" t="s">
        <v>2167</v>
      </c>
      <c r="W621" s="80" t="str">
        <f t="shared" si="29"/>
        <v>, Rotary Press</v>
      </c>
      <c r="X621" s="32" t="s">
        <v>1593</v>
      </c>
      <c r="Y621" s="110">
        <v>138</v>
      </c>
      <c r="Z621" s="35"/>
      <c r="AA621" s="133">
        <v>1</v>
      </c>
      <c r="AB621" s="133">
        <f t="shared" si="30"/>
        <v>0</v>
      </c>
    </row>
    <row r="622" spans="1:28" s="3" customFormat="1" x14ac:dyDescent="0.2">
      <c r="A622" s="99">
        <v>596</v>
      </c>
      <c r="B622" s="100">
        <v>621</v>
      </c>
      <c r="C622" s="101"/>
      <c r="D622" s="145" t="s">
        <v>2548</v>
      </c>
      <c r="E622" s="100">
        <v>135</v>
      </c>
      <c r="F622" s="102" t="str">
        <f t="shared" si="28"/>
        <v xml:space="preserve">1923 - Fourth Bureau Issues - 1c  Green,  Franklin, Rotary Press Sheet Waste, Perf 11   </v>
      </c>
      <c r="G622" s="106" t="s">
        <v>2512</v>
      </c>
      <c r="H622" s="104"/>
      <c r="I622" s="105">
        <v>190000</v>
      </c>
      <c r="J622" s="105">
        <v>0</v>
      </c>
      <c r="K622" s="105">
        <v>0</v>
      </c>
      <c r="L622" s="104">
        <v>190000</v>
      </c>
      <c r="M622" s="100">
        <v>528</v>
      </c>
      <c r="N622" s="112" t="s">
        <v>590</v>
      </c>
      <c r="O622" s="32">
        <v>1923</v>
      </c>
      <c r="P622" s="111" t="s">
        <v>270</v>
      </c>
      <c r="Q622" s="80" t="s">
        <v>1954</v>
      </c>
      <c r="R622" s="80" t="s">
        <v>1634</v>
      </c>
      <c r="S622" s="36" t="s">
        <v>2022</v>
      </c>
      <c r="T622" s="80" t="s">
        <v>2190</v>
      </c>
      <c r="U622" s="80"/>
      <c r="V622" s="80" t="s">
        <v>2284</v>
      </c>
      <c r="W622" s="80" t="str">
        <f t="shared" si="29"/>
        <v>, Rotary Press Sheet Waste</v>
      </c>
      <c r="X622" s="32" t="s">
        <v>1593</v>
      </c>
      <c r="Y622" s="110">
        <v>135</v>
      </c>
      <c r="Z622" s="35"/>
      <c r="AA622" s="133">
        <v>1</v>
      </c>
      <c r="AB622" s="133">
        <f t="shared" si="30"/>
        <v>0</v>
      </c>
    </row>
    <row r="623" spans="1:28" s="3" customFormat="1" x14ac:dyDescent="0.2">
      <c r="A623" s="99">
        <v>597</v>
      </c>
      <c r="B623" s="100">
        <v>622</v>
      </c>
      <c r="C623" s="101"/>
      <c r="D623" s="143" t="s">
        <v>3794</v>
      </c>
      <c r="E623" s="100">
        <v>135</v>
      </c>
      <c r="F623" s="102" t="str">
        <f t="shared" si="28"/>
        <v xml:space="preserve">1923-29 - Fourth Bureau Issues - 1c  Green,  Franklin, Rotary Press, Perf 10 Vert Coil   </v>
      </c>
      <c r="G623" s="106" t="s">
        <v>2512</v>
      </c>
      <c r="H623" s="104"/>
      <c r="I623" s="105">
        <v>0.25</v>
      </c>
      <c r="J623" s="105">
        <v>0</v>
      </c>
      <c r="K623" s="105">
        <v>0</v>
      </c>
      <c r="L623" s="104">
        <v>0.25</v>
      </c>
      <c r="M623" s="100">
        <v>529</v>
      </c>
      <c r="N623" s="112" t="s">
        <v>590</v>
      </c>
      <c r="O623" s="32" t="s">
        <v>2285</v>
      </c>
      <c r="P623" s="111" t="s">
        <v>270</v>
      </c>
      <c r="Q623" s="80" t="s">
        <v>1954</v>
      </c>
      <c r="R623" s="80" t="s">
        <v>1634</v>
      </c>
      <c r="S623" s="36" t="s">
        <v>2022</v>
      </c>
      <c r="T623" s="80" t="s">
        <v>2166</v>
      </c>
      <c r="U623" s="80"/>
      <c r="V623" s="80" t="s">
        <v>2167</v>
      </c>
      <c r="W623" s="80" t="str">
        <f t="shared" si="29"/>
        <v>, Rotary Press</v>
      </c>
      <c r="X623" s="32" t="s">
        <v>1593</v>
      </c>
      <c r="Y623" s="110">
        <v>135</v>
      </c>
      <c r="Z623" s="35"/>
      <c r="AA623" s="133">
        <v>1</v>
      </c>
      <c r="AB623" s="133">
        <f t="shared" si="30"/>
        <v>0</v>
      </c>
    </row>
    <row r="624" spans="1:28" s="3" customFormat="1" x14ac:dyDescent="0.2">
      <c r="A624" s="99">
        <v>598</v>
      </c>
      <c r="B624" s="100">
        <v>623</v>
      </c>
      <c r="C624" s="101"/>
      <c r="D624" s="143" t="s">
        <v>3794</v>
      </c>
      <c r="E624" s="100">
        <v>136</v>
      </c>
      <c r="F624" s="102" t="str">
        <f t="shared" si="28"/>
        <v xml:space="preserve">1923-29 - Fourth Bureau Issues - 1½c  Brown,  Harding, Rotary Press, Perf 10 Vert Coil   </v>
      </c>
      <c r="G624" s="106" t="s">
        <v>2512</v>
      </c>
      <c r="H624" s="104"/>
      <c r="I624" s="105">
        <v>0.25</v>
      </c>
      <c r="J624" s="105">
        <v>0</v>
      </c>
      <c r="K624" s="105">
        <v>0</v>
      </c>
      <c r="L624" s="104">
        <v>0.25</v>
      </c>
      <c r="M624" s="100">
        <v>535</v>
      </c>
      <c r="N624" s="112" t="s">
        <v>590</v>
      </c>
      <c r="O624" s="32" t="s">
        <v>2285</v>
      </c>
      <c r="P624" s="111" t="s">
        <v>270</v>
      </c>
      <c r="Q624" s="80" t="s">
        <v>1972</v>
      </c>
      <c r="R624" s="80" t="s">
        <v>1707</v>
      </c>
      <c r="S624" s="36" t="s">
        <v>2021</v>
      </c>
      <c r="T624" s="80" t="s">
        <v>2166</v>
      </c>
      <c r="U624" s="80"/>
      <c r="V624" s="80" t="s">
        <v>2167</v>
      </c>
      <c r="W624" s="80" t="str">
        <f t="shared" si="29"/>
        <v>, Rotary Press</v>
      </c>
      <c r="X624" s="32" t="s">
        <v>1593</v>
      </c>
      <c r="Y624" s="110">
        <v>136</v>
      </c>
      <c r="Z624" s="35"/>
      <c r="AA624" s="133">
        <v>1</v>
      </c>
      <c r="AB624" s="133">
        <f t="shared" si="30"/>
        <v>0</v>
      </c>
    </row>
    <row r="625" spans="1:28" s="3" customFormat="1" x14ac:dyDescent="0.2">
      <c r="A625" s="99">
        <v>599</v>
      </c>
      <c r="B625" s="100">
        <v>624</v>
      </c>
      <c r="C625" s="101"/>
      <c r="D625" s="143" t="s">
        <v>3794</v>
      </c>
      <c r="E625" s="100">
        <v>138</v>
      </c>
      <c r="F625" s="102" t="str">
        <f t="shared" si="28"/>
        <v xml:space="preserve">1923-29 - Fourth Bureau Issues - 2c  Carmine,  Washington, Type I, Rotary Press, Perf 10 Vert Coil   </v>
      </c>
      <c r="G625" s="106" t="s">
        <v>2512</v>
      </c>
      <c r="H625" s="104"/>
      <c r="I625" s="105">
        <v>0.25</v>
      </c>
      <c r="J625" s="105">
        <v>0</v>
      </c>
      <c r="K625" s="105">
        <v>0</v>
      </c>
      <c r="L625" s="104">
        <v>0.25</v>
      </c>
      <c r="M625" s="100">
        <v>546</v>
      </c>
      <c r="N625" s="112" t="s">
        <v>590</v>
      </c>
      <c r="O625" s="32" t="s">
        <v>2285</v>
      </c>
      <c r="P625" s="111" t="s">
        <v>270</v>
      </c>
      <c r="Q625" s="80" t="s">
        <v>1960</v>
      </c>
      <c r="R625" s="80" t="s">
        <v>1635</v>
      </c>
      <c r="S625" s="36" t="s">
        <v>2057</v>
      </c>
      <c r="T625" s="80" t="s">
        <v>2166</v>
      </c>
      <c r="U625" s="80"/>
      <c r="V625" s="80" t="s">
        <v>2168</v>
      </c>
      <c r="W625" s="80" t="str">
        <f t="shared" si="29"/>
        <v>, Type I, Rotary Press</v>
      </c>
      <c r="X625" s="32" t="s">
        <v>1593</v>
      </c>
      <c r="Y625" s="110">
        <v>138</v>
      </c>
      <c r="Z625" s="35"/>
      <c r="AA625" s="133">
        <v>1</v>
      </c>
      <c r="AB625" s="133">
        <f t="shared" si="30"/>
        <v>0</v>
      </c>
    </row>
    <row r="626" spans="1:28" s="3" customFormat="1" x14ac:dyDescent="0.2">
      <c r="A626" s="99" t="s">
        <v>273</v>
      </c>
      <c r="B626" s="100">
        <v>625</v>
      </c>
      <c r="C626" s="101"/>
      <c r="D626" s="143" t="s">
        <v>3794</v>
      </c>
      <c r="E626" s="100">
        <v>138</v>
      </c>
      <c r="F626" s="102" t="str">
        <f t="shared" si="28"/>
        <v xml:space="preserve">1923-29 - Fourth Bureau Issues - 2c  Carmine,  Washington, Type II, Rotary Press, Perf 10 Vert Coil   </v>
      </c>
      <c r="G626" s="106" t="s">
        <v>2512</v>
      </c>
      <c r="H626" s="104"/>
      <c r="I626" s="105">
        <v>17.5</v>
      </c>
      <c r="J626" s="105">
        <v>0</v>
      </c>
      <c r="K626" s="105">
        <v>0</v>
      </c>
      <c r="L626" s="104">
        <v>17.5</v>
      </c>
      <c r="M626" s="100">
        <v>547</v>
      </c>
      <c r="N626" s="112" t="s">
        <v>590</v>
      </c>
      <c r="O626" s="32" t="s">
        <v>2285</v>
      </c>
      <c r="P626" s="111" t="s">
        <v>270</v>
      </c>
      <c r="Q626" s="80" t="s">
        <v>1960</v>
      </c>
      <c r="R626" s="80" t="s">
        <v>1635</v>
      </c>
      <c r="S626" s="36" t="s">
        <v>2057</v>
      </c>
      <c r="T626" s="80" t="s">
        <v>2166</v>
      </c>
      <c r="U626" s="80"/>
      <c r="V626" s="80" t="s">
        <v>2189</v>
      </c>
      <c r="W626" s="80" t="str">
        <f t="shared" si="29"/>
        <v>, Type II, Rotary Press</v>
      </c>
      <c r="X626" s="32" t="s">
        <v>1593</v>
      </c>
      <c r="Y626" s="110">
        <v>138</v>
      </c>
      <c r="Z626" s="35"/>
      <c r="AA626" s="133">
        <v>1</v>
      </c>
      <c r="AB626" s="133">
        <f t="shared" si="30"/>
        <v>0</v>
      </c>
    </row>
    <row r="627" spans="1:28" s="3" customFormat="1" x14ac:dyDescent="0.2">
      <c r="A627" s="99">
        <v>600</v>
      </c>
      <c r="B627" s="100">
        <v>626</v>
      </c>
      <c r="C627" s="101"/>
      <c r="D627" s="143" t="s">
        <v>3794</v>
      </c>
      <c r="E627" s="100">
        <v>139</v>
      </c>
      <c r="F627" s="102" t="str">
        <f t="shared" si="28"/>
        <v xml:space="preserve">1923-29 - Fourth Bureau Issues - 3c  Violet,  Lincoln, Rotary Press, Perf 10 Vert Coil   </v>
      </c>
      <c r="G627" s="106" t="s">
        <v>2512</v>
      </c>
      <c r="H627" s="104"/>
      <c r="I627" s="105">
        <v>0.25</v>
      </c>
      <c r="J627" s="105">
        <v>0</v>
      </c>
      <c r="K627" s="105">
        <v>0</v>
      </c>
      <c r="L627" s="104">
        <v>0.25</v>
      </c>
      <c r="M627" s="100">
        <v>553</v>
      </c>
      <c r="N627" s="112" t="s">
        <v>590</v>
      </c>
      <c r="O627" s="32" t="s">
        <v>2285</v>
      </c>
      <c r="P627" s="111" t="s">
        <v>270</v>
      </c>
      <c r="Q627" s="80" t="s">
        <v>1955</v>
      </c>
      <c r="R627" s="80" t="s">
        <v>1638</v>
      </c>
      <c r="S627" s="36" t="s">
        <v>2141</v>
      </c>
      <c r="T627" s="80" t="s">
        <v>2166</v>
      </c>
      <c r="U627" s="80"/>
      <c r="V627" s="80" t="s">
        <v>2167</v>
      </c>
      <c r="W627" s="80" t="str">
        <f t="shared" si="29"/>
        <v>, Rotary Press</v>
      </c>
      <c r="X627" s="32" t="s">
        <v>1593</v>
      </c>
      <c r="Y627" s="110">
        <v>139</v>
      </c>
      <c r="Z627" s="35"/>
      <c r="AA627" s="133">
        <v>1</v>
      </c>
      <c r="AB627" s="133">
        <f t="shared" si="30"/>
        <v>0</v>
      </c>
    </row>
    <row r="628" spans="1:28" s="3" customFormat="1" x14ac:dyDescent="0.2">
      <c r="A628" s="99">
        <v>601</v>
      </c>
      <c r="B628" s="100">
        <v>627</v>
      </c>
      <c r="C628" s="101"/>
      <c r="D628" s="143" t="s">
        <v>3794</v>
      </c>
      <c r="E628" s="100">
        <v>140</v>
      </c>
      <c r="F628" s="102" t="str">
        <f t="shared" si="28"/>
        <v xml:space="preserve">1923-29 - Fourth Bureau Issues - 4c  Yellow Brown,  Martha Washington, Rotary Press, Perf 10 Vert Coil   </v>
      </c>
      <c r="G628" s="106" t="s">
        <v>2512</v>
      </c>
      <c r="H628" s="104"/>
      <c r="I628" s="105">
        <v>0.35</v>
      </c>
      <c r="J628" s="105">
        <v>0</v>
      </c>
      <c r="K628" s="105">
        <v>0</v>
      </c>
      <c r="L628" s="104">
        <v>0.35</v>
      </c>
      <c r="M628" s="100">
        <v>557</v>
      </c>
      <c r="N628" s="112" t="s">
        <v>590</v>
      </c>
      <c r="O628" s="32" t="s">
        <v>2285</v>
      </c>
      <c r="P628" s="111" t="s">
        <v>270</v>
      </c>
      <c r="Q628" s="80" t="s">
        <v>1964</v>
      </c>
      <c r="R628" s="80" t="s">
        <v>1688</v>
      </c>
      <c r="S628" s="36" t="s">
        <v>2089</v>
      </c>
      <c r="T628" s="80" t="s">
        <v>2166</v>
      </c>
      <c r="U628" s="80"/>
      <c r="V628" s="80" t="s">
        <v>2167</v>
      </c>
      <c r="W628" s="80" t="str">
        <f t="shared" si="29"/>
        <v>, Rotary Press</v>
      </c>
      <c r="X628" s="32" t="s">
        <v>1593</v>
      </c>
      <c r="Y628" s="110">
        <v>140</v>
      </c>
      <c r="Z628" s="35"/>
      <c r="AA628" s="133">
        <v>1</v>
      </c>
      <c r="AB628" s="133">
        <f t="shared" si="30"/>
        <v>0</v>
      </c>
    </row>
    <row r="629" spans="1:28" s="3" customFormat="1" x14ac:dyDescent="0.2">
      <c r="A629" s="99">
        <v>602</v>
      </c>
      <c r="B629" s="100">
        <v>628</v>
      </c>
      <c r="C629" s="101"/>
      <c r="D629" s="143" t="s">
        <v>3794</v>
      </c>
      <c r="E629" s="100">
        <v>142</v>
      </c>
      <c r="F629" s="102" t="str">
        <f t="shared" si="28"/>
        <v xml:space="preserve">1923-29 - Fourth Bureau Issues - 5c  Dark Blue,  Roosevelt, Rotary Press, Perf 10 Vert Coil   </v>
      </c>
      <c r="G629" s="106" t="s">
        <v>2512</v>
      </c>
      <c r="H629" s="104"/>
      <c r="I629" s="105">
        <v>0.25</v>
      </c>
      <c r="J629" s="105">
        <v>0</v>
      </c>
      <c r="K629" s="105">
        <v>0</v>
      </c>
      <c r="L629" s="104">
        <v>0.25</v>
      </c>
      <c r="M629" s="100">
        <v>563</v>
      </c>
      <c r="N629" s="112" t="s">
        <v>590</v>
      </c>
      <c r="O629" s="32" t="s">
        <v>2285</v>
      </c>
      <c r="P629" s="111" t="s">
        <v>270</v>
      </c>
      <c r="Q629" s="80" t="s">
        <v>1952</v>
      </c>
      <c r="R629" s="80" t="s">
        <v>1708</v>
      </c>
      <c r="S629" s="36" t="s">
        <v>2117</v>
      </c>
      <c r="T629" s="80" t="s">
        <v>2166</v>
      </c>
      <c r="U629" s="80"/>
      <c r="V629" s="80" t="s">
        <v>2167</v>
      </c>
      <c r="W629" s="80" t="str">
        <f t="shared" si="29"/>
        <v>, Rotary Press</v>
      </c>
      <c r="X629" s="32" t="s">
        <v>1593</v>
      </c>
      <c r="Y629" s="110">
        <v>142</v>
      </c>
      <c r="Z629" s="35"/>
      <c r="AA629" s="133">
        <v>1</v>
      </c>
      <c r="AB629" s="133">
        <f t="shared" si="30"/>
        <v>0</v>
      </c>
    </row>
    <row r="630" spans="1:28" s="3" customFormat="1" x14ac:dyDescent="0.2">
      <c r="A630" s="99">
        <v>603</v>
      </c>
      <c r="B630" s="100">
        <v>629</v>
      </c>
      <c r="C630" s="101"/>
      <c r="D630" s="143" t="s">
        <v>3794</v>
      </c>
      <c r="E630" s="100">
        <v>147</v>
      </c>
      <c r="F630" s="102" t="str">
        <f t="shared" si="28"/>
        <v xml:space="preserve">1923-29 - Fourth Bureau Issues - 10c  Orange,  Monroe, Rotary Press, Perf 10 Vert Coil   </v>
      </c>
      <c r="G630" s="106" t="s">
        <v>2512</v>
      </c>
      <c r="H630" s="104"/>
      <c r="I630" s="105">
        <v>0.25</v>
      </c>
      <c r="J630" s="105">
        <v>0</v>
      </c>
      <c r="K630" s="105">
        <v>3.5</v>
      </c>
      <c r="L630" s="104">
        <v>0.25</v>
      </c>
      <c r="M630" s="100">
        <v>580</v>
      </c>
      <c r="N630" s="112" t="s">
        <v>590</v>
      </c>
      <c r="O630" s="32" t="s">
        <v>2285</v>
      </c>
      <c r="P630" s="111" t="s">
        <v>270</v>
      </c>
      <c r="Q630" s="80" t="s">
        <v>1953</v>
      </c>
      <c r="R630" s="80" t="s">
        <v>1690</v>
      </c>
      <c r="S630" s="36" t="s">
        <v>2031</v>
      </c>
      <c r="T630" s="80" t="s">
        <v>2166</v>
      </c>
      <c r="U630" s="80"/>
      <c r="V630" s="80" t="s">
        <v>2167</v>
      </c>
      <c r="W630" s="80" t="str">
        <f t="shared" si="29"/>
        <v>, Rotary Press</v>
      </c>
      <c r="X630" s="32" t="s">
        <v>1593</v>
      </c>
      <c r="Y630" s="110">
        <v>147</v>
      </c>
      <c r="Z630" s="35"/>
      <c r="AA630" s="133">
        <v>1</v>
      </c>
      <c r="AB630" s="133">
        <f t="shared" si="30"/>
        <v>0</v>
      </c>
    </row>
    <row r="631" spans="1:28" s="3" customFormat="1" x14ac:dyDescent="0.2">
      <c r="A631" s="99">
        <v>604</v>
      </c>
      <c r="B631" s="100">
        <v>630</v>
      </c>
      <c r="C631" s="101"/>
      <c r="D631" s="143" t="s">
        <v>3794</v>
      </c>
      <c r="E631" s="100">
        <v>135</v>
      </c>
      <c r="F631" s="102" t="str">
        <f t="shared" si="28"/>
        <v xml:space="preserve">1923-29 - Fourth Bureau Issues - 1c  Green,  Franklin, Rotary Press, Perf 10 Horiz Coil   </v>
      </c>
      <c r="G631" s="106" t="s">
        <v>2512</v>
      </c>
      <c r="H631" s="104"/>
      <c r="I631" s="105">
        <v>0.25</v>
      </c>
      <c r="J631" s="105">
        <v>0</v>
      </c>
      <c r="K631" s="105">
        <v>0.4</v>
      </c>
      <c r="L631" s="104">
        <v>0.25</v>
      </c>
      <c r="M631" s="100">
        <v>530</v>
      </c>
      <c r="N631" s="112" t="s">
        <v>590</v>
      </c>
      <c r="O631" s="32" t="s">
        <v>2285</v>
      </c>
      <c r="P631" s="111" t="s">
        <v>270</v>
      </c>
      <c r="Q631" s="80" t="s">
        <v>1954</v>
      </c>
      <c r="R631" s="80" t="s">
        <v>1634</v>
      </c>
      <c r="S631" s="36" t="s">
        <v>2022</v>
      </c>
      <c r="T631" s="80" t="s">
        <v>2165</v>
      </c>
      <c r="U631" s="80"/>
      <c r="V631" s="80" t="s">
        <v>2167</v>
      </c>
      <c r="W631" s="80" t="str">
        <f t="shared" si="29"/>
        <v>, Rotary Press</v>
      </c>
      <c r="X631" s="32" t="s">
        <v>1593</v>
      </c>
      <c r="Y631" s="110">
        <v>135</v>
      </c>
      <c r="Z631" s="35"/>
      <c r="AA631" s="133">
        <v>1</v>
      </c>
      <c r="AB631" s="133">
        <f t="shared" si="30"/>
        <v>0</v>
      </c>
    </row>
    <row r="632" spans="1:28" s="3" customFormat="1" x14ac:dyDescent="0.2">
      <c r="A632" s="99">
        <v>605</v>
      </c>
      <c r="B632" s="100">
        <v>631</v>
      </c>
      <c r="C632" s="101"/>
      <c r="D632" s="143" t="s">
        <v>3794</v>
      </c>
      <c r="E632" s="100">
        <v>136</v>
      </c>
      <c r="F632" s="102" t="str">
        <f t="shared" si="28"/>
        <v xml:space="preserve">1923-29 - Fourth Bureau Issues - 1½c  Yellow Brown,  Harding, Rotary Press, Perf 10 Horiz Coil   </v>
      </c>
      <c r="G632" s="106" t="s">
        <v>2512</v>
      </c>
      <c r="H632" s="104"/>
      <c r="I632" s="105">
        <v>0.25</v>
      </c>
      <c r="J632" s="105">
        <v>0</v>
      </c>
      <c r="K632" s="105">
        <v>0.4</v>
      </c>
      <c r="L632" s="104">
        <v>0.25</v>
      </c>
      <c r="M632" s="100">
        <v>536</v>
      </c>
      <c r="N632" s="112" t="s">
        <v>590</v>
      </c>
      <c r="O632" s="32" t="s">
        <v>2285</v>
      </c>
      <c r="P632" s="111" t="s">
        <v>270</v>
      </c>
      <c r="Q632" s="80" t="s">
        <v>1972</v>
      </c>
      <c r="R632" s="80" t="s">
        <v>1707</v>
      </c>
      <c r="S632" s="36" t="s">
        <v>2089</v>
      </c>
      <c r="T632" s="80" t="s">
        <v>2165</v>
      </c>
      <c r="U632" s="80"/>
      <c r="V632" s="80" t="s">
        <v>2167</v>
      </c>
      <c r="W632" s="80" t="str">
        <f t="shared" si="29"/>
        <v>, Rotary Press</v>
      </c>
      <c r="X632" s="32" t="s">
        <v>1593</v>
      </c>
      <c r="Y632" s="110">
        <v>136</v>
      </c>
      <c r="Z632" s="35"/>
      <c r="AA632" s="133">
        <v>1</v>
      </c>
      <c r="AB632" s="133">
        <f t="shared" si="30"/>
        <v>0</v>
      </c>
    </row>
    <row r="633" spans="1:28" s="3" customFormat="1" x14ac:dyDescent="0.2">
      <c r="A633" s="99">
        <v>606</v>
      </c>
      <c r="B633" s="100">
        <v>632</v>
      </c>
      <c r="C633" s="101"/>
      <c r="D633" s="143" t="s">
        <v>3794</v>
      </c>
      <c r="E633" s="100">
        <v>138</v>
      </c>
      <c r="F633" s="102" t="str">
        <f t="shared" si="28"/>
        <v xml:space="preserve">1923-29 - Fourth Bureau Issues - 2c  Carmine,  Washington, Rotary Press, Perf 10 Horiz Coil   </v>
      </c>
      <c r="G633" s="106" t="s">
        <v>2512</v>
      </c>
      <c r="H633" s="104"/>
      <c r="I633" s="105">
        <v>0.25</v>
      </c>
      <c r="J633" s="105">
        <v>0</v>
      </c>
      <c r="K633" s="105">
        <v>0.4</v>
      </c>
      <c r="L633" s="104">
        <v>0.25</v>
      </c>
      <c r="M633" s="100">
        <v>548</v>
      </c>
      <c r="N633" s="112" t="s">
        <v>590</v>
      </c>
      <c r="O633" s="32" t="s">
        <v>2285</v>
      </c>
      <c r="P633" s="111" t="s">
        <v>270</v>
      </c>
      <c r="Q633" s="80" t="s">
        <v>1960</v>
      </c>
      <c r="R633" s="80" t="s">
        <v>1635</v>
      </c>
      <c r="S633" s="36" t="s">
        <v>2057</v>
      </c>
      <c r="T633" s="80" t="s">
        <v>2165</v>
      </c>
      <c r="U633" s="80"/>
      <c r="V633" s="80" t="s">
        <v>2167</v>
      </c>
      <c r="W633" s="80" t="str">
        <f t="shared" si="29"/>
        <v>, Rotary Press</v>
      </c>
      <c r="X633" s="32" t="s">
        <v>1593</v>
      </c>
      <c r="Y633" s="110">
        <v>138</v>
      </c>
      <c r="Z633" s="35"/>
      <c r="AA633" s="133">
        <v>1</v>
      </c>
      <c r="AB633" s="133">
        <f t="shared" si="30"/>
        <v>0</v>
      </c>
    </row>
    <row r="634" spans="1:28" s="3" customFormat="1" x14ac:dyDescent="0.2">
      <c r="A634" s="99">
        <v>610</v>
      </c>
      <c r="B634" s="100">
        <v>633</v>
      </c>
      <c r="C634" s="101" t="s">
        <v>645</v>
      </c>
      <c r="D634" s="142" t="s">
        <v>2546</v>
      </c>
      <c r="E634" s="100" t="s">
        <v>645</v>
      </c>
      <c r="F634" s="102" t="str">
        <f t="shared" si="28"/>
        <v xml:space="preserve">1923 - Harding Memorial Issue - 2c  Black,  Harding, Perf 11   </v>
      </c>
      <c r="G634" s="106" t="s">
        <v>2512</v>
      </c>
      <c r="H634" s="138">
        <v>0.25</v>
      </c>
      <c r="I634" s="105">
        <v>0.25</v>
      </c>
      <c r="J634" s="105">
        <v>0</v>
      </c>
      <c r="K634" s="105">
        <v>0.55000000000000004</v>
      </c>
      <c r="L634" s="104">
        <v>0.25</v>
      </c>
      <c r="M634" s="100">
        <v>934</v>
      </c>
      <c r="N634" s="112" t="s">
        <v>591</v>
      </c>
      <c r="O634" s="32">
        <v>1923</v>
      </c>
      <c r="P634" s="111" t="s">
        <v>295</v>
      </c>
      <c r="Q634" s="80" t="s">
        <v>1960</v>
      </c>
      <c r="R634" s="80" t="s">
        <v>1707</v>
      </c>
      <c r="S634" s="36" t="s">
        <v>2014</v>
      </c>
      <c r="T634" s="80" t="s">
        <v>2190</v>
      </c>
      <c r="U634" s="80"/>
      <c r="V634" s="80"/>
      <c r="W634" s="80" t="str">
        <f t="shared" si="29"/>
        <v/>
      </c>
      <c r="X634" s="32" t="s">
        <v>591</v>
      </c>
      <c r="Y634" s="110" t="s">
        <v>645</v>
      </c>
      <c r="Z634" s="35" t="s">
        <v>1051</v>
      </c>
      <c r="AA634" s="133">
        <v>1</v>
      </c>
      <c r="AB634" s="133">
        <f t="shared" si="30"/>
        <v>1</v>
      </c>
    </row>
    <row r="635" spans="1:28" s="3" customFormat="1" x14ac:dyDescent="0.2">
      <c r="A635" s="99">
        <v>611</v>
      </c>
      <c r="B635" s="100">
        <v>634</v>
      </c>
      <c r="C635" s="101"/>
      <c r="D635" s="142" t="s">
        <v>2546</v>
      </c>
      <c r="E635" s="100" t="s">
        <v>645</v>
      </c>
      <c r="F635" s="102" t="str">
        <f t="shared" si="28"/>
        <v xml:space="preserve">1923 - Harding Memorial Issue - 2c  Black,  Harding, Imperf   </v>
      </c>
      <c r="G635" s="106" t="s">
        <v>2512</v>
      </c>
      <c r="H635" s="104"/>
      <c r="I635" s="105">
        <v>4</v>
      </c>
      <c r="J635" s="105">
        <v>0</v>
      </c>
      <c r="K635" s="105">
        <v>4.75</v>
      </c>
      <c r="L635" s="104">
        <v>4</v>
      </c>
      <c r="M635" s="100">
        <v>935</v>
      </c>
      <c r="N635" s="112" t="s">
        <v>591</v>
      </c>
      <c r="O635" s="32">
        <v>1923</v>
      </c>
      <c r="P635" s="111" t="s">
        <v>295</v>
      </c>
      <c r="Q635" s="80" t="s">
        <v>1960</v>
      </c>
      <c r="R635" s="80" t="s">
        <v>1707</v>
      </c>
      <c r="S635" s="36" t="s">
        <v>2014</v>
      </c>
      <c r="T635" s="80" t="s">
        <v>2138</v>
      </c>
      <c r="U635" s="80"/>
      <c r="V635" s="80"/>
      <c r="W635" s="80" t="str">
        <f t="shared" si="29"/>
        <v/>
      </c>
      <c r="X635" s="32" t="s">
        <v>1593</v>
      </c>
      <c r="Y635" s="110" t="s">
        <v>645</v>
      </c>
      <c r="Z635" s="35"/>
      <c r="AA635" s="133">
        <v>1</v>
      </c>
      <c r="AB635" s="133">
        <f t="shared" si="30"/>
        <v>0</v>
      </c>
    </row>
    <row r="636" spans="1:28" s="3" customFormat="1" x14ac:dyDescent="0.2">
      <c r="A636" s="99">
        <v>612</v>
      </c>
      <c r="B636" s="100">
        <v>635</v>
      </c>
      <c r="C636" s="101"/>
      <c r="D636" s="142" t="s">
        <v>2546</v>
      </c>
      <c r="E636" s="100" t="s">
        <v>645</v>
      </c>
      <c r="F636" s="102" t="str">
        <f t="shared" si="28"/>
        <v xml:space="preserve">1923 - Harding Memorial Issue - 2c  Black,  Harding, Rotary Press, Perf 10   </v>
      </c>
      <c r="G636" s="106" t="s">
        <v>2512</v>
      </c>
      <c r="H636" s="104"/>
      <c r="I636" s="105">
        <v>1.75</v>
      </c>
      <c r="J636" s="105">
        <v>0</v>
      </c>
      <c r="K636" s="105">
        <v>15</v>
      </c>
      <c r="L636" s="104">
        <v>1.75</v>
      </c>
      <c r="M636" s="100">
        <v>936</v>
      </c>
      <c r="N636" s="112" t="s">
        <v>591</v>
      </c>
      <c r="O636" s="32">
        <v>1923</v>
      </c>
      <c r="P636" s="111" t="s">
        <v>295</v>
      </c>
      <c r="Q636" s="80" t="s">
        <v>1960</v>
      </c>
      <c r="R636" s="80" t="s">
        <v>1707</v>
      </c>
      <c r="S636" s="36" t="s">
        <v>2014</v>
      </c>
      <c r="T636" s="80" t="s">
        <v>2156</v>
      </c>
      <c r="U636" s="80"/>
      <c r="V636" s="80" t="s">
        <v>2167</v>
      </c>
      <c r="W636" s="80" t="str">
        <f t="shared" si="29"/>
        <v>, Rotary Press</v>
      </c>
      <c r="X636" s="32" t="s">
        <v>1593</v>
      </c>
      <c r="Y636" s="110" t="s">
        <v>645</v>
      </c>
      <c r="Z636" s="35"/>
      <c r="AA636" s="133">
        <v>1</v>
      </c>
      <c r="AB636" s="133">
        <f t="shared" si="30"/>
        <v>0</v>
      </c>
    </row>
    <row r="637" spans="1:28" s="3" customFormat="1" x14ac:dyDescent="0.2">
      <c r="A637" s="99">
        <v>613</v>
      </c>
      <c r="B637" s="100">
        <v>636</v>
      </c>
      <c r="C637" s="101"/>
      <c r="D637" s="142" t="s">
        <v>2546</v>
      </c>
      <c r="E637" s="100" t="s">
        <v>645</v>
      </c>
      <c r="F637" s="102" t="str">
        <f t="shared" si="28"/>
        <v xml:space="preserve">1923 - Harding Memorial Issue - 2c  Black,  Harding, Rotary Press, Perf 11   </v>
      </c>
      <c r="G637" s="106" t="s">
        <v>2512</v>
      </c>
      <c r="H637" s="104"/>
      <c r="I637" s="105">
        <v>77500</v>
      </c>
      <c r="J637" s="105">
        <v>0</v>
      </c>
      <c r="K637" s="105">
        <v>0</v>
      </c>
      <c r="L637" s="104">
        <v>77500</v>
      </c>
      <c r="M637" s="100">
        <v>937</v>
      </c>
      <c r="N637" s="112" t="s">
        <v>591</v>
      </c>
      <c r="O637" s="32">
        <v>1923</v>
      </c>
      <c r="P637" s="111" t="s">
        <v>295</v>
      </c>
      <c r="Q637" s="80" t="s">
        <v>1960</v>
      </c>
      <c r="R637" s="80" t="s">
        <v>1707</v>
      </c>
      <c r="S637" s="36" t="s">
        <v>2014</v>
      </c>
      <c r="T637" s="80" t="s">
        <v>2190</v>
      </c>
      <c r="U637" s="80"/>
      <c r="V637" s="80" t="s">
        <v>2167</v>
      </c>
      <c r="W637" s="80" t="str">
        <f t="shared" si="29"/>
        <v>, Rotary Press</v>
      </c>
      <c r="X637" s="32" t="s">
        <v>1593</v>
      </c>
      <c r="Y637" s="110" t="s">
        <v>645</v>
      </c>
      <c r="Z637" s="35"/>
      <c r="AA637" s="133">
        <v>1</v>
      </c>
      <c r="AB637" s="133">
        <f t="shared" si="30"/>
        <v>0</v>
      </c>
    </row>
    <row r="638" spans="1:28" s="3" customFormat="1" x14ac:dyDescent="0.2">
      <c r="A638" s="99">
        <v>614</v>
      </c>
      <c r="B638" s="100">
        <v>637</v>
      </c>
      <c r="C638" s="101" t="s">
        <v>646</v>
      </c>
      <c r="D638" s="142" t="s">
        <v>2546</v>
      </c>
      <c r="E638" s="100" t="s">
        <v>646</v>
      </c>
      <c r="F638" s="102" t="str">
        <f t="shared" si="28"/>
        <v xml:space="preserve">1924, May 1 - Huguenot-Walloon Issue - 1c  Dark Green,  Ship "New Netherlands", Perf 11   </v>
      </c>
      <c r="G638" s="106" t="s">
        <v>2512</v>
      </c>
      <c r="H638" s="104">
        <v>3.25</v>
      </c>
      <c r="I638" s="105">
        <v>3.25</v>
      </c>
      <c r="J638" s="105">
        <v>0</v>
      </c>
      <c r="K638" s="105">
        <v>2.4</v>
      </c>
      <c r="L638" s="104">
        <v>3.25</v>
      </c>
      <c r="M638" s="100">
        <v>938</v>
      </c>
      <c r="N638" s="112" t="s">
        <v>591</v>
      </c>
      <c r="O638" s="32" t="s">
        <v>2286</v>
      </c>
      <c r="P638" s="111" t="s">
        <v>297</v>
      </c>
      <c r="Q638" s="80" t="s">
        <v>1954</v>
      </c>
      <c r="R638" s="80" t="s">
        <v>1714</v>
      </c>
      <c r="S638" s="36" t="s">
        <v>2034</v>
      </c>
      <c r="T638" s="80" t="s">
        <v>2190</v>
      </c>
      <c r="U638" s="80"/>
      <c r="V638" s="80"/>
      <c r="W638" s="80" t="str">
        <f t="shared" si="29"/>
        <v/>
      </c>
      <c r="X638" s="32" t="s">
        <v>591</v>
      </c>
      <c r="Y638" s="110" t="s">
        <v>646</v>
      </c>
      <c r="Z638" s="35" t="s">
        <v>1052</v>
      </c>
      <c r="AA638" s="133">
        <v>1</v>
      </c>
      <c r="AB638" s="133">
        <f t="shared" si="30"/>
        <v>1</v>
      </c>
    </row>
    <row r="639" spans="1:28" s="3" customFormat="1" x14ac:dyDescent="0.2">
      <c r="A639" s="99">
        <v>615</v>
      </c>
      <c r="B639" s="100">
        <v>638</v>
      </c>
      <c r="C639" s="101" t="s">
        <v>647</v>
      </c>
      <c r="D639" s="142" t="s">
        <v>2546</v>
      </c>
      <c r="E639" s="100" t="s">
        <v>647</v>
      </c>
      <c r="F639" s="102" t="str">
        <f t="shared" si="28"/>
        <v xml:space="preserve">1924, May 1 - Huguenot-Walloon Issue - 2c  Carmine Rose,  Landing at Fort Orange, Perf 11   </v>
      </c>
      <c r="G639" s="106" t="s">
        <v>2512</v>
      </c>
      <c r="H639" s="104">
        <v>2.25</v>
      </c>
      <c r="I639" s="105">
        <v>2.25</v>
      </c>
      <c r="J639" s="105">
        <v>0</v>
      </c>
      <c r="K639" s="105">
        <v>4</v>
      </c>
      <c r="L639" s="104">
        <v>2.25</v>
      </c>
      <c r="M639" s="100">
        <v>939</v>
      </c>
      <c r="N639" s="112" t="s">
        <v>591</v>
      </c>
      <c r="O639" s="32" t="s">
        <v>2286</v>
      </c>
      <c r="P639" s="111" t="s">
        <v>297</v>
      </c>
      <c r="Q639" s="80" t="s">
        <v>1960</v>
      </c>
      <c r="R639" s="80" t="s">
        <v>1715</v>
      </c>
      <c r="S639" s="36" t="s">
        <v>2187</v>
      </c>
      <c r="T639" s="80" t="s">
        <v>2190</v>
      </c>
      <c r="U639" s="80"/>
      <c r="V639" s="80"/>
      <c r="W639" s="80" t="str">
        <f t="shared" si="29"/>
        <v/>
      </c>
      <c r="X639" s="32" t="s">
        <v>591</v>
      </c>
      <c r="Y639" s="110" t="s">
        <v>647</v>
      </c>
      <c r="Z639" s="35" t="s">
        <v>1053</v>
      </c>
      <c r="AA639" s="133">
        <v>1</v>
      </c>
      <c r="AB639" s="133">
        <f t="shared" si="30"/>
        <v>1</v>
      </c>
    </row>
    <row r="640" spans="1:28" s="3" customFormat="1" x14ac:dyDescent="0.2">
      <c r="A640" s="99">
        <v>616</v>
      </c>
      <c r="B640" s="100">
        <v>639</v>
      </c>
      <c r="C640" s="101" t="s">
        <v>648</v>
      </c>
      <c r="D640" s="142" t="s">
        <v>2546</v>
      </c>
      <c r="E640" s="100" t="s">
        <v>648</v>
      </c>
      <c r="F640" s="102" t="str">
        <f t="shared" si="28"/>
        <v xml:space="preserve">1924, May 1 - Huguenot-Walloon Issue - 5c  Dark Blue,  Monument at Mayport Florida, Perf 11   </v>
      </c>
      <c r="G640" s="106" t="s">
        <v>2512</v>
      </c>
      <c r="H640" s="104">
        <v>13</v>
      </c>
      <c r="I640" s="105">
        <v>13</v>
      </c>
      <c r="J640" s="105">
        <v>0</v>
      </c>
      <c r="K640" s="105">
        <v>16</v>
      </c>
      <c r="L640" s="104">
        <v>13</v>
      </c>
      <c r="M640" s="100">
        <v>940</v>
      </c>
      <c r="N640" s="112" t="s">
        <v>591</v>
      </c>
      <c r="O640" s="32" t="s">
        <v>2286</v>
      </c>
      <c r="P640" s="111" t="s">
        <v>297</v>
      </c>
      <c r="Q640" s="80" t="s">
        <v>1952</v>
      </c>
      <c r="R640" s="80" t="s">
        <v>1716</v>
      </c>
      <c r="S640" s="36" t="s">
        <v>2117</v>
      </c>
      <c r="T640" s="80" t="s">
        <v>2190</v>
      </c>
      <c r="U640" s="80"/>
      <c r="V640" s="80"/>
      <c r="W640" s="80" t="str">
        <f t="shared" si="29"/>
        <v/>
      </c>
      <c r="X640" s="32" t="s">
        <v>591</v>
      </c>
      <c r="Y640" s="110" t="s">
        <v>648</v>
      </c>
      <c r="Z640" s="35" t="s">
        <v>1078</v>
      </c>
      <c r="AA640" s="133">
        <v>1</v>
      </c>
      <c r="AB640" s="133">
        <f t="shared" si="30"/>
        <v>1</v>
      </c>
    </row>
    <row r="641" spans="1:28" s="3" customFormat="1" x14ac:dyDescent="0.2">
      <c r="A641" s="99">
        <v>617</v>
      </c>
      <c r="B641" s="100">
        <v>640</v>
      </c>
      <c r="C641" s="101" t="s">
        <v>649</v>
      </c>
      <c r="D641" s="142" t="s">
        <v>2546</v>
      </c>
      <c r="E641" s="100" t="s">
        <v>649</v>
      </c>
      <c r="F641" s="102" t="str">
        <f t="shared" si="28"/>
        <v xml:space="preserve">1925, Apr. 4 - Lexington Concord Issue - 1c  Deep Green,  Washington at Cambridge, Perf 11   </v>
      </c>
      <c r="G641" s="106" t="s">
        <v>2512</v>
      </c>
      <c r="H641" s="104">
        <v>2.5</v>
      </c>
      <c r="I641" s="105">
        <v>2.5</v>
      </c>
      <c r="J641" s="105">
        <v>0</v>
      </c>
      <c r="K641" s="105">
        <v>2.1</v>
      </c>
      <c r="L641" s="104">
        <v>2.5</v>
      </c>
      <c r="M641" s="100">
        <v>941</v>
      </c>
      <c r="N641" s="112" t="s">
        <v>591</v>
      </c>
      <c r="O641" s="32" t="s">
        <v>2287</v>
      </c>
      <c r="P641" s="111" t="s">
        <v>301</v>
      </c>
      <c r="Q641" s="80" t="s">
        <v>1954</v>
      </c>
      <c r="R641" s="80" t="s">
        <v>1717</v>
      </c>
      <c r="S641" s="36" t="s">
        <v>2121</v>
      </c>
      <c r="T641" s="80" t="s">
        <v>2190</v>
      </c>
      <c r="U641" s="80"/>
      <c r="V641" s="80"/>
      <c r="W641" s="80" t="str">
        <f t="shared" si="29"/>
        <v/>
      </c>
      <c r="X641" s="32" t="s">
        <v>591</v>
      </c>
      <c r="Y641" s="110" t="s">
        <v>649</v>
      </c>
      <c r="Z641" s="35" t="s">
        <v>1079</v>
      </c>
      <c r="AA641" s="133">
        <v>1</v>
      </c>
      <c r="AB641" s="133">
        <f t="shared" si="30"/>
        <v>1</v>
      </c>
    </row>
    <row r="642" spans="1:28" s="3" customFormat="1" x14ac:dyDescent="0.2">
      <c r="A642" s="99">
        <v>618</v>
      </c>
      <c r="B642" s="100">
        <v>641</v>
      </c>
      <c r="C642" s="101" t="s">
        <v>650</v>
      </c>
      <c r="D642" s="142" t="s">
        <v>2546</v>
      </c>
      <c r="E642" s="100" t="s">
        <v>650</v>
      </c>
      <c r="F642" s="102" t="str">
        <f t="shared" ref="F642:F705" si="31">CONCATENATE(O642," - ",P642," - ",Q642," ",S642,", ",R642,W642,", ",T642,"   ",U642)</f>
        <v xml:space="preserve">1925, Apr. 4 - Lexington Concord Issue - 2c  Carmine Rose,  Birth of Liberty, Perf 11   </v>
      </c>
      <c r="G642" s="106" t="s">
        <v>2512</v>
      </c>
      <c r="H642" s="104">
        <v>4</v>
      </c>
      <c r="I642" s="105">
        <v>4</v>
      </c>
      <c r="J642" s="105">
        <v>0</v>
      </c>
      <c r="K642" s="105">
        <v>3.75</v>
      </c>
      <c r="L642" s="104">
        <v>4</v>
      </c>
      <c r="M642" s="100">
        <v>942</v>
      </c>
      <c r="N642" s="112" t="s">
        <v>591</v>
      </c>
      <c r="O642" s="32" t="s">
        <v>2287</v>
      </c>
      <c r="P642" s="111" t="s">
        <v>301</v>
      </c>
      <c r="Q642" s="80" t="s">
        <v>1960</v>
      </c>
      <c r="R642" s="80" t="s">
        <v>1718</v>
      </c>
      <c r="S642" s="36" t="s">
        <v>2187</v>
      </c>
      <c r="T642" s="80" t="s">
        <v>2190</v>
      </c>
      <c r="U642" s="80"/>
      <c r="V642" s="80"/>
      <c r="W642" s="80" t="str">
        <f t="shared" ref="W642:W705" si="32">IF(V642&gt;0,CONCATENATE(", ",V642),"")</f>
        <v/>
      </c>
      <c r="X642" s="32" t="s">
        <v>591</v>
      </c>
      <c r="Y642" s="110" t="s">
        <v>650</v>
      </c>
      <c r="Z642" s="35" t="s">
        <v>1080</v>
      </c>
      <c r="AA642" s="133">
        <v>1</v>
      </c>
      <c r="AB642" s="133">
        <f t="shared" ref="AB642:AB705" si="33">IF(H642&gt;0,1,0)</f>
        <v>1</v>
      </c>
    </row>
    <row r="643" spans="1:28" s="3" customFormat="1" x14ac:dyDescent="0.2">
      <c r="A643" s="99">
        <v>619</v>
      </c>
      <c r="B643" s="100">
        <v>642</v>
      </c>
      <c r="C643" s="101" t="s">
        <v>651</v>
      </c>
      <c r="D643" s="142" t="s">
        <v>2546</v>
      </c>
      <c r="E643" s="100" t="s">
        <v>651</v>
      </c>
      <c r="F643" s="102" t="str">
        <f t="shared" si="31"/>
        <v xml:space="preserve">1925, Apr. 4 - Lexington Concord Issue - 5c  Dark Blue,  Minute Man, Perf 11   </v>
      </c>
      <c r="G643" s="106" t="s">
        <v>2512</v>
      </c>
      <c r="H643" s="104">
        <v>13</v>
      </c>
      <c r="I643" s="105">
        <v>13</v>
      </c>
      <c r="J643" s="105">
        <v>0</v>
      </c>
      <c r="K643" s="105">
        <v>15</v>
      </c>
      <c r="L643" s="104">
        <v>13</v>
      </c>
      <c r="M643" s="100">
        <v>943</v>
      </c>
      <c r="N643" s="112" t="s">
        <v>591</v>
      </c>
      <c r="O643" s="32" t="s">
        <v>2287</v>
      </c>
      <c r="P643" s="111" t="s">
        <v>301</v>
      </c>
      <c r="Q643" s="80" t="s">
        <v>1952</v>
      </c>
      <c r="R643" s="80" t="s">
        <v>1719</v>
      </c>
      <c r="S643" s="36" t="s">
        <v>2117</v>
      </c>
      <c r="T643" s="80" t="s">
        <v>2190</v>
      </c>
      <c r="U643" s="80"/>
      <c r="V643" s="80"/>
      <c r="W643" s="80" t="str">
        <f t="shared" si="32"/>
        <v/>
      </c>
      <c r="X643" s="32" t="s">
        <v>591</v>
      </c>
      <c r="Y643" s="110" t="s">
        <v>651</v>
      </c>
      <c r="Z643" s="35" t="s">
        <v>1081</v>
      </c>
      <c r="AA643" s="133">
        <v>1</v>
      </c>
      <c r="AB643" s="133">
        <f t="shared" si="33"/>
        <v>1</v>
      </c>
    </row>
    <row r="644" spans="1:28" s="3" customFormat="1" x14ac:dyDescent="0.2">
      <c r="A644" s="99">
        <v>620</v>
      </c>
      <c r="B644" s="100">
        <v>643</v>
      </c>
      <c r="C644" s="101" t="s">
        <v>652</v>
      </c>
      <c r="D644" s="142" t="s">
        <v>2546</v>
      </c>
      <c r="E644" s="100" t="s">
        <v>652</v>
      </c>
      <c r="F644" s="102" t="str">
        <f t="shared" si="31"/>
        <v xml:space="preserve">1925, May 18 - Norse-American Issue - 2c  Carmine &amp; Black,  Sloop "Restoration", Perf 11   </v>
      </c>
      <c r="G644" s="106" t="s">
        <v>2512</v>
      </c>
      <c r="H644" s="104">
        <v>3</v>
      </c>
      <c r="I644" s="105">
        <v>3</v>
      </c>
      <c r="J644" s="105">
        <v>0</v>
      </c>
      <c r="K644" s="105">
        <v>3.25</v>
      </c>
      <c r="L644" s="104">
        <v>3</v>
      </c>
      <c r="M644" s="100">
        <v>944</v>
      </c>
      <c r="N644" s="112" t="s">
        <v>591</v>
      </c>
      <c r="O644" s="32" t="s">
        <v>2289</v>
      </c>
      <c r="P644" s="111" t="s">
        <v>305</v>
      </c>
      <c r="Q644" s="80" t="s">
        <v>1960</v>
      </c>
      <c r="R644" s="80" t="s">
        <v>1720</v>
      </c>
      <c r="S644" s="36" t="s">
        <v>2129</v>
      </c>
      <c r="T644" s="80" t="s">
        <v>2190</v>
      </c>
      <c r="U644" s="80"/>
      <c r="V644" s="80"/>
      <c r="W644" s="80" t="str">
        <f t="shared" si="32"/>
        <v/>
      </c>
      <c r="X644" s="32" t="s">
        <v>591</v>
      </c>
      <c r="Y644" s="110" t="s">
        <v>652</v>
      </c>
      <c r="Z644" s="35" t="s">
        <v>1082</v>
      </c>
      <c r="AA644" s="133">
        <v>1</v>
      </c>
      <c r="AB644" s="133">
        <f t="shared" si="33"/>
        <v>1</v>
      </c>
    </row>
    <row r="645" spans="1:28" s="3" customFormat="1" x14ac:dyDescent="0.2">
      <c r="A645" s="99">
        <v>621</v>
      </c>
      <c r="B645" s="100">
        <v>644</v>
      </c>
      <c r="C645" s="101" t="s">
        <v>653</v>
      </c>
      <c r="D645" s="142" t="s">
        <v>2546</v>
      </c>
      <c r="E645" s="100" t="s">
        <v>653</v>
      </c>
      <c r="F645" s="102" t="str">
        <f t="shared" si="31"/>
        <v xml:space="preserve">1925, May 18 - Norse-American Issue - 5c  Dark Blue &amp; Black,  Viking Ship, Perf 11   </v>
      </c>
      <c r="G645" s="106" t="s">
        <v>2512</v>
      </c>
      <c r="H645" s="104">
        <v>10</v>
      </c>
      <c r="I645" s="105">
        <v>10</v>
      </c>
      <c r="J645" s="105">
        <v>0</v>
      </c>
      <c r="K645" s="105">
        <v>10</v>
      </c>
      <c r="L645" s="104">
        <v>10</v>
      </c>
      <c r="M645" s="100">
        <v>946</v>
      </c>
      <c r="N645" s="112" t="s">
        <v>591</v>
      </c>
      <c r="O645" s="32" t="s">
        <v>2289</v>
      </c>
      <c r="P645" s="111" t="s">
        <v>305</v>
      </c>
      <c r="Q645" s="80" t="s">
        <v>1952</v>
      </c>
      <c r="R645" s="80" t="s">
        <v>1721</v>
      </c>
      <c r="S645" s="36" t="s">
        <v>2288</v>
      </c>
      <c r="T645" s="80" t="s">
        <v>2190</v>
      </c>
      <c r="U645" s="80"/>
      <c r="V645" s="80"/>
      <c r="W645" s="80" t="str">
        <f t="shared" si="32"/>
        <v/>
      </c>
      <c r="X645" s="32" t="s">
        <v>591</v>
      </c>
      <c r="Y645" s="110" t="s">
        <v>653</v>
      </c>
      <c r="Z645" s="35" t="s">
        <v>1083</v>
      </c>
      <c r="AA645" s="133">
        <v>1</v>
      </c>
      <c r="AB645" s="133">
        <f t="shared" si="33"/>
        <v>1</v>
      </c>
    </row>
    <row r="646" spans="1:28" s="3" customFormat="1" x14ac:dyDescent="0.2">
      <c r="A646" s="99">
        <v>622</v>
      </c>
      <c r="B646" s="100">
        <v>645</v>
      </c>
      <c r="C646" s="101">
        <v>150</v>
      </c>
      <c r="D646" s="142" t="s">
        <v>2546</v>
      </c>
      <c r="E646" s="100">
        <v>150</v>
      </c>
      <c r="F646" s="102" t="str">
        <f t="shared" si="31"/>
        <v xml:space="preserve">1925-26 - Fourth Bureau Issues - 13c  Green,  Benjamin Harrison, Perf 11   </v>
      </c>
      <c r="G646" s="106" t="s">
        <v>2512</v>
      </c>
      <c r="H646" s="104">
        <v>0.75</v>
      </c>
      <c r="I646" s="105">
        <v>0.75</v>
      </c>
      <c r="J646" s="105">
        <v>0</v>
      </c>
      <c r="K646" s="105">
        <v>10</v>
      </c>
      <c r="L646" s="104">
        <v>0.75</v>
      </c>
      <c r="M646" s="100">
        <v>586</v>
      </c>
      <c r="N646" s="112" t="s">
        <v>590</v>
      </c>
      <c r="O646" s="32" t="s">
        <v>2290</v>
      </c>
      <c r="P646" s="111" t="s">
        <v>270</v>
      </c>
      <c r="Q646" s="80" t="s">
        <v>1967</v>
      </c>
      <c r="R646" s="80" t="s">
        <v>1817</v>
      </c>
      <c r="S646" s="36" t="s">
        <v>2022</v>
      </c>
      <c r="T646" s="80" t="s">
        <v>2190</v>
      </c>
      <c r="U646" s="80"/>
      <c r="V646" s="80"/>
      <c r="W646" s="80" t="str">
        <f t="shared" si="32"/>
        <v/>
      </c>
      <c r="X646" s="32" t="s">
        <v>590</v>
      </c>
      <c r="Y646" s="110">
        <v>150</v>
      </c>
      <c r="Z646" s="35" t="s">
        <v>961</v>
      </c>
      <c r="AA646" s="133">
        <v>1</v>
      </c>
      <c r="AB646" s="133">
        <f t="shared" si="33"/>
        <v>1</v>
      </c>
    </row>
    <row r="647" spans="1:28" s="3" customFormat="1" x14ac:dyDescent="0.2">
      <c r="A647" s="99">
        <v>623</v>
      </c>
      <c r="B647" s="100">
        <v>646</v>
      </c>
      <c r="C647" s="101">
        <v>153</v>
      </c>
      <c r="D647" s="142" t="s">
        <v>2546</v>
      </c>
      <c r="E647" s="100">
        <v>153</v>
      </c>
      <c r="F647" s="102" t="str">
        <f t="shared" si="31"/>
        <v xml:space="preserve">1925-26 - Fourth Bureau Issues - 17c  Black,  Woodrow Wilson, Perf 11   </v>
      </c>
      <c r="G647" s="106" t="s">
        <v>2512</v>
      </c>
      <c r="H647" s="104">
        <v>0.3</v>
      </c>
      <c r="I647" s="105">
        <v>0.3</v>
      </c>
      <c r="J647" s="105">
        <v>0</v>
      </c>
      <c r="K647" s="105">
        <v>10</v>
      </c>
      <c r="L647" s="104">
        <v>0.3</v>
      </c>
      <c r="M647" s="100">
        <v>592</v>
      </c>
      <c r="N647" s="112" t="s">
        <v>590</v>
      </c>
      <c r="O647" s="32" t="s">
        <v>2290</v>
      </c>
      <c r="P647" s="111" t="s">
        <v>270</v>
      </c>
      <c r="Q647" s="80" t="s">
        <v>1975</v>
      </c>
      <c r="R647" s="80" t="s">
        <v>1821</v>
      </c>
      <c r="S647" s="36" t="s">
        <v>2014</v>
      </c>
      <c r="T647" s="80" t="s">
        <v>2190</v>
      </c>
      <c r="U647" s="80"/>
      <c r="V647" s="80"/>
      <c r="W647" s="80" t="str">
        <f t="shared" si="32"/>
        <v/>
      </c>
      <c r="X647" s="32" t="s">
        <v>590</v>
      </c>
      <c r="Y647" s="110">
        <v>153</v>
      </c>
      <c r="Z647" s="35" t="s">
        <v>962</v>
      </c>
      <c r="AA647" s="133">
        <v>1</v>
      </c>
      <c r="AB647" s="133">
        <f t="shared" si="33"/>
        <v>1</v>
      </c>
    </row>
    <row r="648" spans="1:28" s="3" customFormat="1" x14ac:dyDescent="0.2">
      <c r="A648" s="99">
        <v>627</v>
      </c>
      <c r="B648" s="100">
        <v>647</v>
      </c>
      <c r="C648" s="101" t="s">
        <v>654</v>
      </c>
      <c r="D648" s="142" t="s">
        <v>2546</v>
      </c>
      <c r="E648" s="100" t="s">
        <v>654</v>
      </c>
      <c r="F648" s="102" t="str">
        <f t="shared" si="31"/>
        <v xml:space="preserve">1926, May 10 - 1926 Commemorative - 2c  Carmine Rose,  Liberty Bell Sesquicentennial, Perf 11   </v>
      </c>
      <c r="G648" s="106" t="s">
        <v>2512</v>
      </c>
      <c r="H648" s="104">
        <v>0.5</v>
      </c>
      <c r="I648" s="105">
        <v>0.5</v>
      </c>
      <c r="J648" s="105">
        <v>0</v>
      </c>
      <c r="K648" s="105">
        <v>2.25</v>
      </c>
      <c r="L648" s="104">
        <v>0.5</v>
      </c>
      <c r="M648" s="100">
        <v>947</v>
      </c>
      <c r="N648" s="112" t="s">
        <v>591</v>
      </c>
      <c r="O648" s="32" t="s">
        <v>2291</v>
      </c>
      <c r="P648" s="111" t="s">
        <v>308</v>
      </c>
      <c r="Q648" s="80" t="s">
        <v>1960</v>
      </c>
      <c r="R648" s="80" t="s">
        <v>1723</v>
      </c>
      <c r="S648" s="36" t="s">
        <v>2187</v>
      </c>
      <c r="T648" s="80" t="s">
        <v>2190</v>
      </c>
      <c r="U648" s="80"/>
      <c r="V648" s="80"/>
      <c r="W648" s="80" t="str">
        <f t="shared" si="32"/>
        <v/>
      </c>
      <c r="X648" s="32" t="s">
        <v>591</v>
      </c>
      <c r="Y648" s="110" t="s">
        <v>654</v>
      </c>
      <c r="Z648" s="35" t="s">
        <v>1084</v>
      </c>
      <c r="AA648" s="133">
        <v>1</v>
      </c>
      <c r="AB648" s="133">
        <f t="shared" si="33"/>
        <v>1</v>
      </c>
    </row>
    <row r="649" spans="1:28" s="3" customFormat="1" x14ac:dyDescent="0.2">
      <c r="A649" s="99">
        <v>628</v>
      </c>
      <c r="B649" s="100">
        <v>648</v>
      </c>
      <c r="C649" s="101" t="s">
        <v>655</v>
      </c>
      <c r="D649" s="142" t="s">
        <v>2546</v>
      </c>
      <c r="E649" s="100" t="s">
        <v>655</v>
      </c>
      <c r="F649" s="102" t="str">
        <f t="shared" si="31"/>
        <v xml:space="preserve">1926, May 29 - 1926 Commemorative - 5c  Gray Lilac,  John Ericsson Memorial Statue, Perf 11   </v>
      </c>
      <c r="G649" s="106" t="s">
        <v>2512</v>
      </c>
      <c r="H649" s="104">
        <v>3.25</v>
      </c>
      <c r="I649" s="105">
        <v>3.25</v>
      </c>
      <c r="J649" s="105">
        <v>0</v>
      </c>
      <c r="K649" s="105">
        <v>5.25</v>
      </c>
      <c r="L649" s="104">
        <v>3.25</v>
      </c>
      <c r="M649" s="100">
        <v>948</v>
      </c>
      <c r="N649" s="112" t="s">
        <v>591</v>
      </c>
      <c r="O649" s="32" t="s">
        <v>2293</v>
      </c>
      <c r="P649" s="111" t="s">
        <v>308</v>
      </c>
      <c r="Q649" s="80" t="s">
        <v>1952</v>
      </c>
      <c r="R649" s="80" t="s">
        <v>2292</v>
      </c>
      <c r="S649" s="36" t="s">
        <v>2030</v>
      </c>
      <c r="T649" s="80" t="s">
        <v>2190</v>
      </c>
      <c r="U649" s="80"/>
      <c r="V649" s="80"/>
      <c r="W649" s="80" t="str">
        <f t="shared" si="32"/>
        <v/>
      </c>
      <c r="X649" s="32" t="s">
        <v>591</v>
      </c>
      <c r="Y649" s="110" t="s">
        <v>655</v>
      </c>
      <c r="Z649" s="35" t="s">
        <v>1085</v>
      </c>
      <c r="AA649" s="133">
        <v>1</v>
      </c>
      <c r="AB649" s="133">
        <f t="shared" si="33"/>
        <v>1</v>
      </c>
    </row>
    <row r="650" spans="1:28" s="3" customFormat="1" x14ac:dyDescent="0.2">
      <c r="A650" s="99">
        <v>629</v>
      </c>
      <c r="B650" s="100">
        <v>649</v>
      </c>
      <c r="C650" s="101" t="s">
        <v>656</v>
      </c>
      <c r="D650" s="142" t="s">
        <v>2546</v>
      </c>
      <c r="E650" s="100" t="s">
        <v>656</v>
      </c>
      <c r="F650" s="102" t="str">
        <f t="shared" si="31"/>
        <v xml:space="preserve">1926, Oct. 18 - 1926 Commemorative - 2c  Carmine Rose,  White Plains Hamilton's Battery, Perf 11   </v>
      </c>
      <c r="G650" s="106" t="s">
        <v>2512</v>
      </c>
      <c r="H650" s="104">
        <v>1.7</v>
      </c>
      <c r="I650" s="105">
        <v>1.7</v>
      </c>
      <c r="J650" s="105">
        <v>0</v>
      </c>
      <c r="K650" s="105">
        <v>1.75</v>
      </c>
      <c r="L650" s="104">
        <v>1.7</v>
      </c>
      <c r="M650" s="100">
        <v>949</v>
      </c>
      <c r="N650" s="112" t="s">
        <v>591</v>
      </c>
      <c r="O650" s="32" t="s">
        <v>2294</v>
      </c>
      <c r="P650" s="111" t="s">
        <v>308</v>
      </c>
      <c r="Q650" s="80" t="s">
        <v>1960</v>
      </c>
      <c r="R650" s="80" t="s">
        <v>1724</v>
      </c>
      <c r="S650" s="36" t="s">
        <v>2187</v>
      </c>
      <c r="T650" s="80" t="s">
        <v>2190</v>
      </c>
      <c r="U650" s="80"/>
      <c r="V650" s="80"/>
      <c r="W650" s="80" t="str">
        <f t="shared" si="32"/>
        <v/>
      </c>
      <c r="X650" s="32" t="s">
        <v>591</v>
      </c>
      <c r="Y650" s="110" t="s">
        <v>656</v>
      </c>
      <c r="Z650" s="35" t="s">
        <v>1086</v>
      </c>
      <c r="AA650" s="133">
        <v>1</v>
      </c>
      <c r="AB650" s="133">
        <f t="shared" si="33"/>
        <v>1</v>
      </c>
    </row>
    <row r="651" spans="1:28" s="3" customFormat="1" x14ac:dyDescent="0.2">
      <c r="A651" s="99">
        <v>630</v>
      </c>
      <c r="B651" s="100">
        <v>650</v>
      </c>
      <c r="C651" s="101" t="s">
        <v>548</v>
      </c>
      <c r="D651" s="142" t="s">
        <v>2546</v>
      </c>
      <c r="E651" s="100" t="s">
        <v>548</v>
      </c>
      <c r="F651" s="102" t="str">
        <f t="shared" si="31"/>
        <v xml:space="preserve">1926, Oct. 18 - 1926 Souvenir Sheet - 2c  Carmine Rose, International Philatelic Exhibition Issue, Perf 11   </v>
      </c>
      <c r="G651" s="106" t="s">
        <v>2512</v>
      </c>
      <c r="H651" s="104">
        <v>475</v>
      </c>
      <c r="I651" s="105">
        <v>475</v>
      </c>
      <c r="J651" s="105">
        <v>0</v>
      </c>
      <c r="K651" s="105">
        <v>350</v>
      </c>
      <c r="L651" s="104">
        <v>475</v>
      </c>
      <c r="M651" s="100">
        <v>1120</v>
      </c>
      <c r="N651" s="112" t="s">
        <v>592</v>
      </c>
      <c r="O651" s="32" t="s">
        <v>2294</v>
      </c>
      <c r="P651" s="111" t="s">
        <v>543</v>
      </c>
      <c r="Q651" s="80" t="s">
        <v>1960</v>
      </c>
      <c r="R651" s="80" t="s">
        <v>544</v>
      </c>
      <c r="S651" s="36" t="s">
        <v>2187</v>
      </c>
      <c r="T651" s="80" t="s">
        <v>2190</v>
      </c>
      <c r="U651" s="80"/>
      <c r="V651" s="80"/>
      <c r="W651" s="80" t="str">
        <f t="shared" si="32"/>
        <v/>
      </c>
      <c r="X651" s="32" t="s">
        <v>592</v>
      </c>
      <c r="Y651" s="110" t="s">
        <v>548</v>
      </c>
      <c r="Z651" s="35" t="s">
        <v>1056</v>
      </c>
      <c r="AA651" s="133">
        <v>1</v>
      </c>
      <c r="AB651" s="133">
        <f t="shared" si="33"/>
        <v>1</v>
      </c>
    </row>
    <row r="652" spans="1:28" s="3" customFormat="1" x14ac:dyDescent="0.2">
      <c r="A652" s="99">
        <v>631</v>
      </c>
      <c r="B652" s="100">
        <v>651</v>
      </c>
      <c r="C652" s="101"/>
      <c r="D652" s="143" t="s">
        <v>3794</v>
      </c>
      <c r="E652" s="100">
        <v>136</v>
      </c>
      <c r="F652" s="102" t="str">
        <f t="shared" si="31"/>
        <v xml:space="preserve">1926, Aug. 27 - Fourth Bureau Issues - 1½c  Yellow Brown,  Harding, Rotary Press, Imperf   </v>
      </c>
      <c r="G652" s="106" t="s">
        <v>2512</v>
      </c>
      <c r="H652" s="104"/>
      <c r="I652" s="105">
        <v>1.7</v>
      </c>
      <c r="J652" s="105">
        <v>0</v>
      </c>
      <c r="K652" s="105">
        <v>2</v>
      </c>
      <c r="L652" s="104">
        <v>1.7</v>
      </c>
      <c r="M652" s="100">
        <v>537</v>
      </c>
      <c r="N652" s="112" t="s">
        <v>590</v>
      </c>
      <c r="O652" s="32" t="s">
        <v>2296</v>
      </c>
      <c r="P652" s="111" t="s">
        <v>270</v>
      </c>
      <c r="Q652" s="80" t="s">
        <v>1972</v>
      </c>
      <c r="R652" s="80" t="s">
        <v>1707</v>
      </c>
      <c r="S652" s="36" t="s">
        <v>2089</v>
      </c>
      <c r="T652" s="80" t="s">
        <v>2138</v>
      </c>
      <c r="U652" s="80"/>
      <c r="V652" s="80" t="s">
        <v>2167</v>
      </c>
      <c r="W652" s="80" t="str">
        <f t="shared" si="32"/>
        <v>, Rotary Press</v>
      </c>
      <c r="X652" s="32" t="s">
        <v>1593</v>
      </c>
      <c r="Y652" s="110">
        <v>136</v>
      </c>
      <c r="Z652" s="35"/>
      <c r="AA652" s="133">
        <v>1</v>
      </c>
      <c r="AB652" s="133">
        <f t="shared" si="33"/>
        <v>0</v>
      </c>
    </row>
    <row r="653" spans="1:28" s="3" customFormat="1" x14ac:dyDescent="0.2">
      <c r="A653" s="99">
        <v>632</v>
      </c>
      <c r="B653" s="100">
        <v>652</v>
      </c>
      <c r="C653" s="101"/>
      <c r="D653" s="143" t="s">
        <v>3794</v>
      </c>
      <c r="E653" s="100">
        <v>135</v>
      </c>
      <c r="F653" s="102" t="str">
        <f t="shared" si="31"/>
        <v xml:space="preserve">1926-34 - Fourth Bureau Issues - 1c  Green,  Franklin, Perf 11x10 1/2   </v>
      </c>
      <c r="G653" s="106" t="s">
        <v>2512</v>
      </c>
      <c r="H653" s="104"/>
      <c r="I653" s="105">
        <v>0.25</v>
      </c>
      <c r="J653" s="105">
        <v>0</v>
      </c>
      <c r="K653" s="105">
        <v>0.25</v>
      </c>
      <c r="L653" s="104">
        <v>0.25</v>
      </c>
      <c r="M653" s="100">
        <v>531</v>
      </c>
      <c r="N653" s="112" t="s">
        <v>590</v>
      </c>
      <c r="O653" s="32" t="s">
        <v>2295</v>
      </c>
      <c r="P653" s="111" t="s">
        <v>270</v>
      </c>
      <c r="Q653" s="80" t="s">
        <v>1954</v>
      </c>
      <c r="R653" s="80" t="s">
        <v>1634</v>
      </c>
      <c r="S653" s="36" t="s">
        <v>2022</v>
      </c>
      <c r="T653" s="80" t="s">
        <v>2220</v>
      </c>
      <c r="U653" s="80"/>
      <c r="V653" s="80"/>
      <c r="W653" s="80" t="str">
        <f t="shared" si="32"/>
        <v/>
      </c>
      <c r="X653" s="32" t="s">
        <v>1593</v>
      </c>
      <c r="Y653" s="110">
        <v>135</v>
      </c>
      <c r="Z653" s="35"/>
      <c r="AA653" s="133">
        <v>1</v>
      </c>
      <c r="AB653" s="133">
        <f t="shared" si="33"/>
        <v>0</v>
      </c>
    </row>
    <row r="654" spans="1:28" s="3" customFormat="1" x14ac:dyDescent="0.2">
      <c r="A654" s="99">
        <v>633</v>
      </c>
      <c r="B654" s="100">
        <v>653</v>
      </c>
      <c r="C654" s="101"/>
      <c r="D654" s="143" t="s">
        <v>3794</v>
      </c>
      <c r="E654" s="100">
        <v>136</v>
      </c>
      <c r="F654" s="102" t="str">
        <f t="shared" si="31"/>
        <v xml:space="preserve">1926-34 - Fourth Bureau Issues - 1½c  Yellow Brown,  Harding, Perf 11x10 1/2   </v>
      </c>
      <c r="G654" s="106" t="s">
        <v>2512</v>
      </c>
      <c r="H654" s="104"/>
      <c r="I654" s="105">
        <v>4</v>
      </c>
      <c r="J654" s="105">
        <v>0</v>
      </c>
      <c r="K654" s="105">
        <v>0</v>
      </c>
      <c r="L654" s="104">
        <v>4</v>
      </c>
      <c r="M654" s="100">
        <v>538</v>
      </c>
      <c r="N654" s="112" t="s">
        <v>590</v>
      </c>
      <c r="O654" s="32" t="s">
        <v>2295</v>
      </c>
      <c r="P654" s="111" t="s">
        <v>270</v>
      </c>
      <c r="Q654" s="80" t="s">
        <v>1972</v>
      </c>
      <c r="R654" s="80" t="s">
        <v>1707</v>
      </c>
      <c r="S654" s="36" t="s">
        <v>2089</v>
      </c>
      <c r="T654" s="80" t="s">
        <v>2220</v>
      </c>
      <c r="U654" s="80"/>
      <c r="V654" s="80"/>
      <c r="W654" s="80" t="str">
        <f t="shared" si="32"/>
        <v/>
      </c>
      <c r="X654" s="32" t="s">
        <v>1593</v>
      </c>
      <c r="Y654" s="110">
        <v>136</v>
      </c>
      <c r="Z654" s="35"/>
      <c r="AA654" s="133">
        <v>1</v>
      </c>
      <c r="AB654" s="133">
        <f t="shared" si="33"/>
        <v>0</v>
      </c>
    </row>
    <row r="655" spans="1:28" s="3" customFormat="1" x14ac:dyDescent="0.2">
      <c r="A655" s="99">
        <v>634</v>
      </c>
      <c r="B655" s="100">
        <v>654</v>
      </c>
      <c r="C655" s="101"/>
      <c r="D655" s="143" t="s">
        <v>3794</v>
      </c>
      <c r="E655" s="100">
        <v>138</v>
      </c>
      <c r="F655" s="102" t="str">
        <f t="shared" si="31"/>
        <v xml:space="preserve">1926-34 - Fourth Bureau Issues - 2c  Carmine,  Washington, Type I, Rotary Press, Perf 11x10 1/2   </v>
      </c>
      <c r="G655" s="106" t="s">
        <v>2512</v>
      </c>
      <c r="H655" s="104"/>
      <c r="I655" s="105">
        <v>0.25</v>
      </c>
      <c r="J655" s="105">
        <v>0</v>
      </c>
      <c r="K655" s="105">
        <v>1.7</v>
      </c>
      <c r="L655" s="104">
        <v>0.25</v>
      </c>
      <c r="M655" s="100">
        <v>549</v>
      </c>
      <c r="N655" s="112" t="s">
        <v>590</v>
      </c>
      <c r="O655" s="32" t="s">
        <v>2295</v>
      </c>
      <c r="P655" s="111" t="s">
        <v>270</v>
      </c>
      <c r="Q655" s="80" t="s">
        <v>1960</v>
      </c>
      <c r="R655" s="80" t="s">
        <v>1635</v>
      </c>
      <c r="S655" s="36" t="s">
        <v>2057</v>
      </c>
      <c r="T655" s="80" t="s">
        <v>2220</v>
      </c>
      <c r="U655" s="80"/>
      <c r="V655" s="80" t="s">
        <v>2168</v>
      </c>
      <c r="W655" s="80" t="str">
        <f t="shared" si="32"/>
        <v>, Type I, Rotary Press</v>
      </c>
      <c r="X655" s="32" t="s">
        <v>1593</v>
      </c>
      <c r="Y655" s="110">
        <v>138</v>
      </c>
      <c r="Z655" s="35"/>
      <c r="AA655" s="133">
        <v>1</v>
      </c>
      <c r="AB655" s="133">
        <f t="shared" si="33"/>
        <v>0</v>
      </c>
    </row>
    <row r="656" spans="1:28" s="3" customFormat="1" x14ac:dyDescent="0.2">
      <c r="A656" s="99" t="s">
        <v>274</v>
      </c>
      <c r="B656" s="100">
        <v>655</v>
      </c>
      <c r="C656" s="101"/>
      <c r="D656" s="143" t="s">
        <v>3794</v>
      </c>
      <c r="E656" s="100">
        <v>138</v>
      </c>
      <c r="F656" s="102" t="str">
        <f t="shared" si="31"/>
        <v xml:space="preserve">1926-34 - Fourth Bureau Issues - 2c  Carmine,  Washington, Type II, Rotary Press, Perf 11x10 1/2   </v>
      </c>
      <c r="G656" s="106" t="s">
        <v>2512</v>
      </c>
      <c r="H656" s="104"/>
      <c r="I656" s="105">
        <v>0.25</v>
      </c>
      <c r="J656" s="105">
        <v>0</v>
      </c>
      <c r="K656" s="105">
        <v>0.25</v>
      </c>
      <c r="L656" s="104">
        <v>0.25</v>
      </c>
      <c r="M656" s="100">
        <v>550</v>
      </c>
      <c r="N656" s="112" t="s">
        <v>590</v>
      </c>
      <c r="O656" s="32" t="s">
        <v>2295</v>
      </c>
      <c r="P656" s="111" t="s">
        <v>270</v>
      </c>
      <c r="Q656" s="80" t="s">
        <v>1960</v>
      </c>
      <c r="R656" s="80" t="s">
        <v>1635</v>
      </c>
      <c r="S656" s="36" t="s">
        <v>2057</v>
      </c>
      <c r="T656" s="80" t="s">
        <v>2220</v>
      </c>
      <c r="U656" s="80"/>
      <c r="V656" s="80" t="s">
        <v>2189</v>
      </c>
      <c r="W656" s="80" t="str">
        <f t="shared" si="32"/>
        <v>, Type II, Rotary Press</v>
      </c>
      <c r="X656" s="32" t="s">
        <v>1593</v>
      </c>
      <c r="Y656" s="110">
        <v>138</v>
      </c>
      <c r="Z656" s="35"/>
      <c r="AA656" s="133">
        <v>1</v>
      </c>
      <c r="AB656" s="133">
        <f t="shared" si="33"/>
        <v>0</v>
      </c>
    </row>
    <row r="657" spans="1:28" s="3" customFormat="1" x14ac:dyDescent="0.2">
      <c r="A657" s="99">
        <v>635</v>
      </c>
      <c r="B657" s="100">
        <v>656</v>
      </c>
      <c r="C657" s="101"/>
      <c r="D657" s="143" t="s">
        <v>3794</v>
      </c>
      <c r="E657" s="100">
        <v>139</v>
      </c>
      <c r="F657" s="102" t="str">
        <f t="shared" si="31"/>
        <v xml:space="preserve">1926-34 - Fourth Bureau Issues - 3c  Violet,  Lincoln, Rotary Press, Perf 11x10 1/2   </v>
      </c>
      <c r="G657" s="106" t="s">
        <v>2512</v>
      </c>
      <c r="H657" s="104"/>
      <c r="I657" s="105">
        <v>1.5</v>
      </c>
      <c r="J657" s="105">
        <v>0</v>
      </c>
      <c r="K657" s="105">
        <v>0</v>
      </c>
      <c r="L657" s="104">
        <v>1.5</v>
      </c>
      <c r="M657" s="100">
        <v>554</v>
      </c>
      <c r="N657" s="112" t="s">
        <v>590</v>
      </c>
      <c r="O657" s="32" t="s">
        <v>2295</v>
      </c>
      <c r="P657" s="111" t="s">
        <v>270</v>
      </c>
      <c r="Q657" s="80" t="s">
        <v>1955</v>
      </c>
      <c r="R657" s="80" t="s">
        <v>1638</v>
      </c>
      <c r="S657" s="36" t="s">
        <v>2141</v>
      </c>
      <c r="T657" s="80" t="s">
        <v>2220</v>
      </c>
      <c r="U657" s="80"/>
      <c r="V657" s="80" t="s">
        <v>2167</v>
      </c>
      <c r="W657" s="80" t="str">
        <f t="shared" si="32"/>
        <v>, Rotary Press</v>
      </c>
      <c r="X657" s="32" t="s">
        <v>1593</v>
      </c>
      <c r="Y657" s="110">
        <v>139</v>
      </c>
      <c r="Z657" s="35"/>
      <c r="AA657" s="133">
        <v>1</v>
      </c>
      <c r="AB657" s="133">
        <f t="shared" si="33"/>
        <v>0</v>
      </c>
    </row>
    <row r="658" spans="1:28" s="3" customFormat="1" x14ac:dyDescent="0.2">
      <c r="A658" s="99">
        <v>636</v>
      </c>
      <c r="B658" s="100">
        <v>657</v>
      </c>
      <c r="C658" s="101"/>
      <c r="D658" s="143" t="s">
        <v>3794</v>
      </c>
      <c r="E658" s="100">
        <v>140</v>
      </c>
      <c r="F658" s="102" t="str">
        <f t="shared" si="31"/>
        <v xml:space="preserve">1926-34 - Fourth Bureau Issues - 4c  Yellow Brown,  Martha Washington, Perf 11x10 1/2   </v>
      </c>
      <c r="G658" s="106" t="s">
        <v>2512</v>
      </c>
      <c r="H658" s="104"/>
      <c r="I658" s="105">
        <v>13.5</v>
      </c>
      <c r="J658" s="105">
        <v>0</v>
      </c>
      <c r="K658" s="105">
        <v>325</v>
      </c>
      <c r="L658" s="104">
        <v>13.5</v>
      </c>
      <c r="M658" s="100">
        <v>558</v>
      </c>
      <c r="N658" s="112" t="s">
        <v>590</v>
      </c>
      <c r="O658" s="32" t="s">
        <v>2295</v>
      </c>
      <c r="P658" s="111" t="s">
        <v>270</v>
      </c>
      <c r="Q658" s="80" t="s">
        <v>1964</v>
      </c>
      <c r="R658" s="80" t="s">
        <v>1688</v>
      </c>
      <c r="S658" s="36" t="s">
        <v>2089</v>
      </c>
      <c r="T658" s="80" t="s">
        <v>2220</v>
      </c>
      <c r="U658" s="80"/>
      <c r="V658" s="80"/>
      <c r="W658" s="80" t="str">
        <f t="shared" si="32"/>
        <v/>
      </c>
      <c r="X658" s="32" t="s">
        <v>1593</v>
      </c>
      <c r="Y658" s="110">
        <v>140</v>
      </c>
      <c r="Z658" s="35"/>
      <c r="AA658" s="133">
        <v>1</v>
      </c>
      <c r="AB658" s="133">
        <f t="shared" si="33"/>
        <v>0</v>
      </c>
    </row>
    <row r="659" spans="1:28" s="3" customFormat="1" x14ac:dyDescent="0.2">
      <c r="A659" s="99">
        <v>637</v>
      </c>
      <c r="B659" s="100">
        <v>658</v>
      </c>
      <c r="C659" s="101"/>
      <c r="D659" s="143" t="s">
        <v>3794</v>
      </c>
      <c r="E659" s="100">
        <v>142</v>
      </c>
      <c r="F659" s="102" t="str">
        <f t="shared" si="31"/>
        <v xml:space="preserve">1926-34 - Fourth Bureau Issues - 5c  Dark Blue,  Roosevelt, Perf 11x10 1/2   </v>
      </c>
      <c r="G659" s="106" t="s">
        <v>2512</v>
      </c>
      <c r="H659" s="104"/>
      <c r="I659" s="105">
        <v>0.25</v>
      </c>
      <c r="J659" s="105">
        <v>0</v>
      </c>
      <c r="K659" s="105">
        <v>0.75</v>
      </c>
      <c r="L659" s="104">
        <v>0.25</v>
      </c>
      <c r="M659" s="100">
        <v>564</v>
      </c>
      <c r="N659" s="112" t="s">
        <v>590</v>
      </c>
      <c r="O659" s="32" t="s">
        <v>2295</v>
      </c>
      <c r="P659" s="111" t="s">
        <v>270</v>
      </c>
      <c r="Q659" s="80" t="s">
        <v>1952</v>
      </c>
      <c r="R659" s="80" t="s">
        <v>1708</v>
      </c>
      <c r="S659" s="36" t="s">
        <v>2117</v>
      </c>
      <c r="T659" s="80" t="s">
        <v>2220</v>
      </c>
      <c r="U659" s="80"/>
      <c r="V659" s="80"/>
      <c r="W659" s="80" t="str">
        <f t="shared" si="32"/>
        <v/>
      </c>
      <c r="X659" s="32" t="s">
        <v>1593</v>
      </c>
      <c r="Y659" s="110">
        <v>142</v>
      </c>
      <c r="Z659" s="35"/>
      <c r="AA659" s="133">
        <v>1</v>
      </c>
      <c r="AB659" s="133">
        <f t="shared" si="33"/>
        <v>0</v>
      </c>
    </row>
    <row r="660" spans="1:28" s="3" customFormat="1" x14ac:dyDescent="0.2">
      <c r="A660" s="99">
        <v>638</v>
      </c>
      <c r="B660" s="100">
        <v>659</v>
      </c>
      <c r="C660" s="101"/>
      <c r="D660" s="143" t="s">
        <v>3794</v>
      </c>
      <c r="E660" s="100">
        <v>143</v>
      </c>
      <c r="F660" s="102" t="str">
        <f t="shared" si="31"/>
        <v xml:space="preserve">1926-34 - Fourth Bureau Issues - 6c  Red Orange,  Garfield, Perf 11x10 1/2   </v>
      </c>
      <c r="G660" s="106" t="s">
        <v>2512</v>
      </c>
      <c r="H660" s="104"/>
      <c r="I660" s="105">
        <v>0.25</v>
      </c>
      <c r="J660" s="105"/>
      <c r="K660" s="105">
        <v>2</v>
      </c>
      <c r="L660" s="104">
        <v>0.25</v>
      </c>
      <c r="M660" s="100">
        <v>567</v>
      </c>
      <c r="N660" s="112" t="s">
        <v>590</v>
      </c>
      <c r="O660" s="32" t="s">
        <v>2295</v>
      </c>
      <c r="P660" s="111" t="s">
        <v>270</v>
      </c>
      <c r="Q660" s="80" t="s">
        <v>1962</v>
      </c>
      <c r="R660" s="80" t="s">
        <v>1653</v>
      </c>
      <c r="S660" s="36" t="s">
        <v>2143</v>
      </c>
      <c r="T660" s="80" t="s">
        <v>2220</v>
      </c>
      <c r="U660" s="80"/>
      <c r="V660" s="80"/>
      <c r="W660" s="80" t="str">
        <f t="shared" si="32"/>
        <v/>
      </c>
      <c r="X660" s="32" t="s">
        <v>1593</v>
      </c>
      <c r="Y660" s="110">
        <v>143</v>
      </c>
      <c r="Z660" s="35"/>
      <c r="AA660" s="133">
        <v>1</v>
      </c>
      <c r="AB660" s="133">
        <f t="shared" si="33"/>
        <v>0</v>
      </c>
    </row>
    <row r="661" spans="1:28" s="3" customFormat="1" x14ac:dyDescent="0.2">
      <c r="A661" s="99">
        <v>639</v>
      </c>
      <c r="B661" s="100">
        <v>660</v>
      </c>
      <c r="C661" s="101"/>
      <c r="D661" s="143" t="s">
        <v>3794</v>
      </c>
      <c r="E661" s="100">
        <v>144</v>
      </c>
      <c r="F661" s="102" t="str">
        <f t="shared" si="31"/>
        <v xml:space="preserve">1926-34 - Fourth Bureau Issues - 7c  Black,  McKinley, Perf 11x10 1/2   </v>
      </c>
      <c r="G661" s="106" t="s">
        <v>2512</v>
      </c>
      <c r="H661" s="104"/>
      <c r="I661" s="105">
        <v>0.25</v>
      </c>
      <c r="J661" s="105"/>
      <c r="K661" s="105">
        <v>2</v>
      </c>
      <c r="L661" s="104">
        <v>0.25</v>
      </c>
      <c r="M661" s="100">
        <v>571</v>
      </c>
      <c r="N661" s="112" t="s">
        <v>590</v>
      </c>
      <c r="O661" s="32" t="s">
        <v>2295</v>
      </c>
      <c r="P661" s="111" t="s">
        <v>270</v>
      </c>
      <c r="Q661" s="80" t="s">
        <v>1963</v>
      </c>
      <c r="R661" s="80" t="s">
        <v>1691</v>
      </c>
      <c r="S661" s="36" t="s">
        <v>2014</v>
      </c>
      <c r="T661" s="80" t="s">
        <v>2220</v>
      </c>
      <c r="U661" s="80"/>
      <c r="V661" s="80"/>
      <c r="W661" s="80" t="str">
        <f t="shared" si="32"/>
        <v/>
      </c>
      <c r="X661" s="32" t="s">
        <v>1593</v>
      </c>
      <c r="Y661" s="110">
        <v>144</v>
      </c>
      <c r="Z661" s="35"/>
      <c r="AA661" s="133">
        <v>1</v>
      </c>
      <c r="AB661" s="133">
        <f t="shared" si="33"/>
        <v>0</v>
      </c>
    </row>
    <row r="662" spans="1:28" s="3" customFormat="1" x14ac:dyDescent="0.2">
      <c r="A662" s="99">
        <v>640</v>
      </c>
      <c r="B662" s="100">
        <v>661</v>
      </c>
      <c r="C662" s="101"/>
      <c r="D662" s="143" t="s">
        <v>3794</v>
      </c>
      <c r="E662" s="100">
        <v>145</v>
      </c>
      <c r="F662" s="102" t="str">
        <f t="shared" si="31"/>
        <v xml:space="preserve">1926-34 - Fourth Bureau Issues - 8c  Olive Green,  Grant, Perf 11x10 1/2   </v>
      </c>
      <c r="G662" s="106" t="s">
        <v>2512</v>
      </c>
      <c r="H662" s="104"/>
      <c r="I662" s="105">
        <v>0.25</v>
      </c>
      <c r="J662" s="105"/>
      <c r="K662" s="105">
        <v>2</v>
      </c>
      <c r="L662" s="104">
        <v>0.25</v>
      </c>
      <c r="M662" s="100">
        <v>574</v>
      </c>
      <c r="N662" s="112" t="s">
        <v>590</v>
      </c>
      <c r="O662" s="32" t="s">
        <v>2295</v>
      </c>
      <c r="P662" s="111" t="s">
        <v>270</v>
      </c>
      <c r="Q662" s="80" t="s">
        <v>1965</v>
      </c>
      <c r="R662" s="80" t="s">
        <v>1654</v>
      </c>
      <c r="S662" s="36" t="s">
        <v>2123</v>
      </c>
      <c r="T662" s="80" t="s">
        <v>2220</v>
      </c>
      <c r="U662" s="80"/>
      <c r="V662" s="80"/>
      <c r="W662" s="80" t="str">
        <f t="shared" si="32"/>
        <v/>
      </c>
      <c r="X662" s="32" t="s">
        <v>1593</v>
      </c>
      <c r="Y662" s="110">
        <v>145</v>
      </c>
      <c r="Z662" s="35"/>
      <c r="AA662" s="133">
        <v>1</v>
      </c>
      <c r="AB662" s="133">
        <f t="shared" si="33"/>
        <v>0</v>
      </c>
    </row>
    <row r="663" spans="1:28" s="3" customFormat="1" x14ac:dyDescent="0.2">
      <c r="A663" s="99">
        <v>641</v>
      </c>
      <c r="B663" s="100">
        <v>662</v>
      </c>
      <c r="C663" s="101"/>
      <c r="D663" s="143" t="s">
        <v>3794</v>
      </c>
      <c r="E663" s="100">
        <v>146</v>
      </c>
      <c r="F663" s="102" t="str">
        <f t="shared" si="31"/>
        <v xml:space="preserve">1926-34 - Fourth Bureau Issues - 9c  Rose,  Jefferson, Perf 11x10 1/2   </v>
      </c>
      <c r="G663" s="106" t="s">
        <v>2512</v>
      </c>
      <c r="H663" s="104"/>
      <c r="I663" s="105">
        <v>0.25</v>
      </c>
      <c r="J663" s="105"/>
      <c r="K663" s="105">
        <v>1.9</v>
      </c>
      <c r="L663" s="104">
        <v>0.25</v>
      </c>
      <c r="M663" s="100">
        <v>577</v>
      </c>
      <c r="N663" s="112" t="s">
        <v>590</v>
      </c>
      <c r="O663" s="32" t="s">
        <v>2295</v>
      </c>
      <c r="P663" s="111" t="s">
        <v>270</v>
      </c>
      <c r="Q663" s="80" t="s">
        <v>1968</v>
      </c>
      <c r="R663" s="80" t="s">
        <v>1636</v>
      </c>
      <c r="S663" s="36" t="s">
        <v>2023</v>
      </c>
      <c r="T663" s="80" t="s">
        <v>2220</v>
      </c>
      <c r="U663" s="80"/>
      <c r="V663" s="80"/>
      <c r="W663" s="80" t="str">
        <f t="shared" si="32"/>
        <v/>
      </c>
      <c r="X663" s="32" t="s">
        <v>1593</v>
      </c>
      <c r="Y663" s="110">
        <v>146</v>
      </c>
      <c r="Z663" s="35"/>
      <c r="AA663" s="133">
        <v>1</v>
      </c>
      <c r="AB663" s="133">
        <f t="shared" si="33"/>
        <v>0</v>
      </c>
    </row>
    <row r="664" spans="1:28" s="3" customFormat="1" x14ac:dyDescent="0.2">
      <c r="A664" s="99">
        <v>642</v>
      </c>
      <c r="B664" s="100">
        <v>663</v>
      </c>
      <c r="C664" s="101"/>
      <c r="D664" s="143" t="s">
        <v>3794</v>
      </c>
      <c r="E664" s="100">
        <v>147</v>
      </c>
      <c r="F664" s="102" t="str">
        <f t="shared" si="31"/>
        <v xml:space="preserve">1926-34 - Fourth Bureau Issues - 10c  Orange,  Monroe, Perf 11x10 1/2   </v>
      </c>
      <c r="G664" s="106" t="s">
        <v>2512</v>
      </c>
      <c r="H664" s="104"/>
      <c r="I664" s="105">
        <v>0.25</v>
      </c>
      <c r="J664" s="105"/>
      <c r="K664" s="105">
        <v>3.25</v>
      </c>
      <c r="L664" s="104">
        <v>0.25</v>
      </c>
      <c r="M664" s="100">
        <v>581</v>
      </c>
      <c r="N664" s="112" t="s">
        <v>590</v>
      </c>
      <c r="O664" s="32" t="s">
        <v>2295</v>
      </c>
      <c r="P664" s="111" t="s">
        <v>270</v>
      </c>
      <c r="Q664" s="80" t="s">
        <v>1953</v>
      </c>
      <c r="R664" s="80" t="s">
        <v>1690</v>
      </c>
      <c r="S664" s="36" t="s">
        <v>2031</v>
      </c>
      <c r="T664" s="80" t="s">
        <v>2220</v>
      </c>
      <c r="U664" s="80"/>
      <c r="V664" s="80"/>
      <c r="W664" s="80" t="str">
        <f t="shared" si="32"/>
        <v/>
      </c>
      <c r="X664" s="32" t="s">
        <v>1593</v>
      </c>
      <c r="Y664" s="110">
        <v>147</v>
      </c>
      <c r="Z664" s="35"/>
      <c r="AA664" s="133">
        <v>1</v>
      </c>
      <c r="AB664" s="133">
        <f t="shared" si="33"/>
        <v>0</v>
      </c>
    </row>
    <row r="665" spans="1:28" s="3" customFormat="1" x14ac:dyDescent="0.2">
      <c r="A665" s="99">
        <v>643</v>
      </c>
      <c r="B665" s="100">
        <v>664</v>
      </c>
      <c r="C665" s="101" t="s">
        <v>657</v>
      </c>
      <c r="D665" s="142" t="s">
        <v>2546</v>
      </c>
      <c r="E665" s="100" t="s">
        <v>657</v>
      </c>
      <c r="F665" s="102" t="str">
        <f t="shared" si="31"/>
        <v xml:space="preserve">1927, Aug. 3 - 1927 Commemorative Issues - 2c  Carmine Rose,  Vermont, Rotary Press, Perf 11   </v>
      </c>
      <c r="G665" s="106" t="s">
        <v>2512</v>
      </c>
      <c r="H665" s="104">
        <v>0.8</v>
      </c>
      <c r="I665" s="105">
        <v>0.8</v>
      </c>
      <c r="J665" s="105"/>
      <c r="K665" s="105">
        <v>1.2</v>
      </c>
      <c r="L665" s="104">
        <v>0.8</v>
      </c>
      <c r="M665" s="100">
        <v>950</v>
      </c>
      <c r="N665" s="112" t="s">
        <v>591</v>
      </c>
      <c r="O665" s="32" t="s">
        <v>2297</v>
      </c>
      <c r="P665" s="111" t="s">
        <v>569</v>
      </c>
      <c r="Q665" s="80" t="s">
        <v>1960</v>
      </c>
      <c r="R665" s="80" t="s">
        <v>1725</v>
      </c>
      <c r="S665" s="36" t="s">
        <v>2187</v>
      </c>
      <c r="T665" s="80" t="s">
        <v>2190</v>
      </c>
      <c r="U665" s="80"/>
      <c r="V665" s="80" t="s">
        <v>2167</v>
      </c>
      <c r="W665" s="80" t="str">
        <f t="shared" si="32"/>
        <v>, Rotary Press</v>
      </c>
      <c r="X665" s="32" t="s">
        <v>591</v>
      </c>
      <c r="Y665" s="110" t="s">
        <v>657</v>
      </c>
      <c r="Z665" s="35" t="s">
        <v>1087</v>
      </c>
      <c r="AA665" s="133">
        <v>1</v>
      </c>
      <c r="AB665" s="133">
        <f t="shared" si="33"/>
        <v>1</v>
      </c>
    </row>
    <row r="666" spans="1:28" s="3" customFormat="1" x14ac:dyDescent="0.2">
      <c r="A666" s="99">
        <v>644</v>
      </c>
      <c r="B666" s="100">
        <v>665</v>
      </c>
      <c r="C666" s="101" t="s">
        <v>658</v>
      </c>
      <c r="D666" s="142" t="s">
        <v>2546</v>
      </c>
      <c r="E666" s="100" t="s">
        <v>658</v>
      </c>
      <c r="F666" s="102" t="str">
        <f t="shared" si="31"/>
        <v xml:space="preserve">1927, Aug. 3 - 1927 Commemorative Issues - 2c  Carmine Rose,  Burgoyne, Perf 11   </v>
      </c>
      <c r="G666" s="106" t="s">
        <v>2512</v>
      </c>
      <c r="H666" s="104">
        <v>2.1</v>
      </c>
      <c r="I666" s="105">
        <v>2.1</v>
      </c>
      <c r="J666" s="105"/>
      <c r="K666" s="105">
        <v>3.1</v>
      </c>
      <c r="L666" s="104">
        <v>2.1</v>
      </c>
      <c r="M666" s="100">
        <v>951</v>
      </c>
      <c r="N666" s="112" t="s">
        <v>591</v>
      </c>
      <c r="O666" s="32" t="s">
        <v>2297</v>
      </c>
      <c r="P666" s="111" t="s">
        <v>569</v>
      </c>
      <c r="Q666" s="80" t="s">
        <v>1960</v>
      </c>
      <c r="R666" s="80" t="s">
        <v>1726</v>
      </c>
      <c r="S666" s="36" t="s">
        <v>2187</v>
      </c>
      <c r="T666" s="80" t="s">
        <v>2190</v>
      </c>
      <c r="U666" s="80"/>
      <c r="V666" s="80"/>
      <c r="W666" s="80" t="str">
        <f t="shared" si="32"/>
        <v/>
      </c>
      <c r="X666" s="32" t="s">
        <v>591</v>
      </c>
      <c r="Y666" s="110" t="s">
        <v>658</v>
      </c>
      <c r="Z666" s="35" t="s">
        <v>1088</v>
      </c>
      <c r="AA666" s="133">
        <v>1</v>
      </c>
      <c r="AB666" s="133">
        <f t="shared" si="33"/>
        <v>1</v>
      </c>
    </row>
    <row r="667" spans="1:28" s="3" customFormat="1" x14ac:dyDescent="0.2">
      <c r="A667" s="99">
        <v>645</v>
      </c>
      <c r="B667" s="100">
        <v>666</v>
      </c>
      <c r="C667" s="101" t="s">
        <v>659</v>
      </c>
      <c r="D667" s="142" t="s">
        <v>2546</v>
      </c>
      <c r="E667" s="100" t="s">
        <v>659</v>
      </c>
      <c r="F667" s="102" t="str">
        <f t="shared" si="31"/>
        <v xml:space="preserve">1928, May 26 - 1928 Commemorative Issues - 2c  Carmine Rose,  Valley Forge, Perf 11   </v>
      </c>
      <c r="G667" s="106" t="s">
        <v>2512</v>
      </c>
      <c r="H667" s="104">
        <v>0.5</v>
      </c>
      <c r="I667" s="105">
        <v>0.5</v>
      </c>
      <c r="J667" s="105"/>
      <c r="K667" s="105">
        <v>1.2</v>
      </c>
      <c r="L667" s="104">
        <v>5</v>
      </c>
      <c r="M667" s="100">
        <v>952</v>
      </c>
      <c r="N667" s="112" t="s">
        <v>591</v>
      </c>
      <c r="O667" s="32" t="s">
        <v>2298</v>
      </c>
      <c r="P667" s="111" t="s">
        <v>568</v>
      </c>
      <c r="Q667" s="80" t="s">
        <v>1960</v>
      </c>
      <c r="R667" s="80" t="s">
        <v>1727</v>
      </c>
      <c r="S667" s="36" t="s">
        <v>2187</v>
      </c>
      <c r="T667" s="80" t="s">
        <v>2190</v>
      </c>
      <c r="U667" s="80"/>
      <c r="V667" s="80"/>
      <c r="W667" s="80" t="str">
        <f t="shared" si="32"/>
        <v/>
      </c>
      <c r="X667" s="32" t="s">
        <v>591</v>
      </c>
      <c r="Y667" s="110" t="s">
        <v>659</v>
      </c>
      <c r="Z667" s="35" t="s">
        <v>1089</v>
      </c>
      <c r="AA667" s="133">
        <v>1</v>
      </c>
      <c r="AB667" s="133">
        <f t="shared" si="33"/>
        <v>1</v>
      </c>
    </row>
    <row r="668" spans="1:28" s="3" customFormat="1" x14ac:dyDescent="0.2">
      <c r="A668" s="99">
        <v>646</v>
      </c>
      <c r="B668" s="100">
        <v>667</v>
      </c>
      <c r="C668" s="101" t="s">
        <v>660</v>
      </c>
      <c r="D668" s="142" t="s">
        <v>2546</v>
      </c>
      <c r="E668" s="100" t="s">
        <v>660</v>
      </c>
      <c r="F668" s="102" t="str">
        <f t="shared" si="31"/>
        <v xml:space="preserve">1928, Oct. 20 - 1928 Commemorative Issues - 2c  Carmine,  Molly Pitcher Overprint, Rotary Press, Perf 11x10 1/2   </v>
      </c>
      <c r="G668" s="106" t="s">
        <v>2512</v>
      </c>
      <c r="H668" s="104">
        <v>1</v>
      </c>
      <c r="I668" s="105">
        <v>1</v>
      </c>
      <c r="J668" s="105"/>
      <c r="K668" s="105">
        <v>1</v>
      </c>
      <c r="L668" s="104">
        <v>1</v>
      </c>
      <c r="M668" s="100">
        <v>953</v>
      </c>
      <c r="N668" s="112" t="s">
        <v>591</v>
      </c>
      <c r="O668" s="32" t="s">
        <v>2299</v>
      </c>
      <c r="P668" s="111" t="s">
        <v>568</v>
      </c>
      <c r="Q668" s="80" t="s">
        <v>1960</v>
      </c>
      <c r="R668" s="80" t="s">
        <v>1728</v>
      </c>
      <c r="S668" s="36" t="s">
        <v>2057</v>
      </c>
      <c r="T668" s="80" t="s">
        <v>2220</v>
      </c>
      <c r="U668" s="80"/>
      <c r="V668" s="80" t="s">
        <v>2167</v>
      </c>
      <c r="W668" s="80" t="str">
        <f t="shared" si="32"/>
        <v>, Rotary Press</v>
      </c>
      <c r="X668" s="32" t="s">
        <v>591</v>
      </c>
      <c r="Y668" s="110" t="s">
        <v>660</v>
      </c>
      <c r="Z668" s="35" t="s">
        <v>939</v>
      </c>
      <c r="AA668" s="133">
        <v>1</v>
      </c>
      <c r="AB668" s="133">
        <f t="shared" si="33"/>
        <v>1</v>
      </c>
    </row>
    <row r="669" spans="1:28" s="3" customFormat="1" x14ac:dyDescent="0.2">
      <c r="A669" s="99">
        <v>647</v>
      </c>
      <c r="B669" s="100">
        <v>668</v>
      </c>
      <c r="C669" s="101" t="s">
        <v>661</v>
      </c>
      <c r="D669" s="142" t="s">
        <v>2546</v>
      </c>
      <c r="E669" s="100" t="s">
        <v>661</v>
      </c>
      <c r="F669" s="102" t="str">
        <f t="shared" si="31"/>
        <v xml:space="preserve">1928, Aug. 13 - 1928 Commemorative Issues - 2c  Carmine,  Hawaii Overprint, Rotary Press, Perf 11x10 1/2   </v>
      </c>
      <c r="G669" s="106" t="s">
        <v>2512</v>
      </c>
      <c r="H669" s="104">
        <v>4</v>
      </c>
      <c r="I669" s="105">
        <v>4</v>
      </c>
      <c r="J669" s="105"/>
      <c r="K669" s="105">
        <v>4</v>
      </c>
      <c r="L669" s="104">
        <v>4</v>
      </c>
      <c r="M669" s="100">
        <v>954</v>
      </c>
      <c r="N669" s="112" t="s">
        <v>591</v>
      </c>
      <c r="O669" s="32" t="s">
        <v>2300</v>
      </c>
      <c r="P669" s="111" t="s">
        <v>568</v>
      </c>
      <c r="Q669" s="80" t="s">
        <v>1960</v>
      </c>
      <c r="R669" s="80" t="s">
        <v>1729</v>
      </c>
      <c r="S669" s="36" t="s">
        <v>2057</v>
      </c>
      <c r="T669" s="80" t="s">
        <v>2220</v>
      </c>
      <c r="U669" s="80"/>
      <c r="V669" s="80" t="s">
        <v>2167</v>
      </c>
      <c r="W669" s="80" t="str">
        <f t="shared" si="32"/>
        <v>, Rotary Press</v>
      </c>
      <c r="X669" s="32" t="s">
        <v>591</v>
      </c>
      <c r="Y669" s="110" t="s">
        <v>661</v>
      </c>
      <c r="Z669" s="35" t="s">
        <v>939</v>
      </c>
      <c r="AA669" s="133">
        <v>1</v>
      </c>
      <c r="AB669" s="133">
        <f t="shared" si="33"/>
        <v>1</v>
      </c>
    </row>
    <row r="670" spans="1:28" s="3" customFormat="1" x14ac:dyDescent="0.2">
      <c r="A670" s="99">
        <v>648</v>
      </c>
      <c r="B670" s="100">
        <v>669</v>
      </c>
      <c r="C670" s="101" t="s">
        <v>662</v>
      </c>
      <c r="D670" s="142" t="s">
        <v>2546</v>
      </c>
      <c r="E670" s="100" t="s">
        <v>662</v>
      </c>
      <c r="F670" s="102" t="str">
        <f t="shared" si="31"/>
        <v xml:space="preserve">1928, Aug. 13 - 1928 Commemorative Issues - 5c  Dark Blue,  Hawaii Overprint, Rotary Press, Perf 11x10 1/2   </v>
      </c>
      <c r="G670" s="106" t="s">
        <v>2512</v>
      </c>
      <c r="H670" s="104">
        <v>12.5</v>
      </c>
      <c r="I670" s="105">
        <v>12.5</v>
      </c>
      <c r="J670" s="105"/>
      <c r="K670" s="105">
        <v>11</v>
      </c>
      <c r="L670" s="104">
        <v>12.5</v>
      </c>
      <c r="M670" s="100">
        <v>955</v>
      </c>
      <c r="N670" s="112" t="s">
        <v>591</v>
      </c>
      <c r="O670" s="32" t="s">
        <v>2300</v>
      </c>
      <c r="P670" s="111" t="s">
        <v>568</v>
      </c>
      <c r="Q670" s="80" t="s">
        <v>1952</v>
      </c>
      <c r="R670" s="80" t="s">
        <v>1729</v>
      </c>
      <c r="S670" s="36" t="s">
        <v>2117</v>
      </c>
      <c r="T670" s="80" t="s">
        <v>2220</v>
      </c>
      <c r="U670" s="80"/>
      <c r="V670" s="80" t="s">
        <v>2167</v>
      </c>
      <c r="W670" s="80" t="str">
        <f t="shared" si="32"/>
        <v>, Rotary Press</v>
      </c>
      <c r="X670" s="32" t="s">
        <v>591</v>
      </c>
      <c r="Y670" s="110" t="s">
        <v>662</v>
      </c>
      <c r="Z670" s="35" t="s">
        <v>942</v>
      </c>
      <c r="AA670" s="133">
        <v>1</v>
      </c>
      <c r="AB670" s="133">
        <f t="shared" si="33"/>
        <v>1</v>
      </c>
    </row>
    <row r="671" spans="1:28" s="3" customFormat="1" x14ac:dyDescent="0.2">
      <c r="A671" s="99">
        <v>649</v>
      </c>
      <c r="B671" s="100">
        <v>670</v>
      </c>
      <c r="C671" s="101" t="s">
        <v>663</v>
      </c>
      <c r="D671" s="142" t="s">
        <v>2546</v>
      </c>
      <c r="E671" s="100" t="s">
        <v>663</v>
      </c>
      <c r="F671" s="102" t="str">
        <f t="shared" si="31"/>
        <v xml:space="preserve">1928, Dec. 12 - 1928 Commemorative Issues - 2c  Carmine Rose,  Wright Airplane, Perf 11   </v>
      </c>
      <c r="G671" s="106" t="s">
        <v>2512</v>
      </c>
      <c r="H671" s="104">
        <v>0.8</v>
      </c>
      <c r="I671" s="105">
        <v>0.8</v>
      </c>
      <c r="J671" s="105"/>
      <c r="K671" s="105">
        <v>1.1000000000000001</v>
      </c>
      <c r="L671" s="104">
        <v>0.8</v>
      </c>
      <c r="M671" s="100">
        <v>957</v>
      </c>
      <c r="N671" s="112" t="s">
        <v>591</v>
      </c>
      <c r="O671" s="32" t="s">
        <v>2301</v>
      </c>
      <c r="P671" s="111" t="s">
        <v>568</v>
      </c>
      <c r="Q671" s="80" t="s">
        <v>1960</v>
      </c>
      <c r="R671" s="80" t="s">
        <v>1730</v>
      </c>
      <c r="S671" s="36" t="s">
        <v>2187</v>
      </c>
      <c r="T671" s="80" t="s">
        <v>2190</v>
      </c>
      <c r="U671" s="80"/>
      <c r="V671" s="80"/>
      <c r="W671" s="80" t="str">
        <f t="shared" si="32"/>
        <v/>
      </c>
      <c r="X671" s="32" t="s">
        <v>591</v>
      </c>
      <c r="Y671" s="110" t="s">
        <v>663</v>
      </c>
      <c r="Z671" s="35" t="s">
        <v>1090</v>
      </c>
      <c r="AA671" s="133">
        <v>1</v>
      </c>
      <c r="AB671" s="133">
        <f t="shared" si="33"/>
        <v>1</v>
      </c>
    </row>
    <row r="672" spans="1:28" s="3" customFormat="1" x14ac:dyDescent="0.2">
      <c r="A672" s="99">
        <v>650</v>
      </c>
      <c r="B672" s="100">
        <v>671</v>
      </c>
      <c r="C672" s="101" t="s">
        <v>664</v>
      </c>
      <c r="D672" s="142" t="s">
        <v>2546</v>
      </c>
      <c r="E672" s="100" t="s">
        <v>664</v>
      </c>
      <c r="F672" s="102" t="str">
        <f t="shared" si="31"/>
        <v xml:space="preserve">1928, Dec. 12 - 1928 Commemorative Issues - 5c  Blue,  Globe &amp; Plane, Perf 11   </v>
      </c>
      <c r="G672" s="106" t="s">
        <v>2512</v>
      </c>
      <c r="H672" s="104">
        <v>3.25</v>
      </c>
      <c r="I672" s="105">
        <v>3.25</v>
      </c>
      <c r="J672" s="105"/>
      <c r="K672" s="105">
        <v>4.5</v>
      </c>
      <c r="L672" s="104">
        <v>3.25</v>
      </c>
      <c r="M672" s="100">
        <v>958</v>
      </c>
      <c r="N672" s="112" t="s">
        <v>591</v>
      </c>
      <c r="O672" s="32" t="s">
        <v>2301</v>
      </c>
      <c r="P672" s="111" t="s">
        <v>568</v>
      </c>
      <c r="Q672" s="80" t="s">
        <v>1952</v>
      </c>
      <c r="R672" s="80" t="s">
        <v>1731</v>
      </c>
      <c r="S672" s="36" t="s">
        <v>2018</v>
      </c>
      <c r="T672" s="80" t="s">
        <v>2190</v>
      </c>
      <c r="U672" s="80"/>
      <c r="V672" s="80"/>
      <c r="W672" s="80" t="str">
        <f t="shared" si="32"/>
        <v/>
      </c>
      <c r="X672" s="32" t="s">
        <v>591</v>
      </c>
      <c r="Y672" s="110" t="s">
        <v>664</v>
      </c>
      <c r="Z672" s="35" t="s">
        <v>1091</v>
      </c>
      <c r="AA672" s="133">
        <v>1</v>
      </c>
      <c r="AB672" s="133">
        <f t="shared" si="33"/>
        <v>1</v>
      </c>
    </row>
    <row r="673" spans="1:28" s="3" customFormat="1" x14ac:dyDescent="0.2">
      <c r="A673" s="99">
        <v>651</v>
      </c>
      <c r="B673" s="100">
        <v>672</v>
      </c>
      <c r="C673" s="101" t="s">
        <v>665</v>
      </c>
      <c r="D673" s="142" t="s">
        <v>2546</v>
      </c>
      <c r="E673" s="100" t="s">
        <v>665</v>
      </c>
      <c r="F673" s="102" t="str">
        <f t="shared" si="31"/>
        <v xml:space="preserve">1929, Feb. 25 - 1929 Commemorative Issues - 2c  Carmine &amp; Black,  George R. Clark, Perf 11   </v>
      </c>
      <c r="G673" s="106" t="s">
        <v>2512</v>
      </c>
      <c r="H673" s="104">
        <v>0.5</v>
      </c>
      <c r="I673" s="105">
        <v>0.5</v>
      </c>
      <c r="J673" s="105"/>
      <c r="K673" s="105">
        <v>0.75</v>
      </c>
      <c r="L673" s="104">
        <v>0.5</v>
      </c>
      <c r="M673" s="100">
        <v>959</v>
      </c>
      <c r="N673" s="112" t="s">
        <v>591</v>
      </c>
      <c r="O673" s="32" t="s">
        <v>2326</v>
      </c>
      <c r="P673" s="111" t="s">
        <v>565</v>
      </c>
      <c r="Q673" s="80" t="s">
        <v>1960</v>
      </c>
      <c r="R673" s="80" t="s">
        <v>1732</v>
      </c>
      <c r="S673" s="36" t="s">
        <v>2129</v>
      </c>
      <c r="T673" s="80" t="s">
        <v>2190</v>
      </c>
      <c r="U673" s="80"/>
      <c r="V673" s="80"/>
      <c r="W673" s="80" t="str">
        <f t="shared" si="32"/>
        <v/>
      </c>
      <c r="X673" s="32" t="s">
        <v>591</v>
      </c>
      <c r="Y673" s="110" t="s">
        <v>665</v>
      </c>
      <c r="Z673" s="35" t="s">
        <v>1092</v>
      </c>
      <c r="AA673" s="133">
        <v>1</v>
      </c>
      <c r="AB673" s="133">
        <f t="shared" si="33"/>
        <v>1</v>
      </c>
    </row>
    <row r="674" spans="1:28" s="3" customFormat="1" x14ac:dyDescent="0.2">
      <c r="A674" s="99">
        <v>653</v>
      </c>
      <c r="B674" s="100">
        <v>673</v>
      </c>
      <c r="C674" s="101"/>
      <c r="D674" s="143" t="s">
        <v>3794</v>
      </c>
      <c r="E674" s="100">
        <v>134</v>
      </c>
      <c r="F674" s="102" t="str">
        <f t="shared" si="31"/>
        <v xml:space="preserve">1929, May 25 - Fourth Bureau Issues - ½c  Olive Brown,  Hale, Rotary Press, Perf 11x10 1/2   </v>
      </c>
      <c r="G674" s="106" t="s">
        <v>2512</v>
      </c>
      <c r="H674" s="104"/>
      <c r="I674" s="105">
        <v>0.25</v>
      </c>
      <c r="J674" s="105"/>
      <c r="K674" s="105">
        <v>0.25</v>
      </c>
      <c r="L674" s="104">
        <v>0.25</v>
      </c>
      <c r="M674" s="100">
        <v>522</v>
      </c>
      <c r="N674" s="112" t="s">
        <v>590</v>
      </c>
      <c r="O674" s="32" t="s">
        <v>2327</v>
      </c>
      <c r="P674" s="111" t="s">
        <v>270</v>
      </c>
      <c r="Q674" s="80" t="s">
        <v>1971</v>
      </c>
      <c r="R674" s="80" t="s">
        <v>1706</v>
      </c>
      <c r="S674" s="36" t="s">
        <v>2197</v>
      </c>
      <c r="T674" s="80" t="s">
        <v>2220</v>
      </c>
      <c r="U674" s="80"/>
      <c r="V674" s="80" t="s">
        <v>2167</v>
      </c>
      <c r="W674" s="80" t="str">
        <f t="shared" si="32"/>
        <v>, Rotary Press</v>
      </c>
      <c r="X674" s="32" t="s">
        <v>1593</v>
      </c>
      <c r="Y674" s="110">
        <v>134</v>
      </c>
      <c r="Z674" s="35"/>
      <c r="AA674" s="133">
        <v>1</v>
      </c>
      <c r="AB674" s="133">
        <f t="shared" si="33"/>
        <v>0</v>
      </c>
    </row>
    <row r="675" spans="1:28" s="3" customFormat="1" x14ac:dyDescent="0.2">
      <c r="A675" s="99">
        <v>654</v>
      </c>
      <c r="B675" s="100">
        <v>674</v>
      </c>
      <c r="C675" s="101" t="s">
        <v>666</v>
      </c>
      <c r="D675" s="142" t="s">
        <v>2546</v>
      </c>
      <c r="E675" s="100" t="s">
        <v>666</v>
      </c>
      <c r="F675" s="102" t="str">
        <f t="shared" si="31"/>
        <v xml:space="preserve">1929 - 1929 Commemorative Issues - 2c  Carmine Rose,  Edison's 1st Lamp, Rotary Press, Perf 11   </v>
      </c>
      <c r="G675" s="106" t="s">
        <v>2512</v>
      </c>
      <c r="H675" s="104">
        <v>0.65</v>
      </c>
      <c r="I675" s="105">
        <v>0.65</v>
      </c>
      <c r="J675" s="105"/>
      <c r="K675" s="105">
        <v>0.7</v>
      </c>
      <c r="L675" s="104">
        <v>0.65</v>
      </c>
      <c r="M675" s="100">
        <v>960</v>
      </c>
      <c r="N675" s="112" t="s">
        <v>591</v>
      </c>
      <c r="O675" s="32">
        <v>1929</v>
      </c>
      <c r="P675" s="111" t="s">
        <v>565</v>
      </c>
      <c r="Q675" s="80" t="s">
        <v>1960</v>
      </c>
      <c r="R675" s="80" t="s">
        <v>1733</v>
      </c>
      <c r="S675" s="36" t="s">
        <v>2187</v>
      </c>
      <c r="T675" s="80" t="s">
        <v>2190</v>
      </c>
      <c r="U675" s="80"/>
      <c r="V675" s="80" t="s">
        <v>2167</v>
      </c>
      <c r="W675" s="80" t="str">
        <f t="shared" si="32"/>
        <v>, Rotary Press</v>
      </c>
      <c r="X675" s="32" t="s">
        <v>591</v>
      </c>
      <c r="Y675" s="110" t="s">
        <v>666</v>
      </c>
      <c r="Z675" s="35" t="s">
        <v>1093</v>
      </c>
      <c r="AA675" s="133">
        <v>1</v>
      </c>
      <c r="AB675" s="133">
        <f t="shared" si="33"/>
        <v>1</v>
      </c>
    </row>
    <row r="676" spans="1:28" s="3" customFormat="1" x14ac:dyDescent="0.2">
      <c r="A676" s="99">
        <v>655</v>
      </c>
      <c r="B676" s="100">
        <v>675</v>
      </c>
      <c r="C676" s="101"/>
      <c r="D676" s="142" t="s">
        <v>2546</v>
      </c>
      <c r="E676" s="100" t="s">
        <v>666</v>
      </c>
      <c r="F676" s="102" t="str">
        <f t="shared" si="31"/>
        <v xml:space="preserve">1929 - 1929 Commemorative Issues - 2c  Carmine Rose,  Edison's 1st Lamp, Rotary Press, Perf 11   </v>
      </c>
      <c r="G676" s="106" t="s">
        <v>2512</v>
      </c>
      <c r="H676" s="104"/>
      <c r="I676" s="105">
        <v>0.25</v>
      </c>
      <c r="J676" s="105"/>
      <c r="K676" s="105">
        <v>0.65</v>
      </c>
      <c r="L676" s="104">
        <v>0.25</v>
      </c>
      <c r="M676" s="100">
        <v>961</v>
      </c>
      <c r="N676" s="112" t="s">
        <v>591</v>
      </c>
      <c r="O676" s="32">
        <v>1929</v>
      </c>
      <c r="P676" s="111" t="s">
        <v>565</v>
      </c>
      <c r="Q676" s="80" t="s">
        <v>1960</v>
      </c>
      <c r="R676" s="80" t="s">
        <v>1733</v>
      </c>
      <c r="S676" s="36" t="s">
        <v>2187</v>
      </c>
      <c r="T676" s="80" t="s">
        <v>2190</v>
      </c>
      <c r="U676" s="80"/>
      <c r="V676" s="80" t="s">
        <v>2167</v>
      </c>
      <c r="W676" s="80" t="str">
        <f t="shared" si="32"/>
        <v>, Rotary Press</v>
      </c>
      <c r="X676" s="32" t="s">
        <v>1593</v>
      </c>
      <c r="Y676" s="110" t="s">
        <v>666</v>
      </c>
      <c r="Z676" s="35"/>
      <c r="AA676" s="133">
        <v>1</v>
      </c>
      <c r="AB676" s="133">
        <f t="shared" si="33"/>
        <v>0</v>
      </c>
    </row>
    <row r="677" spans="1:28" s="3" customFormat="1" x14ac:dyDescent="0.2">
      <c r="A677" s="99">
        <v>656</v>
      </c>
      <c r="B677" s="100">
        <v>676</v>
      </c>
      <c r="C677" s="101"/>
      <c r="D677" s="142" t="s">
        <v>2546</v>
      </c>
      <c r="E677" s="100" t="s">
        <v>666</v>
      </c>
      <c r="F677" s="102" t="str">
        <f t="shared" si="31"/>
        <v xml:space="preserve">1929 - 1929 Commemorative Issues - 2c  Carmine Rose,  Edison's 1st Lamp, Rotary Press, Perf 11   </v>
      </c>
      <c r="G677" s="106" t="s">
        <v>2512</v>
      </c>
      <c r="H677" s="104"/>
      <c r="I677" s="105">
        <v>1.75</v>
      </c>
      <c r="J677" s="105"/>
      <c r="K677" s="105">
        <v>11</v>
      </c>
      <c r="L677" s="104">
        <v>1.75</v>
      </c>
      <c r="M677" s="100">
        <v>962</v>
      </c>
      <c r="N677" s="112" t="s">
        <v>591</v>
      </c>
      <c r="O677" s="32">
        <v>1929</v>
      </c>
      <c r="P677" s="111" t="s">
        <v>565</v>
      </c>
      <c r="Q677" s="80" t="s">
        <v>1960</v>
      </c>
      <c r="R677" s="80" t="s">
        <v>1733</v>
      </c>
      <c r="S677" s="36" t="s">
        <v>2187</v>
      </c>
      <c r="T677" s="80" t="s">
        <v>2190</v>
      </c>
      <c r="U677" s="80"/>
      <c r="V677" s="80" t="s">
        <v>2167</v>
      </c>
      <c r="W677" s="80" t="str">
        <f t="shared" si="32"/>
        <v>, Rotary Press</v>
      </c>
      <c r="X677" s="32" t="s">
        <v>1593</v>
      </c>
      <c r="Y677" s="110" t="s">
        <v>666</v>
      </c>
      <c r="Z677" s="35"/>
      <c r="AA677" s="133">
        <v>1</v>
      </c>
      <c r="AB677" s="133">
        <f t="shared" si="33"/>
        <v>0</v>
      </c>
    </row>
    <row r="678" spans="1:28" s="3" customFormat="1" x14ac:dyDescent="0.2">
      <c r="A678" s="99">
        <v>657</v>
      </c>
      <c r="B678" s="100">
        <v>677</v>
      </c>
      <c r="C678" s="101" t="s">
        <v>667</v>
      </c>
      <c r="D678" s="142" t="s">
        <v>2546</v>
      </c>
      <c r="E678" s="100" t="s">
        <v>667</v>
      </c>
      <c r="F678" s="102" t="str">
        <f t="shared" si="31"/>
        <v xml:space="preserve">1929, June 17 - 1929 Commemorative Issues - 2c  Carmine Rose,  Sullivan Expedition, Perf 11   </v>
      </c>
      <c r="G678" s="106" t="s">
        <v>2512</v>
      </c>
      <c r="H678" s="104">
        <v>0.6</v>
      </c>
      <c r="I678" s="105">
        <v>0.6</v>
      </c>
      <c r="J678" s="105"/>
      <c r="K678" s="105">
        <v>0.6</v>
      </c>
      <c r="L678" s="104">
        <v>0.6</v>
      </c>
      <c r="M678" s="100">
        <v>963</v>
      </c>
      <c r="N678" s="112" t="s">
        <v>591</v>
      </c>
      <c r="O678" s="32" t="s">
        <v>2328</v>
      </c>
      <c r="P678" s="111" t="s">
        <v>565</v>
      </c>
      <c r="Q678" s="80" t="s">
        <v>1960</v>
      </c>
      <c r="R678" s="80" t="s">
        <v>1734</v>
      </c>
      <c r="S678" s="36" t="s">
        <v>2187</v>
      </c>
      <c r="T678" s="80" t="s">
        <v>2190</v>
      </c>
      <c r="U678" s="80"/>
      <c r="V678" s="80"/>
      <c r="W678" s="80" t="str">
        <f t="shared" si="32"/>
        <v/>
      </c>
      <c r="X678" s="32" t="s">
        <v>591</v>
      </c>
      <c r="Y678" s="110" t="s">
        <v>667</v>
      </c>
      <c r="Z678" s="35" t="s">
        <v>1094</v>
      </c>
      <c r="AA678" s="133">
        <v>1</v>
      </c>
      <c r="AB678" s="133">
        <f t="shared" si="33"/>
        <v>1</v>
      </c>
    </row>
    <row r="679" spans="1:28" s="3" customFormat="1" x14ac:dyDescent="0.2">
      <c r="A679" s="99">
        <v>658</v>
      </c>
      <c r="B679" s="100">
        <v>678</v>
      </c>
      <c r="C679" s="101">
        <v>161</v>
      </c>
      <c r="D679" s="142" t="s">
        <v>2546</v>
      </c>
      <c r="E679" s="100">
        <v>161</v>
      </c>
      <c r="F679" s="102" t="str">
        <f t="shared" si="31"/>
        <v xml:space="preserve">1929, May 1 - 1929 Kansas Overprints - 1c  Green,  Franklin - Kans. OverPrint, Rotary Press, Perf 11x10 1/2   </v>
      </c>
      <c r="G679" s="106" t="s">
        <v>2512</v>
      </c>
      <c r="H679" s="104">
        <v>2</v>
      </c>
      <c r="I679" s="105">
        <v>2</v>
      </c>
      <c r="J679" s="105"/>
      <c r="K679" s="105">
        <v>2.5</v>
      </c>
      <c r="L679" s="104">
        <v>2</v>
      </c>
      <c r="M679" s="100">
        <v>605</v>
      </c>
      <c r="N679" s="112" t="s">
        <v>590</v>
      </c>
      <c r="O679" s="32" t="s">
        <v>2329</v>
      </c>
      <c r="P679" s="111" t="s">
        <v>563</v>
      </c>
      <c r="Q679" s="80" t="s">
        <v>1954</v>
      </c>
      <c r="R679" s="80" t="s">
        <v>2304</v>
      </c>
      <c r="S679" s="36" t="s">
        <v>2022</v>
      </c>
      <c r="T679" s="80" t="s">
        <v>2220</v>
      </c>
      <c r="U679" s="80"/>
      <c r="V679" s="80" t="s">
        <v>2167</v>
      </c>
      <c r="W679" s="80" t="str">
        <f t="shared" si="32"/>
        <v>, Rotary Press</v>
      </c>
      <c r="X679" s="32" t="s">
        <v>590</v>
      </c>
      <c r="Y679" s="110">
        <v>161</v>
      </c>
      <c r="Z679" s="35" t="s">
        <v>937</v>
      </c>
      <c r="AA679" s="133">
        <v>1</v>
      </c>
      <c r="AB679" s="133">
        <f t="shared" si="33"/>
        <v>1</v>
      </c>
    </row>
    <row r="680" spans="1:28" s="3" customFormat="1" x14ac:dyDescent="0.2">
      <c r="A680" s="99">
        <v>659</v>
      </c>
      <c r="B680" s="100">
        <v>679</v>
      </c>
      <c r="C680" s="101">
        <v>162</v>
      </c>
      <c r="D680" s="142" t="s">
        <v>2546</v>
      </c>
      <c r="E680" s="100">
        <v>162</v>
      </c>
      <c r="F680" s="102" t="str">
        <f t="shared" si="31"/>
        <v xml:space="preserve">1929, May 1 - 1929 Kansas Overprints - 1½c  Brown,  Harding - Kans. OverPrint, Rotary Press, Perf 11x10 1/2   </v>
      </c>
      <c r="G680" s="106" t="s">
        <v>2512</v>
      </c>
      <c r="H680" s="104">
        <v>2.9</v>
      </c>
      <c r="I680" s="105">
        <v>2.9</v>
      </c>
      <c r="J680" s="105"/>
      <c r="K680" s="105">
        <v>3.25</v>
      </c>
      <c r="L680" s="104">
        <v>2.9</v>
      </c>
      <c r="M680" s="100">
        <v>606</v>
      </c>
      <c r="N680" s="112" t="s">
        <v>590</v>
      </c>
      <c r="O680" s="32" t="s">
        <v>2329</v>
      </c>
      <c r="P680" s="111" t="s">
        <v>563</v>
      </c>
      <c r="Q680" s="80" t="s">
        <v>1972</v>
      </c>
      <c r="R680" s="80" t="s">
        <v>2305</v>
      </c>
      <c r="S680" s="36" t="s">
        <v>2021</v>
      </c>
      <c r="T680" s="80" t="s">
        <v>2220</v>
      </c>
      <c r="U680" s="80"/>
      <c r="V680" s="80" t="s">
        <v>2167</v>
      </c>
      <c r="W680" s="80" t="str">
        <f t="shared" si="32"/>
        <v>, Rotary Press</v>
      </c>
      <c r="X680" s="32" t="s">
        <v>590</v>
      </c>
      <c r="Y680" s="110">
        <v>162</v>
      </c>
      <c r="Z680" s="35" t="s">
        <v>938</v>
      </c>
      <c r="AA680" s="133">
        <v>1</v>
      </c>
      <c r="AB680" s="133">
        <f t="shared" si="33"/>
        <v>1</v>
      </c>
    </row>
    <row r="681" spans="1:28" s="3" customFormat="1" x14ac:dyDescent="0.2">
      <c r="A681" s="99">
        <v>660</v>
      </c>
      <c r="B681" s="100">
        <v>680</v>
      </c>
      <c r="C681" s="101">
        <v>163</v>
      </c>
      <c r="D681" s="142" t="s">
        <v>2546</v>
      </c>
      <c r="E681" s="100">
        <v>163</v>
      </c>
      <c r="F681" s="102" t="str">
        <f t="shared" si="31"/>
        <v xml:space="preserve">1929, May 1 - 1929 Kansas Overprints - 2c  Barmine,  Washington - Kans. OverPrint, Rotary Press, Perf 11x10 1/2   </v>
      </c>
      <c r="G681" s="106" t="s">
        <v>2512</v>
      </c>
      <c r="H681" s="104">
        <v>1</v>
      </c>
      <c r="I681" s="105">
        <v>1</v>
      </c>
      <c r="J681" s="105"/>
      <c r="K681" s="105">
        <v>4</v>
      </c>
      <c r="L681" s="104">
        <v>1</v>
      </c>
      <c r="M681" s="100">
        <v>607</v>
      </c>
      <c r="N681" s="112" t="s">
        <v>590</v>
      </c>
      <c r="O681" s="32" t="s">
        <v>2329</v>
      </c>
      <c r="P681" s="111" t="s">
        <v>563</v>
      </c>
      <c r="Q681" s="80" t="s">
        <v>1960</v>
      </c>
      <c r="R681" s="80" t="s">
        <v>2306</v>
      </c>
      <c r="S681" s="36" t="s">
        <v>2302</v>
      </c>
      <c r="T681" s="80" t="s">
        <v>2220</v>
      </c>
      <c r="U681" s="80"/>
      <c r="V681" s="80" t="s">
        <v>2167</v>
      </c>
      <c r="W681" s="80" t="str">
        <f t="shared" si="32"/>
        <v>, Rotary Press</v>
      </c>
      <c r="X681" s="32" t="s">
        <v>590</v>
      </c>
      <c r="Y681" s="110">
        <v>163</v>
      </c>
      <c r="Z681" s="35" t="s">
        <v>939</v>
      </c>
      <c r="AA681" s="133">
        <v>1</v>
      </c>
      <c r="AB681" s="133">
        <f t="shared" si="33"/>
        <v>1</v>
      </c>
    </row>
    <row r="682" spans="1:28" s="3" customFormat="1" x14ac:dyDescent="0.2">
      <c r="A682" s="99">
        <v>661</v>
      </c>
      <c r="B682" s="100">
        <v>681</v>
      </c>
      <c r="C682" s="101">
        <v>164</v>
      </c>
      <c r="D682" s="142" t="s">
        <v>2546</v>
      </c>
      <c r="E682" s="100">
        <v>164</v>
      </c>
      <c r="F682" s="102" t="str">
        <f t="shared" si="31"/>
        <v xml:space="preserve">1929, May 1 - 1929 Kansas Overprints - 3c  Violet,  Lincoln - Kans. OverPrint, Rotary Press, Perf 11x10 1/2   </v>
      </c>
      <c r="G682" s="106" t="s">
        <v>2512</v>
      </c>
      <c r="H682" s="104">
        <v>15</v>
      </c>
      <c r="I682" s="105">
        <v>15</v>
      </c>
      <c r="J682" s="105"/>
      <c r="K682" s="105">
        <v>175</v>
      </c>
      <c r="L682" s="104">
        <v>15</v>
      </c>
      <c r="M682" s="100">
        <v>608</v>
      </c>
      <c r="N682" s="112" t="s">
        <v>590</v>
      </c>
      <c r="O682" s="32" t="s">
        <v>2329</v>
      </c>
      <c r="P682" s="111" t="s">
        <v>563</v>
      </c>
      <c r="Q682" s="80" t="s">
        <v>1955</v>
      </c>
      <c r="R682" s="80" t="s">
        <v>2307</v>
      </c>
      <c r="S682" s="36" t="s">
        <v>2141</v>
      </c>
      <c r="T682" s="80" t="s">
        <v>2220</v>
      </c>
      <c r="U682" s="80"/>
      <c r="V682" s="80" t="s">
        <v>2167</v>
      </c>
      <c r="W682" s="80" t="str">
        <f t="shared" si="32"/>
        <v>, Rotary Press</v>
      </c>
      <c r="X682" s="32" t="s">
        <v>590</v>
      </c>
      <c r="Y682" s="110">
        <v>164</v>
      </c>
      <c r="Z682" s="35" t="s">
        <v>940</v>
      </c>
      <c r="AA682" s="133">
        <v>1</v>
      </c>
      <c r="AB682" s="133">
        <f t="shared" si="33"/>
        <v>1</v>
      </c>
    </row>
    <row r="683" spans="1:28" s="3" customFormat="1" x14ac:dyDescent="0.2">
      <c r="A683" s="99">
        <v>662</v>
      </c>
      <c r="B683" s="100">
        <v>682</v>
      </c>
      <c r="C683" s="101">
        <v>165</v>
      </c>
      <c r="D683" s="142" t="s">
        <v>2546</v>
      </c>
      <c r="E683" s="100">
        <v>165</v>
      </c>
      <c r="F683" s="102" t="str">
        <f t="shared" si="31"/>
        <v xml:space="preserve">1929, May 1 - 1929 Kansas Overprints - 4c  Yellow Brown,  Martha Washington - Kans. OverPrint, Rotary Press, Perf 11x10 1/2   </v>
      </c>
      <c r="G683" s="106" t="s">
        <v>2512</v>
      </c>
      <c r="H683" s="104">
        <v>9</v>
      </c>
      <c r="I683" s="105">
        <v>9</v>
      </c>
      <c r="J683" s="105"/>
      <c r="K683" s="105">
        <v>17.5</v>
      </c>
      <c r="L683" s="104">
        <v>9</v>
      </c>
      <c r="M683" s="100">
        <v>609</v>
      </c>
      <c r="N683" s="112" t="s">
        <v>590</v>
      </c>
      <c r="O683" s="32" t="s">
        <v>2329</v>
      </c>
      <c r="P683" s="111" t="s">
        <v>563</v>
      </c>
      <c r="Q683" s="80" t="s">
        <v>1964</v>
      </c>
      <c r="R683" s="80" t="s">
        <v>2308</v>
      </c>
      <c r="S683" s="36" t="s">
        <v>2089</v>
      </c>
      <c r="T683" s="80" t="s">
        <v>2220</v>
      </c>
      <c r="U683" s="80"/>
      <c r="V683" s="80" t="s">
        <v>2167</v>
      </c>
      <c r="W683" s="80" t="str">
        <f t="shared" si="32"/>
        <v>, Rotary Press</v>
      </c>
      <c r="X683" s="32" t="s">
        <v>590</v>
      </c>
      <c r="Y683" s="110">
        <v>165</v>
      </c>
      <c r="Z683" s="35" t="s">
        <v>941</v>
      </c>
      <c r="AA683" s="133">
        <v>1</v>
      </c>
      <c r="AB683" s="133">
        <f t="shared" si="33"/>
        <v>1</v>
      </c>
    </row>
    <row r="684" spans="1:28" s="3" customFormat="1" x14ac:dyDescent="0.2">
      <c r="A684" s="99">
        <v>663</v>
      </c>
      <c r="B684" s="100">
        <v>683</v>
      </c>
      <c r="C684" s="101">
        <v>166</v>
      </c>
      <c r="D684" s="142" t="s">
        <v>2546</v>
      </c>
      <c r="E684" s="100">
        <v>166</v>
      </c>
      <c r="F684" s="102" t="str">
        <f t="shared" si="31"/>
        <v xml:space="preserve">1929, May 1 - 1929 Kansas Overprints - 5c  Deep Blue,  Roosevelt - Kans. OverPrint, Rotary Press, Perf 11x10 1/2   </v>
      </c>
      <c r="G684" s="106" t="s">
        <v>2512</v>
      </c>
      <c r="H684" s="104">
        <v>6.75</v>
      </c>
      <c r="I684" s="105">
        <v>6.75</v>
      </c>
      <c r="J684" s="105"/>
      <c r="K684" s="105">
        <v>12.5</v>
      </c>
      <c r="L684" s="104">
        <v>6.75</v>
      </c>
      <c r="M684" s="100">
        <v>610</v>
      </c>
      <c r="N684" s="112" t="s">
        <v>590</v>
      </c>
      <c r="O684" s="32" t="s">
        <v>2329</v>
      </c>
      <c r="P684" s="111" t="s">
        <v>563</v>
      </c>
      <c r="Q684" s="80" t="s">
        <v>1952</v>
      </c>
      <c r="R684" s="80" t="s">
        <v>2309</v>
      </c>
      <c r="S684" s="36" t="s">
        <v>2077</v>
      </c>
      <c r="T684" s="80" t="s">
        <v>2220</v>
      </c>
      <c r="U684" s="80"/>
      <c r="V684" s="80" t="s">
        <v>2167</v>
      </c>
      <c r="W684" s="80" t="str">
        <f t="shared" si="32"/>
        <v>, Rotary Press</v>
      </c>
      <c r="X684" s="32" t="s">
        <v>590</v>
      </c>
      <c r="Y684" s="110">
        <v>166</v>
      </c>
      <c r="Z684" s="35" t="s">
        <v>942</v>
      </c>
      <c r="AA684" s="133">
        <v>1</v>
      </c>
      <c r="AB684" s="133">
        <f t="shared" si="33"/>
        <v>1</v>
      </c>
    </row>
    <row r="685" spans="1:28" s="3" customFormat="1" x14ac:dyDescent="0.2">
      <c r="A685" s="99">
        <v>664</v>
      </c>
      <c r="B685" s="100">
        <v>684</v>
      </c>
      <c r="C685" s="101">
        <v>167</v>
      </c>
      <c r="D685" s="142" t="s">
        <v>2546</v>
      </c>
      <c r="E685" s="100">
        <v>167</v>
      </c>
      <c r="F685" s="102" t="str">
        <f t="shared" si="31"/>
        <v xml:space="preserve">1929, May 1 - 1929 Kansas Overprints - 6c  Red Orange,  Garfield - Kans. OverPrint, Rotary Press, Perf 11x10 1/2   </v>
      </c>
      <c r="G685" s="106" t="s">
        <v>2512</v>
      </c>
      <c r="H685" s="104">
        <v>18</v>
      </c>
      <c r="I685" s="105">
        <v>18</v>
      </c>
      <c r="J685" s="105"/>
      <c r="K685" s="105">
        <v>25</v>
      </c>
      <c r="L685" s="104">
        <v>18</v>
      </c>
      <c r="M685" s="100">
        <v>611</v>
      </c>
      <c r="N685" s="112" t="s">
        <v>590</v>
      </c>
      <c r="O685" s="32" t="s">
        <v>2329</v>
      </c>
      <c r="P685" s="111" t="s">
        <v>563</v>
      </c>
      <c r="Q685" s="80" t="s">
        <v>1962</v>
      </c>
      <c r="R685" s="80" t="s">
        <v>2310</v>
      </c>
      <c r="S685" s="36" t="s">
        <v>2143</v>
      </c>
      <c r="T685" s="80" t="s">
        <v>2220</v>
      </c>
      <c r="U685" s="80"/>
      <c r="V685" s="80" t="s">
        <v>2167</v>
      </c>
      <c r="W685" s="80" t="str">
        <f t="shared" si="32"/>
        <v>, Rotary Press</v>
      </c>
      <c r="X685" s="32" t="s">
        <v>590</v>
      </c>
      <c r="Y685" s="110">
        <v>167</v>
      </c>
      <c r="Z685" s="35" t="s">
        <v>943</v>
      </c>
      <c r="AA685" s="133">
        <v>1</v>
      </c>
      <c r="AB685" s="133">
        <f t="shared" si="33"/>
        <v>1</v>
      </c>
    </row>
    <row r="686" spans="1:28" s="3" customFormat="1" x14ac:dyDescent="0.2">
      <c r="A686" s="99">
        <v>665</v>
      </c>
      <c r="B686" s="100">
        <v>685</v>
      </c>
      <c r="C686" s="101">
        <v>168</v>
      </c>
      <c r="D686" s="142" t="s">
        <v>2546</v>
      </c>
      <c r="E686" s="100">
        <v>168</v>
      </c>
      <c r="F686" s="102" t="str">
        <f t="shared" si="31"/>
        <v xml:space="preserve">1929, May 1 - 1929 Kansas Overprints - 7c  Black,  McKinley - Kans. OverPrint, Rotary Press, Perf 11x10 1/2   </v>
      </c>
      <c r="G686" s="106" t="s">
        <v>2512</v>
      </c>
      <c r="H686" s="104">
        <v>27.5</v>
      </c>
      <c r="I686" s="105">
        <v>27.5</v>
      </c>
      <c r="J686" s="105"/>
      <c r="K686" s="105">
        <v>25</v>
      </c>
      <c r="L686" s="104">
        <v>27.5</v>
      </c>
      <c r="M686" s="100">
        <v>612</v>
      </c>
      <c r="N686" s="112" t="s">
        <v>590</v>
      </c>
      <c r="O686" s="32" t="s">
        <v>2329</v>
      </c>
      <c r="P686" s="111" t="s">
        <v>563</v>
      </c>
      <c r="Q686" s="80" t="s">
        <v>1963</v>
      </c>
      <c r="R686" s="80" t="s">
        <v>2311</v>
      </c>
      <c r="S686" s="36" t="s">
        <v>2014</v>
      </c>
      <c r="T686" s="80" t="s">
        <v>2220</v>
      </c>
      <c r="U686" s="80"/>
      <c r="V686" s="80" t="s">
        <v>2167</v>
      </c>
      <c r="W686" s="80" t="str">
        <f t="shared" si="32"/>
        <v>, Rotary Press</v>
      </c>
      <c r="X686" s="32" t="s">
        <v>590</v>
      </c>
      <c r="Y686" s="110">
        <v>168</v>
      </c>
      <c r="Z686" s="35" t="s">
        <v>944</v>
      </c>
      <c r="AA686" s="133">
        <v>1</v>
      </c>
      <c r="AB686" s="133">
        <f t="shared" si="33"/>
        <v>1</v>
      </c>
    </row>
    <row r="687" spans="1:28" s="3" customFormat="1" x14ac:dyDescent="0.2">
      <c r="A687" s="99">
        <v>666</v>
      </c>
      <c r="B687" s="100">
        <v>686</v>
      </c>
      <c r="C687" s="101">
        <v>169</v>
      </c>
      <c r="D687" s="142" t="s">
        <v>2546</v>
      </c>
      <c r="E687" s="100">
        <v>169</v>
      </c>
      <c r="F687" s="102" t="str">
        <f t="shared" si="31"/>
        <v xml:space="preserve">1929, May 1 - 1929 Kansas Overprints - 8c  Olive Green,  Grant - Kans. OverPrint, Rotary Press, Perf 11x10 1/2   </v>
      </c>
      <c r="G687" s="106" t="s">
        <v>2512</v>
      </c>
      <c r="H687" s="104">
        <v>65</v>
      </c>
      <c r="I687" s="105">
        <v>65</v>
      </c>
      <c r="J687" s="105"/>
      <c r="K687" s="105">
        <v>72.5</v>
      </c>
      <c r="L687" s="104">
        <v>65</v>
      </c>
      <c r="M687" s="100">
        <v>613</v>
      </c>
      <c r="N687" s="112" t="s">
        <v>590</v>
      </c>
      <c r="O687" s="32" t="s">
        <v>2329</v>
      </c>
      <c r="P687" s="111" t="s">
        <v>563</v>
      </c>
      <c r="Q687" s="80" t="s">
        <v>1965</v>
      </c>
      <c r="R687" s="80" t="s">
        <v>2312</v>
      </c>
      <c r="S687" s="36" t="s">
        <v>2123</v>
      </c>
      <c r="T687" s="80" t="s">
        <v>2220</v>
      </c>
      <c r="U687" s="80"/>
      <c r="V687" s="80" t="s">
        <v>2167</v>
      </c>
      <c r="W687" s="80" t="str">
        <f t="shared" si="32"/>
        <v>, Rotary Press</v>
      </c>
      <c r="X687" s="32" t="s">
        <v>590</v>
      </c>
      <c r="Y687" s="110">
        <v>169</v>
      </c>
      <c r="Z687" s="35" t="s">
        <v>945</v>
      </c>
      <c r="AA687" s="133">
        <v>1</v>
      </c>
      <c r="AB687" s="133">
        <f t="shared" si="33"/>
        <v>1</v>
      </c>
    </row>
    <row r="688" spans="1:28" s="3" customFormat="1" x14ac:dyDescent="0.2">
      <c r="A688" s="99">
        <v>667</v>
      </c>
      <c r="B688" s="100">
        <v>687</v>
      </c>
      <c r="C688" s="101">
        <v>170</v>
      </c>
      <c r="D688" s="142" t="s">
        <v>2546</v>
      </c>
      <c r="E688" s="100">
        <v>170</v>
      </c>
      <c r="F688" s="102" t="str">
        <f t="shared" si="31"/>
        <v xml:space="preserve">1929, May 1 - 1929 Kansas Overprints - 9c  Light Rose,  Jefferson - Kans. OverPrint, Rotary Press, Perf 11x10 1/2   </v>
      </c>
      <c r="G688" s="106" t="s">
        <v>2512</v>
      </c>
      <c r="H688" s="104">
        <v>11.5</v>
      </c>
      <c r="I688" s="105">
        <v>11.5</v>
      </c>
      <c r="J688" s="105"/>
      <c r="K688" s="105">
        <v>14</v>
      </c>
      <c r="L688" s="104">
        <v>11.5</v>
      </c>
      <c r="M688" s="100">
        <v>614</v>
      </c>
      <c r="N688" s="112" t="s">
        <v>590</v>
      </c>
      <c r="O688" s="32" t="s">
        <v>2329</v>
      </c>
      <c r="P688" s="111" t="s">
        <v>563</v>
      </c>
      <c r="Q688" s="80" t="s">
        <v>1968</v>
      </c>
      <c r="R688" s="80" t="s">
        <v>2313</v>
      </c>
      <c r="S688" s="36" t="s">
        <v>2303</v>
      </c>
      <c r="T688" s="80" t="s">
        <v>2220</v>
      </c>
      <c r="U688" s="80"/>
      <c r="V688" s="80" t="s">
        <v>2167</v>
      </c>
      <c r="W688" s="80" t="str">
        <f t="shared" si="32"/>
        <v>, Rotary Press</v>
      </c>
      <c r="X688" s="32" t="s">
        <v>590</v>
      </c>
      <c r="Y688" s="110">
        <v>170</v>
      </c>
      <c r="Z688" s="35" t="s">
        <v>946</v>
      </c>
      <c r="AA688" s="133">
        <v>1</v>
      </c>
      <c r="AB688" s="133">
        <f t="shared" si="33"/>
        <v>1</v>
      </c>
    </row>
    <row r="689" spans="1:28" s="3" customFormat="1" x14ac:dyDescent="0.2">
      <c r="A689" s="99">
        <v>668</v>
      </c>
      <c r="B689" s="100">
        <v>688</v>
      </c>
      <c r="C689" s="101">
        <v>171</v>
      </c>
      <c r="D689" s="142" t="s">
        <v>2546</v>
      </c>
      <c r="E689" s="100">
        <v>171</v>
      </c>
      <c r="F689" s="102" t="str">
        <f t="shared" si="31"/>
        <v xml:space="preserve">1929, May 1 - 1929 Kansas Overprints - 10c  Orange Yellow,  Monroe - Kans. OverPrint, Rotary Press, Perf 11x10 1/2   </v>
      </c>
      <c r="G689" s="106" t="s">
        <v>2512</v>
      </c>
      <c r="H689" s="104">
        <v>12.5</v>
      </c>
      <c r="I689" s="105">
        <v>12.5</v>
      </c>
      <c r="J689" s="105"/>
      <c r="K689" s="105">
        <v>22.5</v>
      </c>
      <c r="L689" s="104">
        <v>12.5</v>
      </c>
      <c r="M689" s="100">
        <v>615</v>
      </c>
      <c r="N689" s="112" t="s">
        <v>590</v>
      </c>
      <c r="O689" s="32" t="s">
        <v>2329</v>
      </c>
      <c r="P689" s="111" t="s">
        <v>563</v>
      </c>
      <c r="Q689" s="80" t="s">
        <v>1953</v>
      </c>
      <c r="R689" s="80" t="s">
        <v>2314</v>
      </c>
      <c r="S689" s="36" t="s">
        <v>2155</v>
      </c>
      <c r="T689" s="80" t="s">
        <v>2220</v>
      </c>
      <c r="U689" s="80"/>
      <c r="V689" s="80" t="s">
        <v>2167</v>
      </c>
      <c r="W689" s="80" t="str">
        <f t="shared" si="32"/>
        <v>, Rotary Press</v>
      </c>
      <c r="X689" s="32" t="s">
        <v>590</v>
      </c>
      <c r="Y689" s="110">
        <v>171</v>
      </c>
      <c r="Z689" s="35" t="s">
        <v>947</v>
      </c>
      <c r="AA689" s="133">
        <v>1</v>
      </c>
      <c r="AB689" s="133">
        <f t="shared" si="33"/>
        <v>1</v>
      </c>
    </row>
    <row r="690" spans="1:28" s="3" customFormat="1" x14ac:dyDescent="0.2">
      <c r="A690" s="99">
        <v>669</v>
      </c>
      <c r="B690" s="100">
        <v>689</v>
      </c>
      <c r="C690" s="101">
        <v>172</v>
      </c>
      <c r="D690" s="142" t="s">
        <v>2546</v>
      </c>
      <c r="E690" s="100">
        <v>172</v>
      </c>
      <c r="F690" s="102" t="str">
        <f t="shared" si="31"/>
        <v xml:space="preserve">1929, May 1 - 1929 Nebraska Overprints - 1c  Green,  Franklin - Nebr. OverPrint, Rotary Press, Perf 11x10 1/2   </v>
      </c>
      <c r="G690" s="106" t="s">
        <v>2512</v>
      </c>
      <c r="H690" s="104">
        <v>2.25</v>
      </c>
      <c r="I690" s="105">
        <v>2.25</v>
      </c>
      <c r="J690" s="105"/>
      <c r="K690" s="105">
        <v>3.25</v>
      </c>
      <c r="L690" s="104">
        <v>2.25</v>
      </c>
      <c r="M690" s="100">
        <v>616</v>
      </c>
      <c r="N690" s="112" t="s">
        <v>590</v>
      </c>
      <c r="O690" s="32" t="s">
        <v>2329</v>
      </c>
      <c r="P690" s="111" t="s">
        <v>564</v>
      </c>
      <c r="Q690" s="80" t="s">
        <v>1954</v>
      </c>
      <c r="R690" s="80" t="s">
        <v>2315</v>
      </c>
      <c r="S690" s="36" t="s">
        <v>2022</v>
      </c>
      <c r="T690" s="80" t="s">
        <v>2220</v>
      </c>
      <c r="U690" s="80"/>
      <c r="V690" s="80" t="s">
        <v>2167</v>
      </c>
      <c r="W690" s="80" t="str">
        <f t="shared" si="32"/>
        <v>, Rotary Press</v>
      </c>
      <c r="X690" s="32" t="s">
        <v>590</v>
      </c>
      <c r="Y690" s="110">
        <v>172</v>
      </c>
      <c r="Z690" s="35" t="s">
        <v>937</v>
      </c>
      <c r="AA690" s="133">
        <v>1</v>
      </c>
      <c r="AB690" s="133">
        <f t="shared" si="33"/>
        <v>1</v>
      </c>
    </row>
    <row r="691" spans="1:28" s="3" customFormat="1" x14ac:dyDescent="0.2">
      <c r="A691" s="99">
        <v>670</v>
      </c>
      <c r="B691" s="100">
        <v>690</v>
      </c>
      <c r="C691" s="101">
        <v>173</v>
      </c>
      <c r="D691" s="142" t="s">
        <v>2546</v>
      </c>
      <c r="E691" s="100">
        <v>173</v>
      </c>
      <c r="F691" s="102" t="str">
        <f t="shared" si="31"/>
        <v xml:space="preserve">1929, May 1 - 1929 Nebraska Overprints - 1½c  Brown,  Harding - Nebr. OverPrint, Rotary Press, Perf 11x10 1/2   </v>
      </c>
      <c r="G691" s="106" t="s">
        <v>2512</v>
      </c>
      <c r="H691" s="104">
        <v>2.5</v>
      </c>
      <c r="I691" s="105">
        <v>2.5</v>
      </c>
      <c r="J691" s="105"/>
      <c r="K691" s="105">
        <v>3</v>
      </c>
      <c r="L691" s="104">
        <v>2.5</v>
      </c>
      <c r="M691" s="100">
        <v>617</v>
      </c>
      <c r="N691" s="112" t="s">
        <v>590</v>
      </c>
      <c r="O691" s="32" t="s">
        <v>2329</v>
      </c>
      <c r="P691" s="111" t="s">
        <v>564</v>
      </c>
      <c r="Q691" s="80" t="s">
        <v>1972</v>
      </c>
      <c r="R691" s="80" t="s">
        <v>2316</v>
      </c>
      <c r="S691" s="36" t="s">
        <v>2021</v>
      </c>
      <c r="T691" s="80" t="s">
        <v>2220</v>
      </c>
      <c r="U691" s="80"/>
      <c r="V691" s="80" t="s">
        <v>2167</v>
      </c>
      <c r="W691" s="80" t="str">
        <f t="shared" si="32"/>
        <v>, Rotary Press</v>
      </c>
      <c r="X691" s="32" t="s">
        <v>590</v>
      </c>
      <c r="Y691" s="110">
        <v>173</v>
      </c>
      <c r="Z691" s="35" t="s">
        <v>938</v>
      </c>
      <c r="AA691" s="133">
        <v>1</v>
      </c>
      <c r="AB691" s="133">
        <f t="shared" si="33"/>
        <v>1</v>
      </c>
    </row>
    <row r="692" spans="1:28" s="3" customFormat="1" x14ac:dyDescent="0.2">
      <c r="A692" s="99">
        <v>671</v>
      </c>
      <c r="B692" s="100">
        <v>691</v>
      </c>
      <c r="C692" s="101">
        <v>174</v>
      </c>
      <c r="D692" s="142" t="s">
        <v>2546</v>
      </c>
      <c r="E692" s="100">
        <v>174</v>
      </c>
      <c r="F692" s="102" t="str">
        <f t="shared" si="31"/>
        <v xml:space="preserve">1929, May 1 - 1929 Nebraska Overprints - 2c  Carmine,  Washington - Nebr. OverPrint, Rotary Press, Perf 11x10 1/2   </v>
      </c>
      <c r="G692" s="106" t="s">
        <v>2512</v>
      </c>
      <c r="H692" s="104">
        <v>1.3</v>
      </c>
      <c r="I692" s="105">
        <v>1.3</v>
      </c>
      <c r="J692" s="105"/>
      <c r="K692" s="105">
        <v>3</v>
      </c>
      <c r="L692" s="104">
        <v>1.3</v>
      </c>
      <c r="M692" s="100">
        <v>618</v>
      </c>
      <c r="N692" s="112" t="s">
        <v>590</v>
      </c>
      <c r="O692" s="32" t="s">
        <v>2329</v>
      </c>
      <c r="P692" s="111" t="s">
        <v>564</v>
      </c>
      <c r="Q692" s="80" t="s">
        <v>1960</v>
      </c>
      <c r="R692" s="80" t="s">
        <v>2317</v>
      </c>
      <c r="S692" s="36" t="s">
        <v>2057</v>
      </c>
      <c r="T692" s="80" t="s">
        <v>2220</v>
      </c>
      <c r="U692" s="80"/>
      <c r="V692" s="80" t="s">
        <v>2167</v>
      </c>
      <c r="W692" s="80" t="str">
        <f t="shared" si="32"/>
        <v>, Rotary Press</v>
      </c>
      <c r="X692" s="32" t="s">
        <v>590</v>
      </c>
      <c r="Y692" s="110">
        <v>174</v>
      </c>
      <c r="Z692" s="35" t="s">
        <v>939</v>
      </c>
      <c r="AA692" s="133">
        <v>1</v>
      </c>
      <c r="AB692" s="133">
        <f t="shared" si="33"/>
        <v>1</v>
      </c>
    </row>
    <row r="693" spans="1:28" s="3" customFormat="1" x14ac:dyDescent="0.2">
      <c r="A693" s="99">
        <v>672</v>
      </c>
      <c r="B693" s="100">
        <v>692</v>
      </c>
      <c r="C693" s="101">
        <v>175</v>
      </c>
      <c r="D693" s="142" t="s">
        <v>2546</v>
      </c>
      <c r="E693" s="100">
        <v>175</v>
      </c>
      <c r="F693" s="102" t="str">
        <f t="shared" si="31"/>
        <v xml:space="preserve">1929, May 1 - 1929 Nebraska Overprints - 3c  Violet,  Lincoln - Nebr. OverPrint, Rotary Press, Perf 11x10 1/2   </v>
      </c>
      <c r="G693" s="106" t="s">
        <v>2512</v>
      </c>
      <c r="H693" s="104">
        <v>12</v>
      </c>
      <c r="I693" s="105">
        <v>12</v>
      </c>
      <c r="J693" s="105"/>
      <c r="K693" s="105">
        <v>11</v>
      </c>
      <c r="L693" s="104">
        <v>12</v>
      </c>
      <c r="M693" s="100">
        <v>619</v>
      </c>
      <c r="N693" s="112" t="s">
        <v>590</v>
      </c>
      <c r="O693" s="32" t="s">
        <v>2329</v>
      </c>
      <c r="P693" s="111" t="s">
        <v>564</v>
      </c>
      <c r="Q693" s="80" t="s">
        <v>1955</v>
      </c>
      <c r="R693" s="80" t="s">
        <v>2318</v>
      </c>
      <c r="S693" s="36" t="s">
        <v>2141</v>
      </c>
      <c r="T693" s="80" t="s">
        <v>2220</v>
      </c>
      <c r="U693" s="80"/>
      <c r="V693" s="80" t="s">
        <v>2167</v>
      </c>
      <c r="W693" s="80" t="str">
        <f t="shared" si="32"/>
        <v>, Rotary Press</v>
      </c>
      <c r="X693" s="32" t="s">
        <v>590</v>
      </c>
      <c r="Y693" s="110">
        <v>175</v>
      </c>
      <c r="Z693" s="35" t="s">
        <v>940</v>
      </c>
      <c r="AA693" s="133">
        <v>1</v>
      </c>
      <c r="AB693" s="133">
        <f t="shared" si="33"/>
        <v>1</v>
      </c>
    </row>
    <row r="694" spans="1:28" s="3" customFormat="1" x14ac:dyDescent="0.2">
      <c r="A694" s="99">
        <v>673</v>
      </c>
      <c r="B694" s="100">
        <v>693</v>
      </c>
      <c r="C694" s="101">
        <v>176</v>
      </c>
      <c r="D694" s="142" t="s">
        <v>2546</v>
      </c>
      <c r="E694" s="100">
        <v>176</v>
      </c>
      <c r="F694" s="102" t="str">
        <f t="shared" si="31"/>
        <v xml:space="preserve">1929, May 1 - 1929 Nebraska Overprints - 4c  Yellow Brown,  Martha Washington - Nebr. OverPrint, Rotary Press, Perf 11x10 1/2   </v>
      </c>
      <c r="G694" s="106" t="s">
        <v>2512</v>
      </c>
      <c r="H694" s="104">
        <v>15</v>
      </c>
      <c r="I694" s="105">
        <v>15</v>
      </c>
      <c r="J694" s="105"/>
      <c r="K694" s="105">
        <v>17.5</v>
      </c>
      <c r="L694" s="104">
        <v>15</v>
      </c>
      <c r="M694" s="100">
        <v>620</v>
      </c>
      <c r="N694" s="112" t="s">
        <v>590</v>
      </c>
      <c r="O694" s="32" t="s">
        <v>2329</v>
      </c>
      <c r="P694" s="111" t="s">
        <v>564</v>
      </c>
      <c r="Q694" s="80" t="s">
        <v>1964</v>
      </c>
      <c r="R694" s="80" t="s">
        <v>2319</v>
      </c>
      <c r="S694" s="36" t="s">
        <v>2089</v>
      </c>
      <c r="T694" s="80" t="s">
        <v>2220</v>
      </c>
      <c r="U694" s="80"/>
      <c r="V694" s="80" t="s">
        <v>2167</v>
      </c>
      <c r="W694" s="80" t="str">
        <f t="shared" si="32"/>
        <v>, Rotary Press</v>
      </c>
      <c r="X694" s="32" t="s">
        <v>590</v>
      </c>
      <c r="Y694" s="110">
        <v>176</v>
      </c>
      <c r="Z694" s="35" t="s">
        <v>941</v>
      </c>
      <c r="AA694" s="133">
        <v>1</v>
      </c>
      <c r="AB694" s="133">
        <f t="shared" si="33"/>
        <v>1</v>
      </c>
    </row>
    <row r="695" spans="1:28" s="3" customFormat="1" x14ac:dyDescent="0.2">
      <c r="A695" s="99">
        <v>674</v>
      </c>
      <c r="B695" s="100">
        <v>694</v>
      </c>
      <c r="C695" s="101">
        <v>177</v>
      </c>
      <c r="D695" s="142" t="s">
        <v>2546</v>
      </c>
      <c r="E695" s="100">
        <v>177</v>
      </c>
      <c r="F695" s="102" t="str">
        <f t="shared" si="31"/>
        <v xml:space="preserve">1929, May 1 - 1929 Nebraska Overprints - 5c  Deep Blue,  Roosevelt - Nebr. OverPrint, Rotary Press, Perf 11x10 1/2   </v>
      </c>
      <c r="G695" s="106" t="s">
        <v>2512</v>
      </c>
      <c r="H695" s="104">
        <v>15</v>
      </c>
      <c r="I695" s="105">
        <v>15</v>
      </c>
      <c r="J695" s="105"/>
      <c r="K695" s="105">
        <v>15</v>
      </c>
      <c r="L695" s="104">
        <v>15</v>
      </c>
      <c r="M695" s="100">
        <v>621</v>
      </c>
      <c r="N695" s="112" t="s">
        <v>590</v>
      </c>
      <c r="O695" s="32" t="s">
        <v>2329</v>
      </c>
      <c r="P695" s="111" t="s">
        <v>564</v>
      </c>
      <c r="Q695" s="80" t="s">
        <v>1952</v>
      </c>
      <c r="R695" s="80" t="s">
        <v>2320</v>
      </c>
      <c r="S695" s="36" t="s">
        <v>2077</v>
      </c>
      <c r="T695" s="80" t="s">
        <v>2220</v>
      </c>
      <c r="U695" s="80"/>
      <c r="V695" s="80" t="s">
        <v>2167</v>
      </c>
      <c r="W695" s="80" t="str">
        <f t="shared" si="32"/>
        <v>, Rotary Press</v>
      </c>
      <c r="X695" s="32" t="s">
        <v>590</v>
      </c>
      <c r="Y695" s="110">
        <v>177</v>
      </c>
      <c r="Z695" s="35" t="s">
        <v>942</v>
      </c>
      <c r="AA695" s="133">
        <v>1</v>
      </c>
      <c r="AB695" s="133">
        <f t="shared" si="33"/>
        <v>1</v>
      </c>
    </row>
    <row r="696" spans="1:28" s="3" customFormat="1" x14ac:dyDescent="0.2">
      <c r="A696" s="99">
        <v>675</v>
      </c>
      <c r="B696" s="100">
        <v>695</v>
      </c>
      <c r="C696" s="101">
        <v>178</v>
      </c>
      <c r="D696" s="142" t="s">
        <v>2546</v>
      </c>
      <c r="E696" s="100">
        <v>178</v>
      </c>
      <c r="F696" s="102" t="str">
        <f t="shared" si="31"/>
        <v xml:space="preserve">1929, May 1 - 1929 Nebraska Overprints - 6c  Red Orange,  Garfield - Nebr. OverPrint, Rotary Press, Perf 11x10 1/2   </v>
      </c>
      <c r="G696" s="106" t="s">
        <v>2512</v>
      </c>
      <c r="H696" s="104">
        <v>24</v>
      </c>
      <c r="I696" s="105">
        <v>24</v>
      </c>
      <c r="J696" s="105"/>
      <c r="K696" s="105">
        <v>35</v>
      </c>
      <c r="L696" s="104">
        <v>24</v>
      </c>
      <c r="M696" s="100">
        <v>622</v>
      </c>
      <c r="N696" s="112" t="s">
        <v>590</v>
      </c>
      <c r="O696" s="32" t="s">
        <v>2329</v>
      </c>
      <c r="P696" s="111" t="s">
        <v>564</v>
      </c>
      <c r="Q696" s="80" t="s">
        <v>1962</v>
      </c>
      <c r="R696" s="80" t="s">
        <v>2321</v>
      </c>
      <c r="S696" s="36" t="s">
        <v>2143</v>
      </c>
      <c r="T696" s="80" t="s">
        <v>2220</v>
      </c>
      <c r="U696" s="80"/>
      <c r="V696" s="80" t="s">
        <v>2167</v>
      </c>
      <c r="W696" s="80" t="str">
        <f t="shared" si="32"/>
        <v>, Rotary Press</v>
      </c>
      <c r="X696" s="32" t="s">
        <v>590</v>
      </c>
      <c r="Y696" s="110">
        <v>178</v>
      </c>
      <c r="Z696" s="35" t="s">
        <v>943</v>
      </c>
      <c r="AA696" s="133">
        <v>1</v>
      </c>
      <c r="AB696" s="133">
        <f t="shared" si="33"/>
        <v>1</v>
      </c>
    </row>
    <row r="697" spans="1:28" s="3" customFormat="1" x14ac:dyDescent="0.2">
      <c r="A697" s="99">
        <v>676</v>
      </c>
      <c r="B697" s="100">
        <v>696</v>
      </c>
      <c r="C697" s="101">
        <v>179</v>
      </c>
      <c r="D697" s="142" t="s">
        <v>2546</v>
      </c>
      <c r="E697" s="100">
        <v>179</v>
      </c>
      <c r="F697" s="102" t="str">
        <f t="shared" si="31"/>
        <v xml:space="preserve">1929, May 1 - 1929 Nebraska Overprints - 7c  Black,  McKinley - Nebr. OverPrint, Rotary Press, Perf 11x10 1/2   </v>
      </c>
      <c r="G697" s="106" t="s">
        <v>2512</v>
      </c>
      <c r="H697" s="104">
        <v>18</v>
      </c>
      <c r="I697" s="105">
        <v>18</v>
      </c>
      <c r="J697" s="105"/>
      <c r="K697" s="105">
        <v>22.5</v>
      </c>
      <c r="L697" s="104">
        <v>18</v>
      </c>
      <c r="M697" s="100">
        <v>623</v>
      </c>
      <c r="N697" s="112" t="s">
        <v>590</v>
      </c>
      <c r="O697" s="32" t="s">
        <v>2329</v>
      </c>
      <c r="P697" s="111" t="s">
        <v>564</v>
      </c>
      <c r="Q697" s="80" t="s">
        <v>1963</v>
      </c>
      <c r="R697" s="80" t="s">
        <v>2322</v>
      </c>
      <c r="S697" s="36" t="s">
        <v>2014</v>
      </c>
      <c r="T697" s="80" t="s">
        <v>2220</v>
      </c>
      <c r="U697" s="80"/>
      <c r="V697" s="80" t="s">
        <v>2167</v>
      </c>
      <c r="W697" s="80" t="str">
        <f t="shared" si="32"/>
        <v>, Rotary Press</v>
      </c>
      <c r="X697" s="32" t="s">
        <v>590</v>
      </c>
      <c r="Y697" s="110">
        <v>179</v>
      </c>
      <c r="Z697" s="35" t="s">
        <v>944</v>
      </c>
      <c r="AA697" s="133">
        <v>1</v>
      </c>
      <c r="AB697" s="133">
        <f t="shared" si="33"/>
        <v>1</v>
      </c>
    </row>
    <row r="698" spans="1:28" s="3" customFormat="1" x14ac:dyDescent="0.2">
      <c r="A698" s="99">
        <v>677</v>
      </c>
      <c r="B698" s="100">
        <v>697</v>
      </c>
      <c r="C698" s="101">
        <v>180</v>
      </c>
      <c r="D698" s="142" t="s">
        <v>2546</v>
      </c>
      <c r="E698" s="100">
        <v>180</v>
      </c>
      <c r="F698" s="102" t="str">
        <f t="shared" si="31"/>
        <v xml:space="preserve">1929, May 1 - 1929 Nebraska Overprints - 8c  Olive Green,  Grant - Nebr. OverPrint, Rotary Press, Perf 11x10 1/2   </v>
      </c>
      <c r="G698" s="106" t="s">
        <v>2512</v>
      </c>
      <c r="H698" s="104">
        <v>25</v>
      </c>
      <c r="I698" s="105">
        <v>25</v>
      </c>
      <c r="J698" s="105"/>
      <c r="K698" s="105">
        <v>30</v>
      </c>
      <c r="L698" s="104">
        <v>25</v>
      </c>
      <c r="M698" s="100">
        <v>624</v>
      </c>
      <c r="N698" s="112" t="s">
        <v>590</v>
      </c>
      <c r="O698" s="32" t="s">
        <v>2329</v>
      </c>
      <c r="P698" s="111" t="s">
        <v>564</v>
      </c>
      <c r="Q698" s="80" t="s">
        <v>1965</v>
      </c>
      <c r="R698" s="80" t="s">
        <v>2323</v>
      </c>
      <c r="S698" s="36" t="s">
        <v>2123</v>
      </c>
      <c r="T698" s="80" t="s">
        <v>2220</v>
      </c>
      <c r="U698" s="80"/>
      <c r="V698" s="80" t="s">
        <v>2167</v>
      </c>
      <c r="W698" s="80" t="str">
        <f t="shared" si="32"/>
        <v>, Rotary Press</v>
      </c>
      <c r="X698" s="32" t="s">
        <v>590</v>
      </c>
      <c r="Y698" s="110">
        <v>180</v>
      </c>
      <c r="Z698" s="35" t="s">
        <v>945</v>
      </c>
      <c r="AA698" s="133">
        <v>1</v>
      </c>
      <c r="AB698" s="133">
        <f t="shared" si="33"/>
        <v>1</v>
      </c>
    </row>
    <row r="699" spans="1:28" s="3" customFormat="1" x14ac:dyDescent="0.2">
      <c r="A699" s="99">
        <v>678</v>
      </c>
      <c r="B699" s="100">
        <v>698</v>
      </c>
      <c r="C699" s="101">
        <v>181</v>
      </c>
      <c r="D699" s="142" t="s">
        <v>2546</v>
      </c>
      <c r="E699" s="100">
        <v>181</v>
      </c>
      <c r="F699" s="102" t="str">
        <f t="shared" si="31"/>
        <v xml:space="preserve">1929, May 1 - 1929 Nebraska Overprints - 9c  Light Rose,  Jefferson - Nebr. OverPrint, Rotary Press, Perf 11x10 1/2   </v>
      </c>
      <c r="G699" s="106" t="s">
        <v>2512</v>
      </c>
      <c r="H699" s="104">
        <v>27.5</v>
      </c>
      <c r="I699" s="105">
        <v>27.5</v>
      </c>
      <c r="J699" s="105"/>
      <c r="K699" s="105">
        <v>35</v>
      </c>
      <c r="L699" s="104">
        <v>27.5</v>
      </c>
      <c r="M699" s="100">
        <v>625</v>
      </c>
      <c r="N699" s="112" t="s">
        <v>590</v>
      </c>
      <c r="O699" s="32" t="s">
        <v>2329</v>
      </c>
      <c r="P699" s="111" t="s">
        <v>564</v>
      </c>
      <c r="Q699" s="80" t="s">
        <v>1968</v>
      </c>
      <c r="R699" s="80" t="s">
        <v>2324</v>
      </c>
      <c r="S699" s="36" t="s">
        <v>2303</v>
      </c>
      <c r="T699" s="80" t="s">
        <v>2220</v>
      </c>
      <c r="U699" s="80"/>
      <c r="V699" s="80" t="s">
        <v>2167</v>
      </c>
      <c r="W699" s="80" t="str">
        <f t="shared" si="32"/>
        <v>, Rotary Press</v>
      </c>
      <c r="X699" s="32" t="s">
        <v>590</v>
      </c>
      <c r="Y699" s="110">
        <v>181</v>
      </c>
      <c r="Z699" s="35" t="s">
        <v>946</v>
      </c>
      <c r="AA699" s="133">
        <v>1</v>
      </c>
      <c r="AB699" s="133">
        <f t="shared" si="33"/>
        <v>1</v>
      </c>
    </row>
    <row r="700" spans="1:28" s="3" customFormat="1" x14ac:dyDescent="0.2">
      <c r="A700" s="99">
        <v>679</v>
      </c>
      <c r="B700" s="100">
        <v>699</v>
      </c>
      <c r="C700" s="101">
        <v>182</v>
      </c>
      <c r="D700" s="142" t="s">
        <v>2546</v>
      </c>
      <c r="E700" s="100">
        <v>182</v>
      </c>
      <c r="F700" s="102" t="str">
        <f t="shared" si="31"/>
        <v xml:space="preserve">1929, May 1 - 1929 Nebraska Overprints - 10c  Orange Yellow,  Monroe - Nebr. OverPrint, Rotary Press, Perf 11x10 1/2   </v>
      </c>
      <c r="G700" s="106" t="s">
        <v>2512</v>
      </c>
      <c r="H700" s="104">
        <v>22.5</v>
      </c>
      <c r="I700" s="105">
        <v>22.5</v>
      </c>
      <c r="J700" s="105"/>
      <c r="K700" s="105">
        <v>90</v>
      </c>
      <c r="L700" s="104">
        <v>22.5</v>
      </c>
      <c r="M700" s="100">
        <v>626</v>
      </c>
      <c r="N700" s="112" t="s">
        <v>590</v>
      </c>
      <c r="O700" s="32" t="s">
        <v>2329</v>
      </c>
      <c r="P700" s="111" t="s">
        <v>564</v>
      </c>
      <c r="Q700" s="80" t="s">
        <v>1953</v>
      </c>
      <c r="R700" s="80" t="s">
        <v>2325</v>
      </c>
      <c r="S700" s="36" t="s">
        <v>2155</v>
      </c>
      <c r="T700" s="80" t="s">
        <v>2220</v>
      </c>
      <c r="U700" s="80"/>
      <c r="V700" s="80" t="s">
        <v>2167</v>
      </c>
      <c r="W700" s="80" t="str">
        <f t="shared" si="32"/>
        <v>, Rotary Press</v>
      </c>
      <c r="X700" s="32" t="s">
        <v>590</v>
      </c>
      <c r="Y700" s="110">
        <v>182</v>
      </c>
      <c r="Z700" s="35" t="s">
        <v>947</v>
      </c>
      <c r="AA700" s="133">
        <v>1</v>
      </c>
      <c r="AB700" s="133">
        <f t="shared" si="33"/>
        <v>1</v>
      </c>
    </row>
    <row r="701" spans="1:28" s="3" customFormat="1" x14ac:dyDescent="0.2">
      <c r="A701" s="99">
        <v>680</v>
      </c>
      <c r="B701" s="100">
        <v>700</v>
      </c>
      <c r="C701" s="101" t="s">
        <v>668</v>
      </c>
      <c r="D701" s="142" t="s">
        <v>2546</v>
      </c>
      <c r="E701" s="100" t="s">
        <v>668</v>
      </c>
      <c r="F701" s="102" t="str">
        <f t="shared" si="31"/>
        <v xml:space="preserve">1929, Sept. 14 - 1929 Commemorative Issues - 2c  Carmine Rose,  Fallen Timber, Perf 11   </v>
      </c>
      <c r="G701" s="106" t="s">
        <v>2512</v>
      </c>
      <c r="H701" s="104">
        <v>0.7</v>
      </c>
      <c r="I701" s="105">
        <v>0.7</v>
      </c>
      <c r="J701" s="105"/>
      <c r="K701" s="105">
        <v>0.7</v>
      </c>
      <c r="L701" s="104">
        <v>0.7</v>
      </c>
      <c r="M701" s="100">
        <v>964</v>
      </c>
      <c r="N701" s="112" t="s">
        <v>591</v>
      </c>
      <c r="O701" s="32" t="s">
        <v>2330</v>
      </c>
      <c r="P701" s="111" t="s">
        <v>565</v>
      </c>
      <c r="Q701" s="80" t="s">
        <v>1960</v>
      </c>
      <c r="R701" s="80" t="s">
        <v>1735</v>
      </c>
      <c r="S701" s="36" t="s">
        <v>2187</v>
      </c>
      <c r="T701" s="80" t="s">
        <v>2190</v>
      </c>
      <c r="U701" s="80"/>
      <c r="V701" s="80"/>
      <c r="W701" s="80" t="str">
        <f t="shared" si="32"/>
        <v/>
      </c>
      <c r="X701" s="32" t="s">
        <v>591</v>
      </c>
      <c r="Y701" s="110" t="s">
        <v>668</v>
      </c>
      <c r="Z701" s="35" t="s">
        <v>1095</v>
      </c>
      <c r="AA701" s="133">
        <v>1</v>
      </c>
      <c r="AB701" s="133">
        <f t="shared" si="33"/>
        <v>1</v>
      </c>
    </row>
    <row r="702" spans="1:28" s="3" customFormat="1" x14ac:dyDescent="0.2">
      <c r="A702" s="99">
        <v>681</v>
      </c>
      <c r="B702" s="100">
        <v>701</v>
      </c>
      <c r="C702" s="101" t="s">
        <v>669</v>
      </c>
      <c r="D702" s="142" t="s">
        <v>2546</v>
      </c>
      <c r="E702" s="100" t="s">
        <v>669</v>
      </c>
      <c r="F702" s="102" t="str">
        <f t="shared" si="31"/>
        <v xml:space="preserve">1929, Oct. 19 - 1929 Commemorative Issues - 2c  Carmine Rose,  Ohio River Canal, Perf 11   </v>
      </c>
      <c r="G702" s="106" t="s">
        <v>2512</v>
      </c>
      <c r="H702" s="104">
        <v>0.6</v>
      </c>
      <c r="I702" s="105">
        <v>0.6</v>
      </c>
      <c r="J702" s="105"/>
      <c r="K702" s="105">
        <v>0.6</v>
      </c>
      <c r="L702" s="104">
        <v>0.6</v>
      </c>
      <c r="M702" s="100">
        <v>965</v>
      </c>
      <c r="N702" s="112" t="s">
        <v>591</v>
      </c>
      <c r="O702" s="32" t="s">
        <v>2331</v>
      </c>
      <c r="P702" s="111" t="s">
        <v>565</v>
      </c>
      <c r="Q702" s="80" t="s">
        <v>1960</v>
      </c>
      <c r="R702" s="80" t="s">
        <v>1736</v>
      </c>
      <c r="S702" s="36" t="s">
        <v>2187</v>
      </c>
      <c r="T702" s="80" t="s">
        <v>2190</v>
      </c>
      <c r="U702" s="80"/>
      <c r="V702" s="80"/>
      <c r="W702" s="80" t="str">
        <f t="shared" si="32"/>
        <v/>
      </c>
      <c r="X702" s="32" t="s">
        <v>591</v>
      </c>
      <c r="Y702" s="110" t="s">
        <v>669</v>
      </c>
      <c r="Z702" s="35" t="s">
        <v>1096</v>
      </c>
      <c r="AA702" s="133">
        <v>1</v>
      </c>
      <c r="AB702" s="133">
        <f t="shared" si="33"/>
        <v>1</v>
      </c>
    </row>
    <row r="703" spans="1:28" s="3" customFormat="1" x14ac:dyDescent="0.2">
      <c r="A703" s="99">
        <v>682</v>
      </c>
      <c r="B703" s="100">
        <v>702</v>
      </c>
      <c r="C703" s="101" t="s">
        <v>670</v>
      </c>
      <c r="D703" s="142" t="s">
        <v>2546</v>
      </c>
      <c r="E703" s="100" t="s">
        <v>670</v>
      </c>
      <c r="F703" s="102" t="str">
        <f t="shared" si="31"/>
        <v xml:space="preserve">1930, Apr. 8 - 1930 Commemorative Issues - 2c  Carmine Rose,  Massachusetts Bay, Perf 11   </v>
      </c>
      <c r="G703" s="106" t="s">
        <v>2512</v>
      </c>
      <c r="H703" s="104">
        <v>0.5</v>
      </c>
      <c r="I703" s="105">
        <v>0.5</v>
      </c>
      <c r="J703" s="105"/>
      <c r="K703" s="105">
        <v>0.7</v>
      </c>
      <c r="L703" s="104">
        <v>0.5</v>
      </c>
      <c r="M703" s="100">
        <v>966</v>
      </c>
      <c r="N703" s="112" t="s">
        <v>591</v>
      </c>
      <c r="O703" s="32" t="s">
        <v>2332</v>
      </c>
      <c r="P703" s="111" t="s">
        <v>566</v>
      </c>
      <c r="Q703" s="80" t="s">
        <v>1960</v>
      </c>
      <c r="R703" s="80" t="s">
        <v>1737</v>
      </c>
      <c r="S703" s="36" t="s">
        <v>2187</v>
      </c>
      <c r="T703" s="80" t="s">
        <v>2190</v>
      </c>
      <c r="U703" s="80"/>
      <c r="V703" s="80"/>
      <c r="W703" s="80" t="str">
        <f t="shared" si="32"/>
        <v/>
      </c>
      <c r="X703" s="32" t="s">
        <v>591</v>
      </c>
      <c r="Y703" s="110" t="s">
        <v>670</v>
      </c>
      <c r="Z703" s="35" t="s">
        <v>1097</v>
      </c>
      <c r="AA703" s="133">
        <v>1</v>
      </c>
      <c r="AB703" s="133">
        <f t="shared" si="33"/>
        <v>1</v>
      </c>
    </row>
    <row r="704" spans="1:28" s="3" customFormat="1" x14ac:dyDescent="0.2">
      <c r="A704" s="99">
        <v>683</v>
      </c>
      <c r="B704" s="100">
        <v>703</v>
      </c>
      <c r="C704" s="101" t="s">
        <v>671</v>
      </c>
      <c r="D704" s="142" t="s">
        <v>2546</v>
      </c>
      <c r="E704" s="100" t="s">
        <v>671</v>
      </c>
      <c r="F704" s="102" t="str">
        <f t="shared" si="31"/>
        <v xml:space="preserve">1930, Apr. 10 - 1930 Commemorative Issues - 2c  Carmine Rose,  Carolina, Charleston, Perf 11   </v>
      </c>
      <c r="G704" s="106" t="s">
        <v>2512</v>
      </c>
      <c r="H704" s="104">
        <v>1.05</v>
      </c>
      <c r="I704" s="105">
        <v>1.05</v>
      </c>
      <c r="J704" s="105"/>
      <c r="K704" s="105">
        <v>1.05</v>
      </c>
      <c r="L704" s="104">
        <v>1.05</v>
      </c>
      <c r="M704" s="100">
        <v>967</v>
      </c>
      <c r="N704" s="112" t="s">
        <v>591</v>
      </c>
      <c r="O704" s="32" t="s">
        <v>2333</v>
      </c>
      <c r="P704" s="111" t="s">
        <v>566</v>
      </c>
      <c r="Q704" s="80" t="s">
        <v>1960</v>
      </c>
      <c r="R704" s="80" t="s">
        <v>1738</v>
      </c>
      <c r="S704" s="36" t="s">
        <v>2187</v>
      </c>
      <c r="T704" s="80" t="s">
        <v>2190</v>
      </c>
      <c r="U704" s="80"/>
      <c r="V704" s="80"/>
      <c r="W704" s="80" t="str">
        <f t="shared" si="32"/>
        <v/>
      </c>
      <c r="X704" s="32" t="s">
        <v>591</v>
      </c>
      <c r="Y704" s="110" t="s">
        <v>671</v>
      </c>
      <c r="Z704" s="35" t="s">
        <v>1098</v>
      </c>
      <c r="AA704" s="133">
        <v>1</v>
      </c>
      <c r="AB704" s="133">
        <f t="shared" si="33"/>
        <v>1</v>
      </c>
    </row>
    <row r="705" spans="1:28" s="3" customFormat="1" x14ac:dyDescent="0.2">
      <c r="A705" s="99">
        <v>684</v>
      </c>
      <c r="B705" s="100">
        <v>704</v>
      </c>
      <c r="C705" s="101">
        <v>137</v>
      </c>
      <c r="D705" s="142" t="s">
        <v>2546</v>
      </c>
      <c r="E705" s="100">
        <v>137</v>
      </c>
      <c r="F705" s="102" t="str">
        <f t="shared" si="31"/>
        <v xml:space="preserve">1930 - Fourth Bureau Issues - 1½c  Brown,  Harding, Rotary Press, Perf 11x10 1/2   </v>
      </c>
      <c r="G705" s="106" t="s">
        <v>2512</v>
      </c>
      <c r="H705" s="104">
        <v>0.25</v>
      </c>
      <c r="I705" s="105">
        <v>0.25</v>
      </c>
      <c r="J705" s="105"/>
      <c r="K705" s="105">
        <v>0.4</v>
      </c>
      <c r="L705" s="104">
        <v>0.25</v>
      </c>
      <c r="M705" s="100">
        <v>539</v>
      </c>
      <c r="N705" s="112" t="s">
        <v>590</v>
      </c>
      <c r="O705" s="32">
        <v>1930</v>
      </c>
      <c r="P705" s="111" t="s">
        <v>270</v>
      </c>
      <c r="Q705" s="80" t="s">
        <v>1972</v>
      </c>
      <c r="R705" s="80" t="s">
        <v>1707</v>
      </c>
      <c r="S705" s="36" t="s">
        <v>2021</v>
      </c>
      <c r="T705" s="80" t="s">
        <v>2220</v>
      </c>
      <c r="U705" s="80"/>
      <c r="V705" s="80" t="s">
        <v>2167</v>
      </c>
      <c r="W705" s="80" t="str">
        <f t="shared" si="32"/>
        <v>, Rotary Press</v>
      </c>
      <c r="X705" s="32" t="s">
        <v>590</v>
      </c>
      <c r="Y705" s="110">
        <v>137</v>
      </c>
      <c r="Z705" s="35" t="s">
        <v>959</v>
      </c>
      <c r="AA705" s="133">
        <v>1</v>
      </c>
      <c r="AB705" s="133">
        <f t="shared" si="33"/>
        <v>1</v>
      </c>
    </row>
    <row r="706" spans="1:28" s="3" customFormat="1" x14ac:dyDescent="0.2">
      <c r="A706" s="99">
        <v>685</v>
      </c>
      <c r="B706" s="100">
        <v>705</v>
      </c>
      <c r="C706" s="101">
        <v>141</v>
      </c>
      <c r="D706" s="142" t="s">
        <v>2546</v>
      </c>
      <c r="E706" s="100">
        <v>141</v>
      </c>
      <c r="F706" s="102" t="str">
        <f t="shared" ref="F706:F769" si="34">CONCATENATE(O706," - ",P706," - ",Q706," ",S706,", ",R706,W706,", ",T706,"   ",U706)</f>
        <v xml:space="preserve">1930 - Fourth Bureau Issues - 4c  Brown,  Taft, Rotary Press, Perf 11x10 1/2   </v>
      </c>
      <c r="G706" s="106" t="s">
        <v>2512</v>
      </c>
      <c r="H706" s="104">
        <v>0.25</v>
      </c>
      <c r="I706" s="105">
        <v>0.25</v>
      </c>
      <c r="J706" s="105"/>
      <c r="K706" s="105">
        <v>0.8</v>
      </c>
      <c r="L706" s="104">
        <v>0.25</v>
      </c>
      <c r="M706" s="100">
        <v>559</v>
      </c>
      <c r="N706" s="112" t="s">
        <v>590</v>
      </c>
      <c r="O706" s="32">
        <v>1930</v>
      </c>
      <c r="P706" s="111" t="s">
        <v>270</v>
      </c>
      <c r="Q706" s="80" t="s">
        <v>1964</v>
      </c>
      <c r="R706" s="80" t="s">
        <v>1739</v>
      </c>
      <c r="S706" s="36" t="s">
        <v>2021</v>
      </c>
      <c r="T706" s="80" t="s">
        <v>2220</v>
      </c>
      <c r="U706" s="80"/>
      <c r="V706" s="80" t="s">
        <v>2167</v>
      </c>
      <c r="W706" s="80" t="str">
        <f t="shared" ref="W706:W769" si="35">IF(V706&gt;0,CONCATENATE(", ",V706),"")</f>
        <v>, Rotary Press</v>
      </c>
      <c r="X706" s="32" t="s">
        <v>590</v>
      </c>
      <c r="Y706" s="110">
        <v>141</v>
      </c>
      <c r="Z706" s="35" t="s">
        <v>960</v>
      </c>
      <c r="AA706" s="133">
        <v>1</v>
      </c>
      <c r="AB706" s="133">
        <f t="shared" ref="AB706:AB769" si="36">IF(H706&gt;0,1,0)</f>
        <v>1</v>
      </c>
    </row>
    <row r="707" spans="1:28" s="3" customFormat="1" x14ac:dyDescent="0.2">
      <c r="A707" s="99">
        <v>686</v>
      </c>
      <c r="B707" s="100">
        <v>706</v>
      </c>
      <c r="C707" s="101"/>
      <c r="D707" s="143" t="s">
        <v>3794</v>
      </c>
      <c r="E707" s="100">
        <v>137</v>
      </c>
      <c r="F707" s="102" t="str">
        <f t="shared" si="34"/>
        <v xml:space="preserve">1930 - Fourth Bureau Issues - 1½c  Brown,  Harding, Rotary Press, Perf 10 Vert Coil   </v>
      </c>
      <c r="G707" s="106" t="s">
        <v>2512</v>
      </c>
      <c r="H707" s="104"/>
      <c r="I707" s="105">
        <v>0.25</v>
      </c>
      <c r="J707" s="105"/>
      <c r="K707" s="105">
        <v>1.75</v>
      </c>
      <c r="L707" s="104">
        <v>0.25</v>
      </c>
      <c r="M707" s="100">
        <v>540</v>
      </c>
      <c r="N707" s="112" t="s">
        <v>590</v>
      </c>
      <c r="O707" s="32">
        <v>1930</v>
      </c>
      <c r="P707" s="111" t="s">
        <v>270</v>
      </c>
      <c r="Q707" s="80" t="s">
        <v>1972</v>
      </c>
      <c r="R707" s="80" t="s">
        <v>1707</v>
      </c>
      <c r="S707" s="36" t="s">
        <v>2021</v>
      </c>
      <c r="T707" s="80" t="s">
        <v>2166</v>
      </c>
      <c r="U707" s="80"/>
      <c r="V707" s="80" t="s">
        <v>2167</v>
      </c>
      <c r="W707" s="80" t="str">
        <f t="shared" si="35"/>
        <v>, Rotary Press</v>
      </c>
      <c r="X707" s="32" t="s">
        <v>1593</v>
      </c>
      <c r="Y707" s="110">
        <v>137</v>
      </c>
      <c r="Z707" s="35"/>
      <c r="AA707" s="133">
        <v>1</v>
      </c>
      <c r="AB707" s="133">
        <f t="shared" si="36"/>
        <v>0</v>
      </c>
    </row>
    <row r="708" spans="1:28" s="3" customFormat="1" x14ac:dyDescent="0.2">
      <c r="A708" s="99">
        <v>687</v>
      </c>
      <c r="B708" s="100">
        <v>707</v>
      </c>
      <c r="C708" s="101"/>
      <c r="D708" s="143" t="s">
        <v>3794</v>
      </c>
      <c r="E708" s="100">
        <v>141</v>
      </c>
      <c r="F708" s="102" t="str">
        <f t="shared" si="34"/>
        <v xml:space="preserve">1930 - Fourth Bureau Issues - 4c  Brown,  Taft, Rotary Press, Perf 10 Vert Coil   </v>
      </c>
      <c r="G708" s="106" t="s">
        <v>2512</v>
      </c>
      <c r="H708" s="104"/>
      <c r="I708" s="105">
        <v>0.45</v>
      </c>
      <c r="J708" s="105"/>
      <c r="K708" s="105">
        <v>3</v>
      </c>
      <c r="L708" s="104">
        <v>0.45</v>
      </c>
      <c r="M708" s="100">
        <v>560</v>
      </c>
      <c r="N708" s="112" t="s">
        <v>590</v>
      </c>
      <c r="O708" s="32">
        <v>1930</v>
      </c>
      <c r="P708" s="111" t="s">
        <v>270</v>
      </c>
      <c r="Q708" s="80" t="s">
        <v>1964</v>
      </c>
      <c r="R708" s="80" t="s">
        <v>1739</v>
      </c>
      <c r="S708" s="36" t="s">
        <v>2021</v>
      </c>
      <c r="T708" s="80" t="s">
        <v>2166</v>
      </c>
      <c r="U708" s="80"/>
      <c r="V708" s="80" t="s">
        <v>2167</v>
      </c>
      <c r="W708" s="80" t="str">
        <f t="shared" si="35"/>
        <v>, Rotary Press</v>
      </c>
      <c r="X708" s="32" t="s">
        <v>1593</v>
      </c>
      <c r="Y708" s="110">
        <v>141</v>
      </c>
      <c r="Z708" s="35"/>
      <c r="AA708" s="133">
        <v>1</v>
      </c>
      <c r="AB708" s="133">
        <f t="shared" si="36"/>
        <v>0</v>
      </c>
    </row>
    <row r="709" spans="1:28" s="3" customFormat="1" x14ac:dyDescent="0.2">
      <c r="A709" s="99">
        <v>688</v>
      </c>
      <c r="B709" s="100">
        <v>708</v>
      </c>
      <c r="C709" s="101" t="s">
        <v>672</v>
      </c>
      <c r="D709" s="142" t="s">
        <v>2546</v>
      </c>
      <c r="E709" s="100" t="s">
        <v>672</v>
      </c>
      <c r="F709" s="102" t="str">
        <f t="shared" si="34"/>
        <v xml:space="preserve">1930, July 9 - 1930 Commemorative Issues - 2c  Carmine Rose,  Braddock's Field, Perf 11   </v>
      </c>
      <c r="G709" s="106" t="s">
        <v>2512</v>
      </c>
      <c r="H709" s="104">
        <v>0.85</v>
      </c>
      <c r="I709" s="105">
        <v>0.85</v>
      </c>
      <c r="J709" s="105"/>
      <c r="K709" s="105">
        <v>0.9</v>
      </c>
      <c r="L709" s="104">
        <v>0.85</v>
      </c>
      <c r="M709" s="100">
        <v>968</v>
      </c>
      <c r="N709" s="112" t="s">
        <v>591</v>
      </c>
      <c r="O709" s="32" t="s">
        <v>2334</v>
      </c>
      <c r="P709" s="111" t="s">
        <v>566</v>
      </c>
      <c r="Q709" s="80" t="s">
        <v>1960</v>
      </c>
      <c r="R709" s="80" t="s">
        <v>1740</v>
      </c>
      <c r="S709" s="36" t="s">
        <v>2187</v>
      </c>
      <c r="T709" s="80" t="s">
        <v>2190</v>
      </c>
      <c r="U709" s="80"/>
      <c r="V709" s="80"/>
      <c r="W709" s="80" t="str">
        <f t="shared" si="35"/>
        <v/>
      </c>
      <c r="X709" s="32" t="s">
        <v>591</v>
      </c>
      <c r="Y709" s="110" t="s">
        <v>672</v>
      </c>
      <c r="Z709" s="35" t="s">
        <v>1099</v>
      </c>
      <c r="AA709" s="133">
        <v>1</v>
      </c>
      <c r="AB709" s="133">
        <f t="shared" si="36"/>
        <v>1</v>
      </c>
    </row>
    <row r="710" spans="1:28" s="3" customFormat="1" x14ac:dyDescent="0.2">
      <c r="A710" s="99">
        <v>689</v>
      </c>
      <c r="B710" s="100">
        <v>709</v>
      </c>
      <c r="C710" s="101" t="s">
        <v>673</v>
      </c>
      <c r="D710" s="142" t="s">
        <v>2546</v>
      </c>
      <c r="E710" s="100" t="s">
        <v>673</v>
      </c>
      <c r="F710" s="102" t="str">
        <f t="shared" si="34"/>
        <v xml:space="preserve">1930, spet. 17 - 1930 Commemorative Issues - 2c  Carmine Rose,  General Von Steuben, Perf 11   </v>
      </c>
      <c r="G710" s="106" t="s">
        <v>2512</v>
      </c>
      <c r="H710" s="104">
        <v>0.5</v>
      </c>
      <c r="I710" s="105">
        <v>0.5</v>
      </c>
      <c r="J710" s="105"/>
      <c r="K710" s="105">
        <v>0.5</v>
      </c>
      <c r="L710" s="104">
        <v>0.5</v>
      </c>
      <c r="M710" s="100">
        <v>970</v>
      </c>
      <c r="N710" s="112" t="s">
        <v>591</v>
      </c>
      <c r="O710" s="32" t="s">
        <v>2335</v>
      </c>
      <c r="P710" s="111" t="s">
        <v>566</v>
      </c>
      <c r="Q710" s="80" t="s">
        <v>1960</v>
      </c>
      <c r="R710" s="80" t="s">
        <v>2507</v>
      </c>
      <c r="S710" s="36" t="s">
        <v>2187</v>
      </c>
      <c r="T710" s="80" t="s">
        <v>2190</v>
      </c>
      <c r="U710" s="80"/>
      <c r="V710" s="80"/>
      <c r="W710" s="80" t="str">
        <f t="shared" si="35"/>
        <v/>
      </c>
      <c r="X710" s="32" t="s">
        <v>591</v>
      </c>
      <c r="Y710" s="110" t="s">
        <v>673</v>
      </c>
      <c r="Z710" s="35" t="s">
        <v>1100</v>
      </c>
      <c r="AA710" s="133">
        <v>1</v>
      </c>
      <c r="AB710" s="133">
        <f t="shared" si="36"/>
        <v>1</v>
      </c>
    </row>
    <row r="711" spans="1:28" s="3" customFormat="1" x14ac:dyDescent="0.2">
      <c r="A711" s="99">
        <v>690</v>
      </c>
      <c r="B711" s="100">
        <v>710</v>
      </c>
      <c r="C711" s="101" t="s">
        <v>674</v>
      </c>
      <c r="D711" s="142" t="s">
        <v>2546</v>
      </c>
      <c r="E711" s="100" t="s">
        <v>674</v>
      </c>
      <c r="F711" s="102" t="str">
        <f t="shared" si="34"/>
        <v xml:space="preserve">1931, Jan. 16 - 1931 Commemorative Issues - 2c  Carmine Rose,  Pulaski, Perf 11   </v>
      </c>
      <c r="G711" s="106" t="s">
        <v>2512</v>
      </c>
      <c r="H711" s="104">
        <v>0.25</v>
      </c>
      <c r="I711" s="105">
        <v>0.25</v>
      </c>
      <c r="J711" s="105"/>
      <c r="K711" s="105">
        <v>0.3</v>
      </c>
      <c r="L711" s="104">
        <v>0.25</v>
      </c>
      <c r="M711" s="100">
        <v>971</v>
      </c>
      <c r="N711" s="112" t="s">
        <v>591</v>
      </c>
      <c r="O711" s="32" t="s">
        <v>2336</v>
      </c>
      <c r="P711" s="111" t="s">
        <v>567</v>
      </c>
      <c r="Q711" s="80" t="s">
        <v>1960</v>
      </c>
      <c r="R711" s="80" t="s">
        <v>1741</v>
      </c>
      <c r="S711" s="36" t="s">
        <v>2187</v>
      </c>
      <c r="T711" s="80" t="s">
        <v>2190</v>
      </c>
      <c r="U711" s="80"/>
      <c r="V711" s="80"/>
      <c r="W711" s="80" t="str">
        <f t="shared" si="35"/>
        <v/>
      </c>
      <c r="X711" s="32" t="s">
        <v>591</v>
      </c>
      <c r="Y711" s="110" t="s">
        <v>674</v>
      </c>
      <c r="Z711" s="35" t="s">
        <v>1101</v>
      </c>
      <c r="AA711" s="133">
        <v>1</v>
      </c>
      <c r="AB711" s="133">
        <f t="shared" si="36"/>
        <v>1</v>
      </c>
    </row>
    <row r="712" spans="1:28" s="3" customFormat="1" x14ac:dyDescent="0.2">
      <c r="A712" s="99">
        <v>692</v>
      </c>
      <c r="B712" s="100">
        <v>711</v>
      </c>
      <c r="C712" s="101"/>
      <c r="D712" s="143" t="s">
        <v>3794</v>
      </c>
      <c r="E712" s="100">
        <v>148</v>
      </c>
      <c r="F712" s="102" t="str">
        <f t="shared" si="34"/>
        <v xml:space="preserve">1931 - Fourth Bureau Issues - 11c  Light Blue,  Hayes, Rotary Press, Perf 11x10 1/2   </v>
      </c>
      <c r="G712" s="106" t="s">
        <v>2512</v>
      </c>
      <c r="H712" s="104"/>
      <c r="I712" s="105">
        <v>0.25</v>
      </c>
      <c r="J712" s="105"/>
      <c r="K712" s="105">
        <v>2.5</v>
      </c>
      <c r="L712" s="104">
        <v>0.25</v>
      </c>
      <c r="M712" s="100">
        <v>583</v>
      </c>
      <c r="N712" s="112" t="s">
        <v>590</v>
      </c>
      <c r="O712" s="32">
        <v>1931</v>
      </c>
      <c r="P712" s="111" t="s">
        <v>270</v>
      </c>
      <c r="Q712" s="80" t="s">
        <v>1970</v>
      </c>
      <c r="R712" s="80" t="s">
        <v>1709</v>
      </c>
      <c r="S712" s="36" t="s">
        <v>2339</v>
      </c>
      <c r="T712" s="80" t="s">
        <v>2220</v>
      </c>
      <c r="U712" s="80"/>
      <c r="V712" s="80" t="s">
        <v>2167</v>
      </c>
      <c r="W712" s="80" t="str">
        <f t="shared" si="35"/>
        <v>, Rotary Press</v>
      </c>
      <c r="X712" s="32" t="s">
        <v>1593</v>
      </c>
      <c r="Y712" s="110">
        <v>148</v>
      </c>
      <c r="Z712" s="35"/>
      <c r="AA712" s="133">
        <v>1</v>
      </c>
      <c r="AB712" s="133">
        <f t="shared" si="36"/>
        <v>0</v>
      </c>
    </row>
    <row r="713" spans="1:28" s="3" customFormat="1" x14ac:dyDescent="0.2">
      <c r="A713" s="99">
        <v>693</v>
      </c>
      <c r="B713" s="100">
        <v>712</v>
      </c>
      <c r="C713" s="101"/>
      <c r="D713" s="143" t="s">
        <v>3794</v>
      </c>
      <c r="E713" s="100">
        <v>149</v>
      </c>
      <c r="F713" s="102" t="str">
        <f t="shared" si="34"/>
        <v xml:space="preserve">1931 - Fourth Bureau Issues - 12c  Brown Violet,  Cleveland, Rotary Press, Perf 11x10 1/2   </v>
      </c>
      <c r="G713" s="106" t="s">
        <v>2512</v>
      </c>
      <c r="H713" s="104"/>
      <c r="I713" s="105">
        <v>0.25</v>
      </c>
      <c r="J713" s="105"/>
      <c r="K713" s="105">
        <v>5</v>
      </c>
      <c r="L713" s="104">
        <v>0.25</v>
      </c>
      <c r="M713" s="100">
        <v>585</v>
      </c>
      <c r="N713" s="112" t="s">
        <v>590</v>
      </c>
      <c r="O713" s="32">
        <v>1931</v>
      </c>
      <c r="P713" s="111" t="s">
        <v>270</v>
      </c>
      <c r="Q713" s="80" t="s">
        <v>1956</v>
      </c>
      <c r="R713" s="80" t="s">
        <v>1710</v>
      </c>
      <c r="S713" s="36" t="s">
        <v>2103</v>
      </c>
      <c r="T713" s="80" t="s">
        <v>2220</v>
      </c>
      <c r="U713" s="80"/>
      <c r="V713" s="80" t="s">
        <v>2167</v>
      </c>
      <c r="W713" s="80" t="str">
        <f t="shared" si="35"/>
        <v>, Rotary Press</v>
      </c>
      <c r="X713" s="32" t="s">
        <v>1593</v>
      </c>
      <c r="Y713" s="110">
        <v>149</v>
      </c>
      <c r="Z713" s="35"/>
      <c r="AA713" s="133">
        <v>1</v>
      </c>
      <c r="AB713" s="133">
        <f t="shared" si="36"/>
        <v>0</v>
      </c>
    </row>
    <row r="714" spans="1:28" s="3" customFormat="1" x14ac:dyDescent="0.2">
      <c r="A714" s="99">
        <v>694</v>
      </c>
      <c r="B714" s="100">
        <v>713</v>
      </c>
      <c r="C714" s="101"/>
      <c r="D714" s="143" t="s">
        <v>3794</v>
      </c>
      <c r="E714" s="100">
        <v>150</v>
      </c>
      <c r="F714" s="102" t="str">
        <f t="shared" si="34"/>
        <v xml:space="preserve">1931 - Fourth Bureau Issues - 13c  Yellow Green,  Harrison, Rotary Press, Perf 11x10 1/2   </v>
      </c>
      <c r="G714" s="106" t="s">
        <v>2512</v>
      </c>
      <c r="H714" s="104"/>
      <c r="I714" s="105">
        <v>0.25</v>
      </c>
      <c r="J714" s="105"/>
      <c r="K714" s="105">
        <v>2.25</v>
      </c>
      <c r="L714" s="104">
        <v>0.25</v>
      </c>
      <c r="M714" s="100">
        <v>587</v>
      </c>
      <c r="N714" s="112" t="s">
        <v>590</v>
      </c>
      <c r="O714" s="32">
        <v>1931</v>
      </c>
      <c r="P714" s="111" t="s">
        <v>270</v>
      </c>
      <c r="Q714" s="80" t="s">
        <v>1967</v>
      </c>
      <c r="R714" s="80" t="s">
        <v>1689</v>
      </c>
      <c r="S714" s="36" t="s">
        <v>2107</v>
      </c>
      <c r="T714" s="80" t="s">
        <v>2220</v>
      </c>
      <c r="U714" s="80"/>
      <c r="V714" s="80" t="s">
        <v>2167</v>
      </c>
      <c r="W714" s="80" t="str">
        <f t="shared" si="35"/>
        <v>, Rotary Press</v>
      </c>
      <c r="X714" s="32" t="s">
        <v>1593</v>
      </c>
      <c r="Y714" s="110">
        <v>150</v>
      </c>
      <c r="Z714" s="35"/>
      <c r="AA714" s="133">
        <v>1</v>
      </c>
      <c r="AB714" s="133">
        <f t="shared" si="36"/>
        <v>0</v>
      </c>
    </row>
    <row r="715" spans="1:28" s="3" customFormat="1" x14ac:dyDescent="0.2">
      <c r="A715" s="99">
        <v>695</v>
      </c>
      <c r="B715" s="100">
        <v>714</v>
      </c>
      <c r="C715" s="101"/>
      <c r="D715" s="143" t="s">
        <v>3794</v>
      </c>
      <c r="E715" s="100">
        <v>151</v>
      </c>
      <c r="F715" s="102" t="str">
        <f t="shared" si="34"/>
        <v xml:space="preserve">1931 - Fourth Bureau Issues - 14c  Dark Blue,  American Indian, Rotary Press, Perf 11x10 1/2   </v>
      </c>
      <c r="G715" s="106" t="s">
        <v>2512</v>
      </c>
      <c r="H715" s="104"/>
      <c r="I715" s="105">
        <v>0.6</v>
      </c>
      <c r="J715" s="105"/>
      <c r="K715" s="105">
        <v>4</v>
      </c>
      <c r="L715" s="104">
        <v>0.6</v>
      </c>
      <c r="M715" s="100">
        <v>589</v>
      </c>
      <c r="N715" s="112" t="s">
        <v>590</v>
      </c>
      <c r="O715" s="32">
        <v>1931</v>
      </c>
      <c r="P715" s="111" t="s">
        <v>270</v>
      </c>
      <c r="Q715" s="80" t="s">
        <v>1973</v>
      </c>
      <c r="R715" s="80" t="s">
        <v>2502</v>
      </c>
      <c r="S715" s="36" t="s">
        <v>2117</v>
      </c>
      <c r="T715" s="80" t="s">
        <v>2220</v>
      </c>
      <c r="U715" s="80"/>
      <c r="V715" s="80" t="s">
        <v>2167</v>
      </c>
      <c r="W715" s="80" t="str">
        <f t="shared" si="35"/>
        <v>, Rotary Press</v>
      </c>
      <c r="X715" s="32" t="s">
        <v>1593</v>
      </c>
      <c r="Y715" s="110">
        <v>151</v>
      </c>
      <c r="Z715" s="35"/>
      <c r="AA715" s="133">
        <v>1</v>
      </c>
      <c r="AB715" s="133">
        <f t="shared" si="36"/>
        <v>0</v>
      </c>
    </row>
    <row r="716" spans="1:28" s="3" customFormat="1" x14ac:dyDescent="0.2">
      <c r="A716" s="99">
        <v>696</v>
      </c>
      <c r="B716" s="100">
        <v>715</v>
      </c>
      <c r="C716" s="101"/>
      <c r="D716" s="143" t="s">
        <v>3794</v>
      </c>
      <c r="E716" s="100">
        <v>152</v>
      </c>
      <c r="F716" s="102" t="str">
        <f t="shared" si="34"/>
        <v xml:space="preserve">1931 - Fourth Bureau Issues - 15c  Gray Lilac,  Statue of Liberty, Rotary Press, Perf 11x10 1/2   </v>
      </c>
      <c r="G716" s="106" t="s">
        <v>2512</v>
      </c>
      <c r="H716" s="104"/>
      <c r="I716" s="105">
        <v>0.25</v>
      </c>
      <c r="J716" s="105"/>
      <c r="K716" s="105">
        <v>7.75</v>
      </c>
      <c r="L716" s="104">
        <v>0.25</v>
      </c>
      <c r="M716" s="100">
        <v>591</v>
      </c>
      <c r="N716" s="112" t="s">
        <v>590</v>
      </c>
      <c r="O716" s="32">
        <v>1931</v>
      </c>
      <c r="P716" s="111" t="s">
        <v>270</v>
      </c>
      <c r="Q716" s="80" t="s">
        <v>1961</v>
      </c>
      <c r="R716" s="80" t="s">
        <v>1711</v>
      </c>
      <c r="S716" s="36" t="s">
        <v>2030</v>
      </c>
      <c r="T716" s="80" t="s">
        <v>2220</v>
      </c>
      <c r="U716" s="80"/>
      <c r="V716" s="80" t="s">
        <v>2167</v>
      </c>
      <c r="W716" s="80" t="str">
        <f t="shared" si="35"/>
        <v>, Rotary Press</v>
      </c>
      <c r="X716" s="32" t="s">
        <v>1593</v>
      </c>
      <c r="Y716" s="110">
        <v>152</v>
      </c>
      <c r="Z716" s="35"/>
      <c r="AA716" s="133">
        <v>1</v>
      </c>
      <c r="AB716" s="133">
        <f t="shared" si="36"/>
        <v>0</v>
      </c>
    </row>
    <row r="717" spans="1:28" s="3" customFormat="1" x14ac:dyDescent="0.2">
      <c r="A717" s="99">
        <v>697</v>
      </c>
      <c r="B717" s="100">
        <v>716</v>
      </c>
      <c r="C717" s="101"/>
      <c r="D717" s="143" t="s">
        <v>3794</v>
      </c>
      <c r="E717" s="100">
        <v>153</v>
      </c>
      <c r="F717" s="102" t="str">
        <f t="shared" si="34"/>
        <v xml:space="preserve">1931 - Fourth Bureau Issues - 17c  Black,  Wilson, Rotary Press, Perf 10 1/2x11   </v>
      </c>
      <c r="G717" s="106" t="s">
        <v>2512</v>
      </c>
      <c r="H717" s="104"/>
      <c r="I717" s="105">
        <v>0.25</v>
      </c>
      <c r="J717" s="105"/>
      <c r="K717" s="105">
        <v>4.75</v>
      </c>
      <c r="L717" s="104">
        <v>0.25</v>
      </c>
      <c r="M717" s="100">
        <v>593</v>
      </c>
      <c r="N717" s="112" t="s">
        <v>590</v>
      </c>
      <c r="O717" s="32">
        <v>1931</v>
      </c>
      <c r="P717" s="111" t="s">
        <v>270</v>
      </c>
      <c r="Q717" s="80" t="s">
        <v>1975</v>
      </c>
      <c r="R717" s="80" t="s">
        <v>1722</v>
      </c>
      <c r="S717" s="36" t="s">
        <v>2014</v>
      </c>
      <c r="T717" s="80" t="s">
        <v>2206</v>
      </c>
      <c r="U717" s="80"/>
      <c r="V717" s="80" t="s">
        <v>2167</v>
      </c>
      <c r="W717" s="80" t="str">
        <f t="shared" si="35"/>
        <v>, Rotary Press</v>
      </c>
      <c r="X717" s="32" t="s">
        <v>1593</v>
      </c>
      <c r="Y717" s="110">
        <v>153</v>
      </c>
      <c r="Z717" s="35"/>
      <c r="AA717" s="133">
        <v>1</v>
      </c>
      <c r="AB717" s="133">
        <f t="shared" si="36"/>
        <v>0</v>
      </c>
    </row>
    <row r="718" spans="1:28" s="3" customFormat="1" x14ac:dyDescent="0.2">
      <c r="A718" s="99">
        <v>698</v>
      </c>
      <c r="B718" s="100">
        <v>717</v>
      </c>
      <c r="C718" s="101"/>
      <c r="D718" s="143" t="s">
        <v>3794</v>
      </c>
      <c r="E718" s="100">
        <v>154</v>
      </c>
      <c r="F718" s="102" t="str">
        <f t="shared" si="34"/>
        <v xml:space="preserve">1931 - Fourth Bureau Issues - 20c  Carmine Rose,  Golden Gate, Rotary Press, Perf 10 1/2x11   </v>
      </c>
      <c r="G718" s="106" t="s">
        <v>2512</v>
      </c>
      <c r="H718" s="104"/>
      <c r="I718" s="105">
        <v>0.25</v>
      </c>
      <c r="J718" s="105"/>
      <c r="K718" s="105">
        <v>7.75</v>
      </c>
      <c r="L718" s="104">
        <v>0.25</v>
      </c>
      <c r="M718" s="100">
        <v>595</v>
      </c>
      <c r="N718" s="112" t="s">
        <v>590</v>
      </c>
      <c r="O718" s="32">
        <v>1931</v>
      </c>
      <c r="P718" s="111" t="s">
        <v>270</v>
      </c>
      <c r="Q718" s="80" t="s">
        <v>1969</v>
      </c>
      <c r="R718" s="80" t="s">
        <v>1700</v>
      </c>
      <c r="S718" s="36" t="s">
        <v>2187</v>
      </c>
      <c r="T718" s="80" t="s">
        <v>2206</v>
      </c>
      <c r="U718" s="80"/>
      <c r="V718" s="80" t="s">
        <v>2167</v>
      </c>
      <c r="W718" s="80" t="str">
        <f t="shared" si="35"/>
        <v>, Rotary Press</v>
      </c>
      <c r="X718" s="32" t="s">
        <v>1593</v>
      </c>
      <c r="Y718" s="110">
        <v>154</v>
      </c>
      <c r="Z718" s="35"/>
      <c r="AA718" s="133">
        <v>1</v>
      </c>
      <c r="AB718" s="133">
        <f t="shared" si="36"/>
        <v>0</v>
      </c>
    </row>
    <row r="719" spans="1:28" s="3" customFormat="1" x14ac:dyDescent="0.2">
      <c r="A719" s="99">
        <v>699</v>
      </c>
      <c r="B719" s="100">
        <v>718</v>
      </c>
      <c r="C719" s="101"/>
      <c r="D719" s="143" t="s">
        <v>3794</v>
      </c>
      <c r="E719" s="100">
        <v>155</v>
      </c>
      <c r="F719" s="102" t="str">
        <f t="shared" si="34"/>
        <v xml:space="preserve">1931 - Fourth Bureau Issues - 25c  Blue Green,  Niagara Falls, Rotary Press, Perf 10 1/2x11   </v>
      </c>
      <c r="G719" s="106" t="s">
        <v>2512</v>
      </c>
      <c r="H719" s="104"/>
      <c r="I719" s="105">
        <v>0.25</v>
      </c>
      <c r="J719" s="105"/>
      <c r="K719" s="105">
        <v>8</v>
      </c>
      <c r="L719" s="104">
        <v>0.25</v>
      </c>
      <c r="M719" s="100">
        <v>597</v>
      </c>
      <c r="N719" s="112" t="s">
        <v>590</v>
      </c>
      <c r="O719" s="32">
        <v>1931</v>
      </c>
      <c r="P719" s="111" t="s">
        <v>270</v>
      </c>
      <c r="Q719" s="80" t="s">
        <v>1974</v>
      </c>
      <c r="R719" s="80" t="s">
        <v>2503</v>
      </c>
      <c r="S719" s="36" t="s">
        <v>2069</v>
      </c>
      <c r="T719" s="80" t="s">
        <v>2206</v>
      </c>
      <c r="U719" s="80"/>
      <c r="V719" s="80" t="s">
        <v>2167</v>
      </c>
      <c r="W719" s="80" t="str">
        <f t="shared" si="35"/>
        <v>, Rotary Press</v>
      </c>
      <c r="X719" s="32" t="s">
        <v>1593</v>
      </c>
      <c r="Y719" s="110">
        <v>155</v>
      </c>
      <c r="Z719" s="35"/>
      <c r="AA719" s="133">
        <v>1</v>
      </c>
      <c r="AB719" s="133">
        <f t="shared" si="36"/>
        <v>0</v>
      </c>
    </row>
    <row r="720" spans="1:28" s="3" customFormat="1" x14ac:dyDescent="0.2">
      <c r="A720" s="99">
        <v>700</v>
      </c>
      <c r="B720" s="100">
        <v>719</v>
      </c>
      <c r="C720" s="101"/>
      <c r="D720" s="143" t="s">
        <v>3794</v>
      </c>
      <c r="E720" s="100">
        <v>156</v>
      </c>
      <c r="F720" s="102" t="str">
        <f t="shared" si="34"/>
        <v xml:space="preserve">1931 - Fourth Bureau Issues - 30c  Brown,  American Bison, Rotary Press, Perf 10 1/2x11   </v>
      </c>
      <c r="G720" s="106" t="s">
        <v>2512</v>
      </c>
      <c r="H720" s="104"/>
      <c r="I720" s="105">
        <v>0.25</v>
      </c>
      <c r="J720" s="105"/>
      <c r="K720" s="105">
        <v>13</v>
      </c>
      <c r="L720" s="104">
        <v>0.25</v>
      </c>
      <c r="M720" s="100">
        <v>599</v>
      </c>
      <c r="N720" s="112" t="s">
        <v>590</v>
      </c>
      <c r="O720" s="32">
        <v>1931</v>
      </c>
      <c r="P720" s="111" t="s">
        <v>270</v>
      </c>
      <c r="Q720" s="80" t="s">
        <v>1958</v>
      </c>
      <c r="R720" s="80" t="s">
        <v>2504</v>
      </c>
      <c r="S720" s="36" t="s">
        <v>2021</v>
      </c>
      <c r="T720" s="80" t="s">
        <v>2206</v>
      </c>
      <c r="U720" s="80"/>
      <c r="V720" s="80" t="s">
        <v>2167</v>
      </c>
      <c r="W720" s="80" t="str">
        <f t="shared" si="35"/>
        <v>, Rotary Press</v>
      </c>
      <c r="X720" s="32" t="s">
        <v>1593</v>
      </c>
      <c r="Y720" s="110">
        <v>156</v>
      </c>
      <c r="Z720" s="35"/>
      <c r="AA720" s="133">
        <v>1</v>
      </c>
      <c r="AB720" s="133">
        <f t="shared" si="36"/>
        <v>0</v>
      </c>
    </row>
    <row r="721" spans="1:28" s="3" customFormat="1" x14ac:dyDescent="0.2">
      <c r="A721" s="99">
        <v>701</v>
      </c>
      <c r="B721" s="100">
        <v>720</v>
      </c>
      <c r="C721" s="101"/>
      <c r="D721" s="143" t="s">
        <v>3794</v>
      </c>
      <c r="E721" s="100">
        <v>157</v>
      </c>
      <c r="F721" s="102" t="str">
        <f t="shared" si="34"/>
        <v xml:space="preserve">1931 - Fourth Bureau Issues - 50c  Lilac,  Arlington Amphitheater, Rotary Press, Perf 10 1/2x11   </v>
      </c>
      <c r="G721" s="106" t="s">
        <v>2512</v>
      </c>
      <c r="H721" s="104"/>
      <c r="I721" s="105">
        <v>0.25</v>
      </c>
      <c r="J721" s="105"/>
      <c r="K721" s="105">
        <v>30</v>
      </c>
      <c r="L721" s="104">
        <v>0.25</v>
      </c>
      <c r="M721" s="100">
        <v>601</v>
      </c>
      <c r="N721" s="112" t="s">
        <v>590</v>
      </c>
      <c r="O721" s="32">
        <v>1931</v>
      </c>
      <c r="P721" s="111" t="s">
        <v>270</v>
      </c>
      <c r="Q721" s="80" t="s">
        <v>1966</v>
      </c>
      <c r="R721" s="80" t="s">
        <v>2505</v>
      </c>
      <c r="S721" s="36" t="s">
        <v>2039</v>
      </c>
      <c r="T721" s="80" t="s">
        <v>2206</v>
      </c>
      <c r="U721" s="80"/>
      <c r="V721" s="80" t="s">
        <v>2167</v>
      </c>
      <c r="W721" s="80" t="str">
        <f t="shared" si="35"/>
        <v>, Rotary Press</v>
      </c>
      <c r="X721" s="32" t="s">
        <v>1593</v>
      </c>
      <c r="Y721" s="110">
        <v>157</v>
      </c>
      <c r="Z721" s="35"/>
      <c r="AA721" s="133">
        <v>1</v>
      </c>
      <c r="AB721" s="133">
        <f t="shared" si="36"/>
        <v>0</v>
      </c>
    </row>
    <row r="722" spans="1:28" s="3" customFormat="1" x14ac:dyDescent="0.2">
      <c r="A722" s="99">
        <v>702</v>
      </c>
      <c r="B722" s="100">
        <v>721</v>
      </c>
      <c r="C722" s="101" t="s">
        <v>675</v>
      </c>
      <c r="D722" s="142" t="s">
        <v>2546</v>
      </c>
      <c r="E722" s="100" t="s">
        <v>675</v>
      </c>
      <c r="F722" s="102" t="str">
        <f t="shared" si="34"/>
        <v xml:space="preserve">1931, May 21 - 1931 Commemorative Issues - 2c  Black &amp; Red,  Red Cross, Perf 11   </v>
      </c>
      <c r="G722" s="106" t="s">
        <v>2512</v>
      </c>
      <c r="H722" s="104">
        <v>0.25</v>
      </c>
      <c r="I722" s="105">
        <v>0.25</v>
      </c>
      <c r="J722" s="105"/>
      <c r="K722" s="105">
        <v>0.25</v>
      </c>
      <c r="L722" s="104">
        <v>0.25</v>
      </c>
      <c r="M722" s="100">
        <v>972</v>
      </c>
      <c r="N722" s="112" t="s">
        <v>591</v>
      </c>
      <c r="O722" s="32" t="s">
        <v>2337</v>
      </c>
      <c r="P722" s="111" t="s">
        <v>567</v>
      </c>
      <c r="Q722" s="80" t="s">
        <v>1960</v>
      </c>
      <c r="R722" s="80" t="s">
        <v>1742</v>
      </c>
      <c r="S722" s="36" t="s">
        <v>2340</v>
      </c>
      <c r="T722" s="80" t="s">
        <v>2190</v>
      </c>
      <c r="U722" s="80"/>
      <c r="V722" s="80"/>
      <c r="W722" s="80" t="str">
        <f t="shared" si="35"/>
        <v/>
      </c>
      <c r="X722" s="32" t="s">
        <v>591</v>
      </c>
      <c r="Y722" s="110" t="s">
        <v>675</v>
      </c>
      <c r="Z722" s="35" t="s">
        <v>1102</v>
      </c>
      <c r="AA722" s="133">
        <v>1</v>
      </c>
      <c r="AB722" s="133">
        <f t="shared" si="36"/>
        <v>1</v>
      </c>
    </row>
    <row r="723" spans="1:28" s="3" customFormat="1" x14ac:dyDescent="0.2">
      <c r="A723" s="99">
        <v>703</v>
      </c>
      <c r="B723" s="100">
        <v>722</v>
      </c>
      <c r="C723" s="101" t="s">
        <v>676</v>
      </c>
      <c r="D723" s="142" t="s">
        <v>2546</v>
      </c>
      <c r="E723" s="100" t="s">
        <v>676</v>
      </c>
      <c r="F723" s="102" t="str">
        <f t="shared" si="34"/>
        <v xml:space="preserve">1931, Oct. 19 - 1931 Commemorative Issues - 2c  Carmine Rose &amp; Black,  Yorktown, Perf 11   </v>
      </c>
      <c r="G723" s="106" t="s">
        <v>2512</v>
      </c>
      <c r="H723" s="104">
        <v>0.25</v>
      </c>
      <c r="I723" s="105">
        <v>0.25</v>
      </c>
      <c r="J723" s="105"/>
      <c r="K723" s="105">
        <v>0.35</v>
      </c>
      <c r="L723" s="104">
        <v>0.25</v>
      </c>
      <c r="M723" s="100">
        <v>973</v>
      </c>
      <c r="N723" s="112" t="s">
        <v>591</v>
      </c>
      <c r="O723" s="32" t="s">
        <v>2338</v>
      </c>
      <c r="P723" s="111" t="s">
        <v>567</v>
      </c>
      <c r="Q723" s="80" t="s">
        <v>1960</v>
      </c>
      <c r="R723" s="80" t="s">
        <v>1743</v>
      </c>
      <c r="S723" s="36" t="s">
        <v>2341</v>
      </c>
      <c r="T723" s="80" t="s">
        <v>2190</v>
      </c>
      <c r="U723" s="80"/>
      <c r="V723" s="80"/>
      <c r="W723" s="80" t="str">
        <f t="shared" si="35"/>
        <v/>
      </c>
      <c r="X723" s="32" t="s">
        <v>591</v>
      </c>
      <c r="Y723" s="110" t="s">
        <v>676</v>
      </c>
      <c r="Z723" s="35" t="s">
        <v>1103</v>
      </c>
      <c r="AA723" s="133">
        <v>1</v>
      </c>
      <c r="AB723" s="133">
        <f t="shared" si="36"/>
        <v>1</v>
      </c>
    </row>
    <row r="724" spans="1:28" s="3" customFormat="1" x14ac:dyDescent="0.2">
      <c r="A724" s="99">
        <v>704</v>
      </c>
      <c r="B724" s="100">
        <v>723</v>
      </c>
      <c r="C724" s="101" t="s">
        <v>677</v>
      </c>
      <c r="D724" s="142" t="s">
        <v>2546</v>
      </c>
      <c r="E724" s="100" t="s">
        <v>677</v>
      </c>
      <c r="F724" s="102" t="str">
        <f t="shared" si="34"/>
        <v xml:space="preserve">1932, Jan. 1 - Washington Bicentennial Issue - ½c  Olive Brown,  Washington, Rotary Press, Perf 11x10 1/2   </v>
      </c>
      <c r="G724" s="106" t="s">
        <v>2512</v>
      </c>
      <c r="H724" s="104">
        <v>0.25</v>
      </c>
      <c r="I724" s="105">
        <v>0.25</v>
      </c>
      <c r="J724" s="105"/>
      <c r="K724" s="105">
        <v>0.25</v>
      </c>
      <c r="L724" s="104">
        <v>0.25</v>
      </c>
      <c r="M724" s="100">
        <v>974</v>
      </c>
      <c r="N724" s="112" t="s">
        <v>591</v>
      </c>
      <c r="O724" s="32" t="s">
        <v>2342</v>
      </c>
      <c r="P724" s="111" t="s">
        <v>329</v>
      </c>
      <c r="Q724" s="80" t="s">
        <v>1971</v>
      </c>
      <c r="R724" s="80" t="s">
        <v>1635</v>
      </c>
      <c r="S724" s="36" t="s">
        <v>2197</v>
      </c>
      <c r="T724" s="80" t="s">
        <v>2220</v>
      </c>
      <c r="U724" s="80"/>
      <c r="V724" s="80" t="s">
        <v>2167</v>
      </c>
      <c r="W724" s="80" t="str">
        <f t="shared" si="35"/>
        <v>, Rotary Press</v>
      </c>
      <c r="X724" s="32" t="s">
        <v>591</v>
      </c>
      <c r="Y724" s="110" t="s">
        <v>677</v>
      </c>
      <c r="Z724" s="35" t="s">
        <v>1104</v>
      </c>
      <c r="AA724" s="133">
        <v>1</v>
      </c>
      <c r="AB724" s="133">
        <f t="shared" si="36"/>
        <v>1</v>
      </c>
    </row>
    <row r="725" spans="1:28" s="3" customFormat="1" x14ac:dyDescent="0.2">
      <c r="A725" s="99">
        <v>705</v>
      </c>
      <c r="B725" s="100">
        <v>724</v>
      </c>
      <c r="C725" s="101" t="s">
        <v>678</v>
      </c>
      <c r="D725" s="142" t="s">
        <v>2546</v>
      </c>
      <c r="E725" s="100" t="s">
        <v>678</v>
      </c>
      <c r="F725" s="102" t="str">
        <f t="shared" si="34"/>
        <v xml:space="preserve">1932, Jan. 1 - Washington Bicentennial Issue - 1c  Green,  Washington, Rotary Press, Perf 11x10 1/2   </v>
      </c>
      <c r="G725" s="106" t="s">
        <v>2512</v>
      </c>
      <c r="H725" s="104">
        <v>0.25</v>
      </c>
      <c r="I725" s="105">
        <v>0.25</v>
      </c>
      <c r="J725" s="105"/>
      <c r="K725" s="105">
        <v>0.25</v>
      </c>
      <c r="L725" s="104">
        <v>0.25</v>
      </c>
      <c r="M725" s="100">
        <v>975</v>
      </c>
      <c r="N725" s="112" t="s">
        <v>591</v>
      </c>
      <c r="O725" s="32" t="s">
        <v>2342</v>
      </c>
      <c r="P725" s="111" t="s">
        <v>329</v>
      </c>
      <c r="Q725" s="80" t="s">
        <v>1954</v>
      </c>
      <c r="R725" s="80" t="s">
        <v>1635</v>
      </c>
      <c r="S725" s="36" t="s">
        <v>2022</v>
      </c>
      <c r="T725" s="80" t="s">
        <v>2220</v>
      </c>
      <c r="U725" s="80"/>
      <c r="V725" s="80" t="s">
        <v>2167</v>
      </c>
      <c r="W725" s="80" t="str">
        <f t="shared" si="35"/>
        <v>, Rotary Press</v>
      </c>
      <c r="X725" s="32" t="s">
        <v>591</v>
      </c>
      <c r="Y725" s="110" t="s">
        <v>678</v>
      </c>
      <c r="Z725" s="35" t="s">
        <v>1105</v>
      </c>
      <c r="AA725" s="133">
        <v>1</v>
      </c>
      <c r="AB725" s="133">
        <f t="shared" si="36"/>
        <v>1</v>
      </c>
    </row>
    <row r="726" spans="1:28" s="3" customFormat="1" x14ac:dyDescent="0.2">
      <c r="A726" s="99">
        <v>706</v>
      </c>
      <c r="B726" s="100">
        <v>725</v>
      </c>
      <c r="C726" s="101" t="s">
        <v>679</v>
      </c>
      <c r="D726" s="142" t="s">
        <v>2546</v>
      </c>
      <c r="E726" s="100" t="s">
        <v>679</v>
      </c>
      <c r="F726" s="102" t="str">
        <f t="shared" si="34"/>
        <v xml:space="preserve">1932, Jan. 1 - Washington Bicentennial Issue - 1½c  Brown,  Washington, Rotary Press, Perf 11x10 1/2   </v>
      </c>
      <c r="G726" s="106" t="s">
        <v>2512</v>
      </c>
      <c r="H726" s="104">
        <v>0.25</v>
      </c>
      <c r="I726" s="105">
        <v>0.25</v>
      </c>
      <c r="J726" s="105"/>
      <c r="K726" s="105">
        <v>0.45</v>
      </c>
      <c r="L726" s="104">
        <v>0.25</v>
      </c>
      <c r="M726" s="100">
        <v>976</v>
      </c>
      <c r="N726" s="112" t="s">
        <v>591</v>
      </c>
      <c r="O726" s="32" t="s">
        <v>2342</v>
      </c>
      <c r="P726" s="111" t="s">
        <v>329</v>
      </c>
      <c r="Q726" s="80" t="s">
        <v>1972</v>
      </c>
      <c r="R726" s="80" t="s">
        <v>1635</v>
      </c>
      <c r="S726" s="36" t="s">
        <v>2021</v>
      </c>
      <c r="T726" s="80" t="s">
        <v>2220</v>
      </c>
      <c r="U726" s="80"/>
      <c r="V726" s="80" t="s">
        <v>2167</v>
      </c>
      <c r="W726" s="80" t="str">
        <f t="shared" si="35"/>
        <v>, Rotary Press</v>
      </c>
      <c r="X726" s="32" t="s">
        <v>591</v>
      </c>
      <c r="Y726" s="110" t="s">
        <v>679</v>
      </c>
      <c r="Z726" s="35" t="s">
        <v>1106</v>
      </c>
      <c r="AA726" s="133">
        <v>1</v>
      </c>
      <c r="AB726" s="133">
        <f t="shared" si="36"/>
        <v>1</v>
      </c>
    </row>
    <row r="727" spans="1:28" s="3" customFormat="1" x14ac:dyDescent="0.2">
      <c r="A727" s="99">
        <v>707</v>
      </c>
      <c r="B727" s="100">
        <v>726</v>
      </c>
      <c r="C727" s="101" t="s">
        <v>680</v>
      </c>
      <c r="D727" s="142" t="s">
        <v>2546</v>
      </c>
      <c r="E727" s="100" t="s">
        <v>680</v>
      </c>
      <c r="F727" s="102" t="str">
        <f t="shared" si="34"/>
        <v xml:space="preserve">1932, Jan. 1 - Washington Bicentennial Issue - 2c  Carmine Rose,  Washington, Rotary Press, Perf 11x10 1/2   </v>
      </c>
      <c r="G727" s="106" t="s">
        <v>2512</v>
      </c>
      <c r="H727" s="104">
        <v>0.25</v>
      </c>
      <c r="I727" s="105">
        <v>0.25</v>
      </c>
      <c r="J727" s="105"/>
      <c r="K727" s="105">
        <v>0.3</v>
      </c>
      <c r="L727" s="104">
        <v>0.25</v>
      </c>
      <c r="M727" s="100">
        <v>977</v>
      </c>
      <c r="N727" s="112" t="s">
        <v>591</v>
      </c>
      <c r="O727" s="32" t="s">
        <v>2342</v>
      </c>
      <c r="P727" s="111" t="s">
        <v>329</v>
      </c>
      <c r="Q727" s="80" t="s">
        <v>1960</v>
      </c>
      <c r="R727" s="80" t="s">
        <v>1635</v>
      </c>
      <c r="S727" s="36" t="s">
        <v>2187</v>
      </c>
      <c r="T727" s="80" t="s">
        <v>2220</v>
      </c>
      <c r="U727" s="80"/>
      <c r="V727" s="80" t="s">
        <v>2167</v>
      </c>
      <c r="W727" s="80" t="str">
        <f t="shared" si="35"/>
        <v>, Rotary Press</v>
      </c>
      <c r="X727" s="32" t="s">
        <v>591</v>
      </c>
      <c r="Y727" s="110" t="s">
        <v>680</v>
      </c>
      <c r="Z727" s="35" t="s">
        <v>1107</v>
      </c>
      <c r="AA727" s="133">
        <v>1</v>
      </c>
      <c r="AB727" s="133">
        <f t="shared" si="36"/>
        <v>1</v>
      </c>
    </row>
    <row r="728" spans="1:28" s="3" customFormat="1" x14ac:dyDescent="0.2">
      <c r="A728" s="99">
        <v>708</v>
      </c>
      <c r="B728" s="100">
        <v>727</v>
      </c>
      <c r="C728" s="101" t="s">
        <v>681</v>
      </c>
      <c r="D728" s="142" t="s">
        <v>2546</v>
      </c>
      <c r="E728" s="100" t="s">
        <v>681</v>
      </c>
      <c r="F728" s="102" t="str">
        <f t="shared" si="34"/>
        <v xml:space="preserve">1932, Jan. 1 - Washington Bicentennial Issue - 3c  Purple,  Washington, Rotary Press, Perf 11x10 1/2   </v>
      </c>
      <c r="G728" s="106" t="s">
        <v>2512</v>
      </c>
      <c r="H728" s="104">
        <v>0.25</v>
      </c>
      <c r="I728" s="105">
        <v>0.25</v>
      </c>
      <c r="J728" s="105"/>
      <c r="K728" s="105">
        <v>0.55000000000000004</v>
      </c>
      <c r="L728" s="104">
        <v>0.25</v>
      </c>
      <c r="M728" s="100">
        <v>978</v>
      </c>
      <c r="N728" s="112" t="s">
        <v>591</v>
      </c>
      <c r="O728" s="32" t="s">
        <v>2342</v>
      </c>
      <c r="P728" s="111" t="s">
        <v>329</v>
      </c>
      <c r="Q728" s="80" t="s">
        <v>1955</v>
      </c>
      <c r="R728" s="80" t="s">
        <v>1635</v>
      </c>
      <c r="S728" s="36" t="s">
        <v>2060</v>
      </c>
      <c r="T728" s="80" t="s">
        <v>2220</v>
      </c>
      <c r="U728" s="80"/>
      <c r="V728" s="80" t="s">
        <v>2167</v>
      </c>
      <c r="W728" s="80" t="str">
        <f t="shared" si="35"/>
        <v>, Rotary Press</v>
      </c>
      <c r="X728" s="32" t="s">
        <v>591</v>
      </c>
      <c r="Y728" s="110" t="s">
        <v>681</v>
      </c>
      <c r="Z728" s="35" t="s">
        <v>1108</v>
      </c>
      <c r="AA728" s="133">
        <v>1</v>
      </c>
      <c r="AB728" s="133">
        <f t="shared" si="36"/>
        <v>1</v>
      </c>
    </row>
    <row r="729" spans="1:28" s="3" customFormat="1" x14ac:dyDescent="0.2">
      <c r="A729" s="99">
        <v>709</v>
      </c>
      <c r="B729" s="100">
        <v>728</v>
      </c>
      <c r="C729" s="101" t="s">
        <v>682</v>
      </c>
      <c r="D729" s="142" t="s">
        <v>2546</v>
      </c>
      <c r="E729" s="100" t="s">
        <v>682</v>
      </c>
      <c r="F729" s="102" t="str">
        <f t="shared" si="34"/>
        <v xml:space="preserve">1932, Jan. 1 - Washington Bicentennial Issue - 4c  Light Brown,  Washington, Rotary Press, Perf 11x10 1/2   </v>
      </c>
      <c r="G729" s="106" t="s">
        <v>2512</v>
      </c>
      <c r="H729" s="104">
        <v>0.25</v>
      </c>
      <c r="I729" s="105">
        <v>0.25</v>
      </c>
      <c r="J729" s="105"/>
      <c r="K729" s="105">
        <v>0.6</v>
      </c>
      <c r="L729" s="104">
        <v>0.25</v>
      </c>
      <c r="M729" s="100">
        <v>979</v>
      </c>
      <c r="N729" s="112" t="s">
        <v>591</v>
      </c>
      <c r="O729" s="32" t="s">
        <v>2342</v>
      </c>
      <c r="P729" s="111" t="s">
        <v>329</v>
      </c>
      <c r="Q729" s="80" t="s">
        <v>1964</v>
      </c>
      <c r="R729" s="80" t="s">
        <v>1635</v>
      </c>
      <c r="S729" s="36" t="s">
        <v>2343</v>
      </c>
      <c r="T729" s="80" t="s">
        <v>2220</v>
      </c>
      <c r="U729" s="80"/>
      <c r="V729" s="80" t="s">
        <v>2167</v>
      </c>
      <c r="W729" s="80" t="str">
        <f t="shared" si="35"/>
        <v>, Rotary Press</v>
      </c>
      <c r="X729" s="32" t="s">
        <v>591</v>
      </c>
      <c r="Y729" s="110" t="s">
        <v>682</v>
      </c>
      <c r="Z729" s="35" t="s">
        <v>1109</v>
      </c>
      <c r="AA729" s="133">
        <v>1</v>
      </c>
      <c r="AB729" s="133">
        <f t="shared" si="36"/>
        <v>1</v>
      </c>
    </row>
    <row r="730" spans="1:28" s="3" customFormat="1" x14ac:dyDescent="0.2">
      <c r="A730" s="99">
        <v>710</v>
      </c>
      <c r="B730" s="100">
        <v>729</v>
      </c>
      <c r="C730" s="101" t="s">
        <v>683</v>
      </c>
      <c r="D730" s="142" t="s">
        <v>2546</v>
      </c>
      <c r="E730" s="100" t="s">
        <v>683</v>
      </c>
      <c r="F730" s="102" t="str">
        <f t="shared" si="34"/>
        <v xml:space="preserve">1932, Jan. 1 - Washington Bicentennial Issue - 5c  Blue,  Washington, Rotary Press, Perf 11x10 1/2   </v>
      </c>
      <c r="G730" s="106" t="s">
        <v>2512</v>
      </c>
      <c r="H730" s="104">
        <v>0.25</v>
      </c>
      <c r="I730" s="105">
        <v>0.25</v>
      </c>
      <c r="J730" s="105"/>
      <c r="K730" s="105">
        <v>1.5</v>
      </c>
      <c r="L730" s="104">
        <v>0.25</v>
      </c>
      <c r="M730" s="100">
        <v>981</v>
      </c>
      <c r="N730" s="112" t="s">
        <v>591</v>
      </c>
      <c r="O730" s="32" t="s">
        <v>2342</v>
      </c>
      <c r="P730" s="111" t="s">
        <v>329</v>
      </c>
      <c r="Q730" s="80" t="s">
        <v>1952</v>
      </c>
      <c r="R730" s="80" t="s">
        <v>1635</v>
      </c>
      <c r="S730" s="36" t="s">
        <v>2018</v>
      </c>
      <c r="T730" s="80" t="s">
        <v>2220</v>
      </c>
      <c r="U730" s="80"/>
      <c r="V730" s="80" t="s">
        <v>2167</v>
      </c>
      <c r="W730" s="80" t="str">
        <f t="shared" si="35"/>
        <v>, Rotary Press</v>
      </c>
      <c r="X730" s="32" t="s">
        <v>591</v>
      </c>
      <c r="Y730" s="110" t="s">
        <v>683</v>
      </c>
      <c r="Z730" s="35" t="s">
        <v>1110</v>
      </c>
      <c r="AA730" s="133">
        <v>1</v>
      </c>
      <c r="AB730" s="133">
        <f t="shared" si="36"/>
        <v>1</v>
      </c>
    </row>
    <row r="731" spans="1:28" s="3" customFormat="1" x14ac:dyDescent="0.2">
      <c r="A731" s="99">
        <v>711</v>
      </c>
      <c r="B731" s="100">
        <v>730</v>
      </c>
      <c r="C731" s="101" t="s">
        <v>684</v>
      </c>
      <c r="D731" s="142" t="s">
        <v>2546</v>
      </c>
      <c r="E731" s="100" t="s">
        <v>684</v>
      </c>
      <c r="F731" s="102" t="str">
        <f t="shared" si="34"/>
        <v xml:space="preserve">1932, Jan. 1 - Washington Bicentennial Issue - 6c  Red Orange,  Washington, Rotary Press, Perf 11x10 1/2   </v>
      </c>
      <c r="G731" s="106" t="s">
        <v>2512</v>
      </c>
      <c r="H731" s="104">
        <v>0.25</v>
      </c>
      <c r="I731" s="105">
        <v>0.25</v>
      </c>
      <c r="J731" s="105"/>
      <c r="K731" s="105">
        <v>3</v>
      </c>
      <c r="L731" s="104">
        <v>0.25</v>
      </c>
      <c r="M731" s="100">
        <v>982</v>
      </c>
      <c r="N731" s="112" t="s">
        <v>591</v>
      </c>
      <c r="O731" s="32" t="s">
        <v>2342</v>
      </c>
      <c r="P731" s="111" t="s">
        <v>329</v>
      </c>
      <c r="Q731" s="80" t="s">
        <v>1962</v>
      </c>
      <c r="R731" s="80" t="s">
        <v>1635</v>
      </c>
      <c r="S731" s="36" t="s">
        <v>2143</v>
      </c>
      <c r="T731" s="80" t="s">
        <v>2220</v>
      </c>
      <c r="U731" s="80"/>
      <c r="V731" s="80" t="s">
        <v>2167</v>
      </c>
      <c r="W731" s="80" t="str">
        <f t="shared" si="35"/>
        <v>, Rotary Press</v>
      </c>
      <c r="X731" s="32" t="s">
        <v>591</v>
      </c>
      <c r="Y731" s="110" t="s">
        <v>684</v>
      </c>
      <c r="Z731" s="35" t="s">
        <v>1111</v>
      </c>
      <c r="AA731" s="133">
        <v>1</v>
      </c>
      <c r="AB731" s="133">
        <f t="shared" si="36"/>
        <v>1</v>
      </c>
    </row>
    <row r="732" spans="1:28" s="3" customFormat="1" x14ac:dyDescent="0.2">
      <c r="A732" s="99">
        <v>712</v>
      </c>
      <c r="B732" s="100">
        <v>731</v>
      </c>
      <c r="C732" s="101" t="s">
        <v>685</v>
      </c>
      <c r="D732" s="142" t="s">
        <v>2546</v>
      </c>
      <c r="E732" s="100" t="s">
        <v>685</v>
      </c>
      <c r="F732" s="102" t="str">
        <f t="shared" si="34"/>
        <v xml:space="preserve">1932, Jan. 1 - Washington Bicentennial Issue - 7c  Black,  Washington, Rotary Press, Perf 11x10 1/2   </v>
      </c>
      <c r="G732" s="106" t="s">
        <v>2512</v>
      </c>
      <c r="H732" s="104">
        <v>0.25</v>
      </c>
      <c r="I732" s="105">
        <v>0.25</v>
      </c>
      <c r="J732" s="105"/>
      <c r="K732" s="105">
        <v>0.6</v>
      </c>
      <c r="L732" s="104">
        <v>0.25</v>
      </c>
      <c r="M732" s="100">
        <v>983</v>
      </c>
      <c r="N732" s="112" t="s">
        <v>591</v>
      </c>
      <c r="O732" s="32" t="s">
        <v>2342</v>
      </c>
      <c r="P732" s="111" t="s">
        <v>329</v>
      </c>
      <c r="Q732" s="80" t="s">
        <v>1963</v>
      </c>
      <c r="R732" s="80" t="s">
        <v>1635</v>
      </c>
      <c r="S732" s="36" t="s">
        <v>2014</v>
      </c>
      <c r="T732" s="80" t="s">
        <v>2220</v>
      </c>
      <c r="U732" s="80"/>
      <c r="V732" s="80" t="s">
        <v>2167</v>
      </c>
      <c r="W732" s="80" t="str">
        <f t="shared" si="35"/>
        <v>, Rotary Press</v>
      </c>
      <c r="X732" s="32" t="s">
        <v>591</v>
      </c>
      <c r="Y732" s="110" t="s">
        <v>685</v>
      </c>
      <c r="Z732" s="35" t="s">
        <v>1112</v>
      </c>
      <c r="AA732" s="133">
        <v>1</v>
      </c>
      <c r="AB732" s="133">
        <f t="shared" si="36"/>
        <v>1</v>
      </c>
    </row>
    <row r="733" spans="1:28" s="3" customFormat="1" x14ac:dyDescent="0.2">
      <c r="A733" s="99">
        <v>713</v>
      </c>
      <c r="B733" s="100">
        <v>732</v>
      </c>
      <c r="C733" s="101" t="s">
        <v>686</v>
      </c>
      <c r="D733" s="142" t="s">
        <v>2546</v>
      </c>
      <c r="E733" s="100" t="s">
        <v>686</v>
      </c>
      <c r="F733" s="102" t="str">
        <f t="shared" si="34"/>
        <v xml:space="preserve">1932, Jan. 1 - Washington Bicentennial Issue - 8c  Olive Bister,  Washington, Rotary Press, Perf 11x10 1/2   </v>
      </c>
      <c r="G733" s="106" t="s">
        <v>2512</v>
      </c>
      <c r="H733" s="104">
        <v>0.5</v>
      </c>
      <c r="I733" s="105">
        <v>0.5</v>
      </c>
      <c r="J733" s="105"/>
      <c r="K733" s="105">
        <v>2.75</v>
      </c>
      <c r="L733" s="104">
        <v>0.5</v>
      </c>
      <c r="M733" s="100">
        <v>984</v>
      </c>
      <c r="N733" s="112" t="s">
        <v>591</v>
      </c>
      <c r="O733" s="32" t="s">
        <v>2342</v>
      </c>
      <c r="P733" s="111" t="s">
        <v>329</v>
      </c>
      <c r="Q733" s="80" t="s">
        <v>1965</v>
      </c>
      <c r="R733" s="80" t="s">
        <v>1635</v>
      </c>
      <c r="S733" s="36" t="s">
        <v>2252</v>
      </c>
      <c r="T733" s="80" t="s">
        <v>2220</v>
      </c>
      <c r="U733" s="80"/>
      <c r="V733" s="80" t="s">
        <v>2167</v>
      </c>
      <c r="W733" s="80" t="str">
        <f t="shared" si="35"/>
        <v>, Rotary Press</v>
      </c>
      <c r="X733" s="32" t="s">
        <v>591</v>
      </c>
      <c r="Y733" s="110" t="s">
        <v>686</v>
      </c>
      <c r="Z733" s="35" t="s">
        <v>1113</v>
      </c>
      <c r="AA733" s="133">
        <v>1</v>
      </c>
      <c r="AB733" s="133">
        <f t="shared" si="36"/>
        <v>1</v>
      </c>
    </row>
    <row r="734" spans="1:28" s="3" customFormat="1" x14ac:dyDescent="0.2">
      <c r="A734" s="99">
        <v>714</v>
      </c>
      <c r="B734" s="100">
        <v>733</v>
      </c>
      <c r="C734" s="101" t="s">
        <v>687</v>
      </c>
      <c r="D734" s="142" t="s">
        <v>2546</v>
      </c>
      <c r="E734" s="100" t="s">
        <v>687</v>
      </c>
      <c r="F734" s="102" t="str">
        <f t="shared" si="34"/>
        <v xml:space="preserve">1932, Jan. 1 - Washington Bicentennial Issue - 9c  Pale Red,  Washington, Rotary Press, Perf 11x10 1/2   </v>
      </c>
      <c r="G734" s="106" t="s">
        <v>2512</v>
      </c>
      <c r="H734" s="104">
        <v>0.25</v>
      </c>
      <c r="I734" s="105">
        <v>0.25</v>
      </c>
      <c r="J734" s="105"/>
      <c r="K734" s="105">
        <v>2.25</v>
      </c>
      <c r="L734" s="104">
        <v>0.25</v>
      </c>
      <c r="M734" s="100">
        <v>985</v>
      </c>
      <c r="N734" s="112" t="s">
        <v>591</v>
      </c>
      <c r="O734" s="32" t="s">
        <v>2342</v>
      </c>
      <c r="P734" s="111" t="s">
        <v>329</v>
      </c>
      <c r="Q734" s="80" t="s">
        <v>1968</v>
      </c>
      <c r="R734" s="80" t="s">
        <v>1635</v>
      </c>
      <c r="S734" s="36" t="s">
        <v>2344</v>
      </c>
      <c r="T734" s="80" t="s">
        <v>2220</v>
      </c>
      <c r="U734" s="80"/>
      <c r="V734" s="80" t="s">
        <v>2167</v>
      </c>
      <c r="W734" s="80" t="str">
        <f t="shared" si="35"/>
        <v>, Rotary Press</v>
      </c>
      <c r="X734" s="32" t="s">
        <v>591</v>
      </c>
      <c r="Y734" s="110" t="s">
        <v>687</v>
      </c>
      <c r="Z734" s="35" t="s">
        <v>1114</v>
      </c>
      <c r="AA734" s="133">
        <v>1</v>
      </c>
      <c r="AB734" s="133">
        <f t="shared" si="36"/>
        <v>1</v>
      </c>
    </row>
    <row r="735" spans="1:28" s="3" customFormat="1" x14ac:dyDescent="0.2">
      <c r="A735" s="99">
        <v>715</v>
      </c>
      <c r="B735" s="100">
        <v>734</v>
      </c>
      <c r="C735" s="101" t="s">
        <v>688</v>
      </c>
      <c r="D735" s="142" t="s">
        <v>2546</v>
      </c>
      <c r="E735" s="100" t="s">
        <v>688</v>
      </c>
      <c r="F735" s="102" t="str">
        <f t="shared" si="34"/>
        <v xml:space="preserve">1932, Jan. 1 - Washington Bicentennial Issue - 10c  Orange Yellow,  Washington, Rotary Press, Perf 11x10 1/2   </v>
      </c>
      <c r="G735" s="106" t="s">
        <v>2512</v>
      </c>
      <c r="H735" s="104">
        <v>0.25</v>
      </c>
      <c r="I735" s="105">
        <v>0.25</v>
      </c>
      <c r="J735" s="105"/>
      <c r="K735" s="105">
        <v>10</v>
      </c>
      <c r="L735" s="104">
        <v>0.25</v>
      </c>
      <c r="M735" s="100">
        <v>986</v>
      </c>
      <c r="N735" s="112" t="s">
        <v>591</v>
      </c>
      <c r="O735" s="32" t="s">
        <v>2342</v>
      </c>
      <c r="P735" s="111" t="s">
        <v>329</v>
      </c>
      <c r="Q735" s="80" t="s">
        <v>1953</v>
      </c>
      <c r="R735" s="80" t="s">
        <v>1635</v>
      </c>
      <c r="S735" s="36" t="s">
        <v>2155</v>
      </c>
      <c r="T735" s="80" t="s">
        <v>2220</v>
      </c>
      <c r="U735" s="80"/>
      <c r="V735" s="80" t="s">
        <v>2167</v>
      </c>
      <c r="W735" s="80" t="str">
        <f t="shared" si="35"/>
        <v>, Rotary Press</v>
      </c>
      <c r="X735" s="32" t="s">
        <v>591</v>
      </c>
      <c r="Y735" s="110" t="s">
        <v>688</v>
      </c>
      <c r="Z735" s="35" t="s">
        <v>1115</v>
      </c>
      <c r="AA735" s="133">
        <v>1</v>
      </c>
      <c r="AB735" s="133">
        <f t="shared" si="36"/>
        <v>1</v>
      </c>
    </row>
    <row r="736" spans="1:28" s="3" customFormat="1" x14ac:dyDescent="0.2">
      <c r="A736" s="99">
        <v>716</v>
      </c>
      <c r="B736" s="100">
        <v>735</v>
      </c>
      <c r="C736" s="101" t="s">
        <v>689</v>
      </c>
      <c r="D736" s="142" t="s">
        <v>2546</v>
      </c>
      <c r="E736" s="100" t="s">
        <v>689</v>
      </c>
      <c r="F736" s="102" t="str">
        <f t="shared" si="34"/>
        <v xml:space="preserve">1932, Jan. 25 - 1932 Commemoratives - 2c  Carmine Rose,  Ski Jumper, Perf 11   </v>
      </c>
      <c r="G736" s="106" t="s">
        <v>2512</v>
      </c>
      <c r="H736" s="104">
        <v>0.25</v>
      </c>
      <c r="I736" s="105">
        <v>0.25</v>
      </c>
      <c r="J736" s="105"/>
      <c r="K736" s="105">
        <v>0.4</v>
      </c>
      <c r="L736" s="104">
        <v>0.25</v>
      </c>
      <c r="M736" s="100">
        <v>987</v>
      </c>
      <c r="N736" s="112" t="s">
        <v>591</v>
      </c>
      <c r="O736" s="32" t="s">
        <v>2345</v>
      </c>
      <c r="P736" s="111" t="s">
        <v>2012</v>
      </c>
      <c r="Q736" s="80" t="s">
        <v>1960</v>
      </c>
      <c r="R736" s="80" t="s">
        <v>1744</v>
      </c>
      <c r="S736" s="36" t="s">
        <v>2187</v>
      </c>
      <c r="T736" s="80" t="s">
        <v>2190</v>
      </c>
      <c r="U736" s="80"/>
      <c r="V736" s="80"/>
      <c r="W736" s="80" t="str">
        <f t="shared" si="35"/>
        <v/>
      </c>
      <c r="X736" s="32" t="s">
        <v>591</v>
      </c>
      <c r="Y736" s="110" t="s">
        <v>689</v>
      </c>
      <c r="Z736" s="35" t="s">
        <v>1116</v>
      </c>
      <c r="AA736" s="133">
        <v>1</v>
      </c>
      <c r="AB736" s="133">
        <f t="shared" si="36"/>
        <v>1</v>
      </c>
    </row>
    <row r="737" spans="1:28" s="3" customFormat="1" x14ac:dyDescent="0.2">
      <c r="A737" s="99">
        <v>717</v>
      </c>
      <c r="B737" s="100">
        <v>736</v>
      </c>
      <c r="C737" s="101" t="s">
        <v>690</v>
      </c>
      <c r="D737" s="142" t="s">
        <v>2546</v>
      </c>
      <c r="E737" s="100" t="s">
        <v>690</v>
      </c>
      <c r="F737" s="102" t="str">
        <f t="shared" si="34"/>
        <v xml:space="preserve">1932, Apr. 22 - 1932 Commemoratives - 2c  Carmine Rose,  Planting Tree, Rotary Press, Perf 11x10 1/2   </v>
      </c>
      <c r="G737" s="106" t="s">
        <v>2512</v>
      </c>
      <c r="H737" s="104">
        <v>0.25</v>
      </c>
      <c r="I737" s="105">
        <v>0.25</v>
      </c>
      <c r="J737" s="105"/>
      <c r="K737" s="105">
        <v>0.25</v>
      </c>
      <c r="L737" s="104">
        <v>0.25</v>
      </c>
      <c r="M737" s="100">
        <v>988</v>
      </c>
      <c r="N737" s="112" t="s">
        <v>591</v>
      </c>
      <c r="O737" s="32" t="s">
        <v>2346</v>
      </c>
      <c r="P737" s="111" t="s">
        <v>2012</v>
      </c>
      <c r="Q737" s="80" t="s">
        <v>1960</v>
      </c>
      <c r="R737" s="80" t="s">
        <v>1745</v>
      </c>
      <c r="S737" s="36" t="s">
        <v>2187</v>
      </c>
      <c r="T737" s="80" t="s">
        <v>2220</v>
      </c>
      <c r="U737" s="80"/>
      <c r="V737" s="80" t="s">
        <v>2167</v>
      </c>
      <c r="W737" s="80" t="str">
        <f t="shared" si="35"/>
        <v>, Rotary Press</v>
      </c>
      <c r="X737" s="32" t="s">
        <v>591</v>
      </c>
      <c r="Y737" s="110" t="s">
        <v>690</v>
      </c>
      <c r="Z737" s="35" t="s">
        <v>1117</v>
      </c>
      <c r="AA737" s="133">
        <v>1</v>
      </c>
      <c r="AB737" s="133">
        <f t="shared" si="36"/>
        <v>1</v>
      </c>
    </row>
    <row r="738" spans="1:28" s="3" customFormat="1" x14ac:dyDescent="0.2">
      <c r="A738" s="99">
        <v>718</v>
      </c>
      <c r="B738" s="100">
        <v>737</v>
      </c>
      <c r="C738" s="101" t="s">
        <v>691</v>
      </c>
      <c r="D738" s="142" t="s">
        <v>2546</v>
      </c>
      <c r="E738" s="100" t="s">
        <v>691</v>
      </c>
      <c r="F738" s="102" t="str">
        <f t="shared" si="34"/>
        <v xml:space="preserve">1932, June 15 - 1932 Commemoratives - 3c  Purple,  Runner, Rotary Press, Perf 11x10 1/2   </v>
      </c>
      <c r="G738" s="106" t="s">
        <v>2512</v>
      </c>
      <c r="H738" s="104">
        <v>0.25</v>
      </c>
      <c r="I738" s="105">
        <v>0.25</v>
      </c>
      <c r="J738" s="105"/>
      <c r="K738" s="105">
        <v>1.5</v>
      </c>
      <c r="L738" s="104">
        <v>0.25</v>
      </c>
      <c r="M738" s="100">
        <v>989</v>
      </c>
      <c r="N738" s="112" t="s">
        <v>591</v>
      </c>
      <c r="O738" s="32" t="s">
        <v>2347</v>
      </c>
      <c r="P738" s="111" t="s">
        <v>2012</v>
      </c>
      <c r="Q738" s="80" t="s">
        <v>1955</v>
      </c>
      <c r="R738" s="80" t="s">
        <v>1746</v>
      </c>
      <c r="S738" s="36" t="s">
        <v>2060</v>
      </c>
      <c r="T738" s="80" t="s">
        <v>2220</v>
      </c>
      <c r="U738" s="80"/>
      <c r="V738" s="80" t="s">
        <v>2167</v>
      </c>
      <c r="W738" s="80" t="str">
        <f t="shared" si="35"/>
        <v>, Rotary Press</v>
      </c>
      <c r="X738" s="32" t="s">
        <v>591</v>
      </c>
      <c r="Y738" s="110" t="s">
        <v>691</v>
      </c>
      <c r="Z738" s="35" t="s">
        <v>1118</v>
      </c>
      <c r="AA738" s="133">
        <v>1</v>
      </c>
      <c r="AB738" s="133">
        <f t="shared" si="36"/>
        <v>1</v>
      </c>
    </row>
    <row r="739" spans="1:28" s="3" customFormat="1" x14ac:dyDescent="0.2">
      <c r="A739" s="99">
        <v>719</v>
      </c>
      <c r="B739" s="100">
        <v>738</v>
      </c>
      <c r="C739" s="101" t="s">
        <v>692</v>
      </c>
      <c r="D739" s="142" t="s">
        <v>2546</v>
      </c>
      <c r="E739" s="100" t="s">
        <v>692</v>
      </c>
      <c r="F739" s="102" t="str">
        <f t="shared" si="34"/>
        <v xml:space="preserve">1932, June 15 - 1932 Commemoratives - 5c  Blue,  Discus Thrower, Rotary Press, Perf 11x10 1/2   </v>
      </c>
      <c r="G739" s="106" t="s">
        <v>2512</v>
      </c>
      <c r="H739" s="104">
        <v>0.25</v>
      </c>
      <c r="I739" s="105">
        <v>0.25</v>
      </c>
      <c r="J739" s="105"/>
      <c r="K739" s="105">
        <v>2.25</v>
      </c>
      <c r="L739" s="104">
        <v>0.25</v>
      </c>
      <c r="M739" s="100">
        <v>990</v>
      </c>
      <c r="N739" s="112" t="s">
        <v>591</v>
      </c>
      <c r="O739" s="32" t="s">
        <v>2347</v>
      </c>
      <c r="P739" s="111" t="s">
        <v>2012</v>
      </c>
      <c r="Q739" s="80" t="s">
        <v>1952</v>
      </c>
      <c r="R739" s="80" t="s">
        <v>1747</v>
      </c>
      <c r="S739" s="36" t="s">
        <v>2018</v>
      </c>
      <c r="T739" s="80" t="s">
        <v>2220</v>
      </c>
      <c r="U739" s="80"/>
      <c r="V739" s="80" t="s">
        <v>2167</v>
      </c>
      <c r="W739" s="80" t="str">
        <f t="shared" si="35"/>
        <v>, Rotary Press</v>
      </c>
      <c r="X739" s="32" t="s">
        <v>591</v>
      </c>
      <c r="Y739" s="110" t="s">
        <v>692</v>
      </c>
      <c r="Z739" s="35" t="s">
        <v>1119</v>
      </c>
      <c r="AA739" s="133">
        <v>1</v>
      </c>
      <c r="AB739" s="133">
        <f t="shared" si="36"/>
        <v>1</v>
      </c>
    </row>
    <row r="740" spans="1:28" s="3" customFormat="1" x14ac:dyDescent="0.2">
      <c r="A740" s="99">
        <v>720</v>
      </c>
      <c r="B740" s="100">
        <v>739</v>
      </c>
      <c r="C740" s="101">
        <v>183</v>
      </c>
      <c r="D740" s="142" t="s">
        <v>2546</v>
      </c>
      <c r="E740" s="100">
        <v>183</v>
      </c>
      <c r="F740" s="102" t="str">
        <f t="shared" si="34"/>
        <v xml:space="preserve">1932 - Fourth Bureau Issues - 3c  Purple,  Washington, Rotary Press, Perf 11x10 1/2   </v>
      </c>
      <c r="G740" s="106" t="s">
        <v>2512</v>
      </c>
      <c r="H740" s="104">
        <v>0.25</v>
      </c>
      <c r="I740" s="105">
        <v>0.25</v>
      </c>
      <c r="J740" s="105"/>
      <c r="K740" s="105">
        <v>0.25</v>
      </c>
      <c r="L740" s="104">
        <v>0.25</v>
      </c>
      <c r="M740" s="100">
        <v>627</v>
      </c>
      <c r="N740" s="112" t="s">
        <v>590</v>
      </c>
      <c r="O740" s="32">
        <v>1932</v>
      </c>
      <c r="P740" s="111" t="s">
        <v>270</v>
      </c>
      <c r="Q740" s="80" t="s">
        <v>1955</v>
      </c>
      <c r="R740" s="80" t="s">
        <v>1635</v>
      </c>
      <c r="S740" s="36" t="s">
        <v>2060</v>
      </c>
      <c r="T740" s="80" t="s">
        <v>2220</v>
      </c>
      <c r="U740" s="80"/>
      <c r="V740" s="80" t="s">
        <v>2167</v>
      </c>
      <c r="W740" s="80" t="str">
        <f t="shared" si="35"/>
        <v>, Rotary Press</v>
      </c>
      <c r="X740" s="32" t="s">
        <v>590</v>
      </c>
      <c r="Y740" s="110">
        <v>183</v>
      </c>
      <c r="Z740" s="35" t="s">
        <v>963</v>
      </c>
      <c r="AA740" s="133">
        <v>1</v>
      </c>
      <c r="AB740" s="133">
        <f t="shared" si="36"/>
        <v>1</v>
      </c>
    </row>
    <row r="741" spans="1:28" s="3" customFormat="1" x14ac:dyDescent="0.2">
      <c r="A741" s="99">
        <v>721</v>
      </c>
      <c r="B741" s="100">
        <v>740</v>
      </c>
      <c r="C741" s="101"/>
      <c r="D741" s="143" t="s">
        <v>3794</v>
      </c>
      <c r="E741" s="100">
        <v>183</v>
      </c>
      <c r="F741" s="102" t="str">
        <f t="shared" si="34"/>
        <v xml:space="preserve">1932 - Fourth Bureau Issues - 3c  Purple,  Washington, Rotary Press, Perf 10 Vert Coil   </v>
      </c>
      <c r="G741" s="106" t="s">
        <v>2512</v>
      </c>
      <c r="H741" s="104"/>
      <c r="I741" s="105">
        <v>0.25</v>
      </c>
      <c r="J741" s="105"/>
      <c r="K741" s="105">
        <v>2.75</v>
      </c>
      <c r="L741" s="104">
        <v>0.25</v>
      </c>
      <c r="M741" s="100">
        <v>628</v>
      </c>
      <c r="N741" s="112" t="s">
        <v>590</v>
      </c>
      <c r="O741" s="32">
        <v>1932</v>
      </c>
      <c r="P741" s="111" t="s">
        <v>270</v>
      </c>
      <c r="Q741" s="80" t="s">
        <v>1955</v>
      </c>
      <c r="R741" s="80" t="s">
        <v>1635</v>
      </c>
      <c r="S741" s="36" t="s">
        <v>2060</v>
      </c>
      <c r="T741" s="80" t="s">
        <v>2166</v>
      </c>
      <c r="U741" s="80"/>
      <c r="V741" s="80" t="s">
        <v>2167</v>
      </c>
      <c r="W741" s="80" t="str">
        <f t="shared" si="35"/>
        <v>, Rotary Press</v>
      </c>
      <c r="X741" s="32" t="s">
        <v>1593</v>
      </c>
      <c r="Y741" s="110">
        <v>183</v>
      </c>
      <c r="Z741" s="35"/>
      <c r="AA741" s="133">
        <v>1</v>
      </c>
      <c r="AB741" s="133">
        <f t="shared" si="36"/>
        <v>0</v>
      </c>
    </row>
    <row r="742" spans="1:28" s="3" customFormat="1" x14ac:dyDescent="0.2">
      <c r="A742" s="99">
        <v>722</v>
      </c>
      <c r="B742" s="100">
        <v>741</v>
      </c>
      <c r="C742" s="101"/>
      <c r="D742" s="143" t="s">
        <v>3794</v>
      </c>
      <c r="E742" s="100">
        <v>183</v>
      </c>
      <c r="F742" s="102" t="str">
        <f t="shared" si="34"/>
        <v xml:space="preserve">1932 - Fourth Bureau Issues - 3c  Purple,  Washington, Rotary Press, Perf 10 Horiz Coil   </v>
      </c>
      <c r="G742" s="106" t="s">
        <v>2512</v>
      </c>
      <c r="H742" s="104"/>
      <c r="I742" s="105">
        <v>0.35</v>
      </c>
      <c r="J742" s="105"/>
      <c r="K742" s="105">
        <v>1.5</v>
      </c>
      <c r="L742" s="104">
        <v>0.35</v>
      </c>
      <c r="M742" s="100">
        <v>629</v>
      </c>
      <c r="N742" s="112" t="s">
        <v>590</v>
      </c>
      <c r="O742" s="32">
        <v>1932</v>
      </c>
      <c r="P742" s="111" t="s">
        <v>270</v>
      </c>
      <c r="Q742" s="80" t="s">
        <v>1955</v>
      </c>
      <c r="R742" s="80" t="s">
        <v>1635</v>
      </c>
      <c r="S742" s="36" t="s">
        <v>2060</v>
      </c>
      <c r="T742" s="80" t="s">
        <v>2165</v>
      </c>
      <c r="U742" s="80"/>
      <c r="V742" s="80" t="s">
        <v>2167</v>
      </c>
      <c r="W742" s="80" t="str">
        <f t="shared" si="35"/>
        <v>, Rotary Press</v>
      </c>
      <c r="X742" s="32" t="s">
        <v>1593</v>
      </c>
      <c r="Y742" s="110">
        <v>183</v>
      </c>
      <c r="Z742" s="35"/>
      <c r="AA742" s="133">
        <v>1</v>
      </c>
      <c r="AB742" s="133">
        <f t="shared" si="36"/>
        <v>0</v>
      </c>
    </row>
    <row r="743" spans="1:28" s="3" customFormat="1" x14ac:dyDescent="0.2">
      <c r="A743" s="99">
        <v>723</v>
      </c>
      <c r="B743" s="100">
        <v>742</v>
      </c>
      <c r="C743" s="101"/>
      <c r="D743" s="143" t="s">
        <v>3794</v>
      </c>
      <c r="E743" s="100">
        <v>143</v>
      </c>
      <c r="F743" s="102" t="str">
        <f t="shared" si="34"/>
        <v xml:space="preserve">1932, Aug. 18 - Fourth Bureau Issues - 6c  Deep Orange,  Garfield, Perf 10 Vert Coil   </v>
      </c>
      <c r="G743" s="106" t="s">
        <v>2512</v>
      </c>
      <c r="H743" s="104"/>
      <c r="I743" s="105">
        <v>0.3</v>
      </c>
      <c r="J743" s="105"/>
      <c r="K743" s="105">
        <v>11</v>
      </c>
      <c r="L743" s="104">
        <v>0.3</v>
      </c>
      <c r="M743" s="100">
        <v>568</v>
      </c>
      <c r="N743" s="112" t="s">
        <v>590</v>
      </c>
      <c r="O743" s="32" t="s">
        <v>2348</v>
      </c>
      <c r="P743" s="111" t="s">
        <v>270</v>
      </c>
      <c r="Q743" s="80" t="s">
        <v>1962</v>
      </c>
      <c r="R743" s="80" t="s">
        <v>1653</v>
      </c>
      <c r="S743" s="36" t="s">
        <v>2231</v>
      </c>
      <c r="T743" s="80" t="s">
        <v>2166</v>
      </c>
      <c r="U743" s="80"/>
      <c r="V743" s="80"/>
      <c r="W743" s="80" t="str">
        <f t="shared" si="35"/>
        <v/>
      </c>
      <c r="X743" s="32" t="s">
        <v>1593</v>
      </c>
      <c r="Y743" s="110">
        <v>143</v>
      </c>
      <c r="Z743" s="35"/>
      <c r="AA743" s="133">
        <v>1</v>
      </c>
      <c r="AB743" s="133">
        <f t="shared" si="36"/>
        <v>0</v>
      </c>
    </row>
    <row r="744" spans="1:28" s="3" customFormat="1" x14ac:dyDescent="0.2">
      <c r="A744" s="99">
        <v>724</v>
      </c>
      <c r="B744" s="100">
        <v>743</v>
      </c>
      <c r="C744" s="101" t="s">
        <v>693</v>
      </c>
      <c r="D744" s="142" t="s">
        <v>2546</v>
      </c>
      <c r="E744" s="100" t="s">
        <v>693</v>
      </c>
      <c r="F744" s="102" t="str">
        <f t="shared" si="34"/>
        <v xml:space="preserve">1932, Oct. 24 - 1932 Regular &amp; Commemoratives - 3c  Purple,  William Penn, Perf 11   </v>
      </c>
      <c r="G744" s="106" t="s">
        <v>2512</v>
      </c>
      <c r="H744" s="104">
        <v>0.25</v>
      </c>
      <c r="I744" s="105">
        <v>0.25</v>
      </c>
      <c r="J744" s="105"/>
      <c r="K744" s="105">
        <v>0.45</v>
      </c>
      <c r="L744" s="104">
        <v>0.25</v>
      </c>
      <c r="M744" s="100">
        <v>713</v>
      </c>
      <c r="N744" s="112" t="s">
        <v>591</v>
      </c>
      <c r="O744" s="32" t="s">
        <v>2349</v>
      </c>
      <c r="P744" s="111" t="s">
        <v>333</v>
      </c>
      <c r="Q744" s="80" t="s">
        <v>1955</v>
      </c>
      <c r="R744" s="80" t="s">
        <v>2508</v>
      </c>
      <c r="S744" s="36" t="s">
        <v>2060</v>
      </c>
      <c r="T744" s="80" t="s">
        <v>2190</v>
      </c>
      <c r="U744" s="80"/>
      <c r="V744" s="80"/>
      <c r="W744" s="80" t="str">
        <f t="shared" si="35"/>
        <v/>
      </c>
      <c r="X744" s="32" t="s">
        <v>591</v>
      </c>
      <c r="Y744" s="110" t="s">
        <v>693</v>
      </c>
      <c r="Z744" s="35" t="s">
        <v>1120</v>
      </c>
      <c r="AA744" s="133">
        <v>1</v>
      </c>
      <c r="AB744" s="133">
        <f t="shared" si="36"/>
        <v>1</v>
      </c>
    </row>
    <row r="745" spans="1:28" s="3" customFormat="1" x14ac:dyDescent="0.2">
      <c r="A745" s="99">
        <v>725</v>
      </c>
      <c r="B745" s="100">
        <v>744</v>
      </c>
      <c r="C745" s="101" t="s">
        <v>694</v>
      </c>
      <c r="D745" s="142" t="s">
        <v>2546</v>
      </c>
      <c r="E745" s="100" t="s">
        <v>694</v>
      </c>
      <c r="F745" s="102" t="str">
        <f t="shared" si="34"/>
        <v xml:space="preserve">1932, Oct. 24 - 1932 Regular &amp; Commemoratives - 3c  Purple,  Webster, Perf 11   </v>
      </c>
      <c r="G745" s="106" t="s">
        <v>2512</v>
      </c>
      <c r="H745" s="104">
        <v>0.25</v>
      </c>
      <c r="I745" s="105">
        <v>0.25</v>
      </c>
      <c r="J745" s="105"/>
      <c r="K745" s="105">
        <v>0.45</v>
      </c>
      <c r="L745" s="104">
        <v>0.25</v>
      </c>
      <c r="M745" s="100">
        <v>714</v>
      </c>
      <c r="N745" s="112" t="s">
        <v>591</v>
      </c>
      <c r="O745" s="32" t="s">
        <v>2349</v>
      </c>
      <c r="P745" s="111" t="s">
        <v>333</v>
      </c>
      <c r="Q745" s="80" t="s">
        <v>1955</v>
      </c>
      <c r="R745" s="80" t="s">
        <v>1648</v>
      </c>
      <c r="S745" s="36" t="s">
        <v>2060</v>
      </c>
      <c r="T745" s="80" t="s">
        <v>2190</v>
      </c>
      <c r="U745" s="80"/>
      <c r="V745" s="80"/>
      <c r="W745" s="80" t="str">
        <f t="shared" si="35"/>
        <v/>
      </c>
      <c r="X745" s="32" t="s">
        <v>591</v>
      </c>
      <c r="Y745" s="110" t="s">
        <v>694</v>
      </c>
      <c r="Z745" s="35" t="s">
        <v>1121</v>
      </c>
      <c r="AA745" s="133">
        <v>1</v>
      </c>
      <c r="AB745" s="133">
        <f t="shared" si="36"/>
        <v>1</v>
      </c>
    </row>
    <row r="746" spans="1:28" s="3" customFormat="1" x14ac:dyDescent="0.2">
      <c r="A746" s="99">
        <v>726</v>
      </c>
      <c r="B746" s="100">
        <v>745</v>
      </c>
      <c r="C746" s="101" t="s">
        <v>695</v>
      </c>
      <c r="D746" s="142" t="s">
        <v>2546</v>
      </c>
      <c r="E746" s="100" t="s">
        <v>695</v>
      </c>
      <c r="F746" s="102" t="str">
        <f t="shared" si="34"/>
        <v xml:space="preserve">1933, Feb. 12 - 1933 Commemorative Issues - 3c  Purple,  Gen. James Edward Oglethorpe,    </v>
      </c>
      <c r="G746" s="106" t="s">
        <v>2512</v>
      </c>
      <c r="H746" s="104">
        <v>0.25</v>
      </c>
      <c r="I746" s="105">
        <v>0.25</v>
      </c>
      <c r="J746" s="105"/>
      <c r="K746" s="105">
        <v>0.5</v>
      </c>
      <c r="L746" s="104">
        <v>0.25</v>
      </c>
      <c r="M746" s="100">
        <v>715</v>
      </c>
      <c r="N746" s="112" t="s">
        <v>591</v>
      </c>
      <c r="O746" s="32" t="s">
        <v>2350</v>
      </c>
      <c r="P746" s="111" t="s">
        <v>340</v>
      </c>
      <c r="Q746" s="80" t="s">
        <v>1955</v>
      </c>
      <c r="R746" s="80" t="s">
        <v>2509</v>
      </c>
      <c r="S746" s="36" t="s">
        <v>2060</v>
      </c>
      <c r="T746" s="80"/>
      <c r="U746" s="80"/>
      <c r="V746" s="80"/>
      <c r="W746" s="80" t="str">
        <f t="shared" si="35"/>
        <v/>
      </c>
      <c r="X746" s="32" t="s">
        <v>591</v>
      </c>
      <c r="Y746" s="110" t="s">
        <v>695</v>
      </c>
      <c r="Z746" s="35" t="s">
        <v>1122</v>
      </c>
      <c r="AA746" s="133">
        <v>1</v>
      </c>
      <c r="AB746" s="133">
        <f t="shared" si="36"/>
        <v>1</v>
      </c>
    </row>
    <row r="747" spans="1:28" s="3" customFormat="1" x14ac:dyDescent="0.2">
      <c r="A747" s="99">
        <v>727</v>
      </c>
      <c r="B747" s="100">
        <v>746</v>
      </c>
      <c r="C747" s="101" t="s">
        <v>696</v>
      </c>
      <c r="D747" s="142" t="s">
        <v>2546</v>
      </c>
      <c r="E747" s="100" t="s">
        <v>696</v>
      </c>
      <c r="F747" s="102" t="str">
        <f t="shared" si="34"/>
        <v xml:space="preserve">1933, Apr. 19 - 1933 Commemorative Issues - 3c  Violet,  Washington's Headquarters, Rotary Press, Perf 10 1/2x11   </v>
      </c>
      <c r="G747" s="106" t="s">
        <v>2512</v>
      </c>
      <c r="H747" s="104">
        <v>0.25</v>
      </c>
      <c r="I747" s="105">
        <v>0.25</v>
      </c>
      <c r="J747" s="105"/>
      <c r="K747" s="105">
        <v>0.25</v>
      </c>
      <c r="L747" s="104">
        <v>0.25</v>
      </c>
      <c r="M747" s="100">
        <v>716</v>
      </c>
      <c r="N747" s="112" t="s">
        <v>591</v>
      </c>
      <c r="O747" s="32" t="s">
        <v>2352</v>
      </c>
      <c r="P747" s="111" t="s">
        <v>340</v>
      </c>
      <c r="Q747" s="80" t="s">
        <v>1955</v>
      </c>
      <c r="R747" s="80" t="s">
        <v>1748</v>
      </c>
      <c r="S747" s="36" t="s">
        <v>2141</v>
      </c>
      <c r="T747" s="80" t="s">
        <v>2206</v>
      </c>
      <c r="U747" s="80"/>
      <c r="V747" s="80" t="s">
        <v>2167</v>
      </c>
      <c r="W747" s="80" t="str">
        <f t="shared" si="35"/>
        <v>, Rotary Press</v>
      </c>
      <c r="X747" s="32" t="s">
        <v>591</v>
      </c>
      <c r="Y747" s="110" t="s">
        <v>696</v>
      </c>
      <c r="Z747" s="35" t="s">
        <v>1123</v>
      </c>
      <c r="AA747" s="133">
        <v>1</v>
      </c>
      <c r="AB747" s="133">
        <f t="shared" si="36"/>
        <v>1</v>
      </c>
    </row>
    <row r="748" spans="1:28" s="3" customFormat="1" x14ac:dyDescent="0.2">
      <c r="A748" s="99">
        <v>728</v>
      </c>
      <c r="B748" s="100">
        <v>747</v>
      </c>
      <c r="C748" s="101" t="s">
        <v>697</v>
      </c>
      <c r="D748" s="142" t="s">
        <v>2546</v>
      </c>
      <c r="E748" s="100" t="s">
        <v>697</v>
      </c>
      <c r="F748" s="102" t="str">
        <f t="shared" si="34"/>
        <v xml:space="preserve">1933, May 25 - 1933 Commemorative Issues - 1c  Yellow Green,  Ft. Dearborn, Rotary Press, Perf 10 1/2x11   </v>
      </c>
      <c r="G748" s="106" t="s">
        <v>2512</v>
      </c>
      <c r="H748" s="104">
        <v>0.25</v>
      </c>
      <c r="I748" s="105">
        <v>0.25</v>
      </c>
      <c r="J748" s="105"/>
      <c r="K748" s="105">
        <v>0.25</v>
      </c>
      <c r="L748" s="104">
        <v>0.25</v>
      </c>
      <c r="M748" s="100">
        <v>717</v>
      </c>
      <c r="N748" s="112" t="s">
        <v>591</v>
      </c>
      <c r="O748" s="32" t="s">
        <v>2351</v>
      </c>
      <c r="P748" s="111" t="s">
        <v>340</v>
      </c>
      <c r="Q748" s="80" t="s">
        <v>1954</v>
      </c>
      <c r="R748" s="80" t="s">
        <v>1749</v>
      </c>
      <c r="S748" s="36" t="s">
        <v>2107</v>
      </c>
      <c r="T748" s="80" t="s">
        <v>2206</v>
      </c>
      <c r="U748" s="80"/>
      <c r="V748" s="80" t="s">
        <v>2167</v>
      </c>
      <c r="W748" s="80" t="str">
        <f t="shared" si="35"/>
        <v>, Rotary Press</v>
      </c>
      <c r="X748" s="32" t="s">
        <v>591</v>
      </c>
      <c r="Y748" s="110" t="s">
        <v>697</v>
      </c>
      <c r="Z748" s="35" t="s">
        <v>1124</v>
      </c>
      <c r="AA748" s="133">
        <v>1</v>
      </c>
      <c r="AB748" s="133">
        <f t="shared" si="36"/>
        <v>1</v>
      </c>
    </row>
    <row r="749" spans="1:28" s="3" customFormat="1" x14ac:dyDescent="0.2">
      <c r="A749" s="99">
        <v>729</v>
      </c>
      <c r="B749" s="100">
        <v>748</v>
      </c>
      <c r="C749" s="101" t="s">
        <v>698</v>
      </c>
      <c r="D749" s="142" t="s">
        <v>2546</v>
      </c>
      <c r="E749" s="100" t="s">
        <v>698</v>
      </c>
      <c r="F749" s="102" t="str">
        <f t="shared" si="34"/>
        <v xml:space="preserve">1933, May 25 - 1933 Commemorative Issues - 3c  Purple,  Federal Building, Rotary Press, Perf 10 1/2x11   </v>
      </c>
      <c r="G749" s="106" t="s">
        <v>2512</v>
      </c>
      <c r="H749" s="104">
        <v>0.25</v>
      </c>
      <c r="I749" s="105">
        <v>0.25</v>
      </c>
      <c r="J749" s="105"/>
      <c r="K749" s="105">
        <v>0.25</v>
      </c>
      <c r="L749" s="104">
        <v>0.25</v>
      </c>
      <c r="M749" s="100">
        <v>719</v>
      </c>
      <c r="N749" s="112" t="s">
        <v>591</v>
      </c>
      <c r="O749" s="32" t="s">
        <v>2351</v>
      </c>
      <c r="P749" s="111" t="s">
        <v>340</v>
      </c>
      <c r="Q749" s="80" t="s">
        <v>1955</v>
      </c>
      <c r="R749" s="80" t="s">
        <v>1750</v>
      </c>
      <c r="S749" s="36" t="s">
        <v>2060</v>
      </c>
      <c r="T749" s="80" t="s">
        <v>2206</v>
      </c>
      <c r="U749" s="80"/>
      <c r="V749" s="80" t="s">
        <v>2167</v>
      </c>
      <c r="W749" s="80" t="str">
        <f t="shared" si="35"/>
        <v>, Rotary Press</v>
      </c>
      <c r="X749" s="32" t="s">
        <v>591</v>
      </c>
      <c r="Y749" s="110" t="s">
        <v>698</v>
      </c>
      <c r="Z749" s="35" t="s">
        <v>1125</v>
      </c>
      <c r="AA749" s="133">
        <v>1</v>
      </c>
      <c r="AB749" s="133">
        <f t="shared" si="36"/>
        <v>1</v>
      </c>
    </row>
    <row r="750" spans="1:28" s="3" customFormat="1" x14ac:dyDescent="0.2">
      <c r="A750" s="99">
        <v>730</v>
      </c>
      <c r="B750" s="100">
        <v>749</v>
      </c>
      <c r="C750" s="101" t="s">
        <v>549</v>
      </c>
      <c r="D750" s="142" t="s">
        <v>2546</v>
      </c>
      <c r="E750" s="100" t="s">
        <v>549</v>
      </c>
      <c r="F750" s="102" t="str">
        <f t="shared" si="34"/>
        <v xml:space="preserve">1933, Aug. 25 - 1933 Souvenir Sheet - 1c  Deep Yellow Green, American Philatelic Society Issue, Imperf   </v>
      </c>
      <c r="G750" s="106" t="s">
        <v>2512</v>
      </c>
      <c r="H750" s="104">
        <v>25</v>
      </c>
      <c r="I750" s="105">
        <v>25</v>
      </c>
      <c r="J750" s="105"/>
      <c r="K750" s="105">
        <v>20</v>
      </c>
      <c r="L750" s="104">
        <v>25</v>
      </c>
      <c r="M750" s="100">
        <v>1121</v>
      </c>
      <c r="N750" s="112" t="s">
        <v>592</v>
      </c>
      <c r="O750" s="32" t="s">
        <v>2354</v>
      </c>
      <c r="P750" s="111" t="s">
        <v>545</v>
      </c>
      <c r="Q750" s="80" t="s">
        <v>1954</v>
      </c>
      <c r="R750" s="80" t="s">
        <v>546</v>
      </c>
      <c r="S750" s="36" t="s">
        <v>2353</v>
      </c>
      <c r="T750" s="80" t="s">
        <v>2138</v>
      </c>
      <c r="U750" s="80"/>
      <c r="V750" s="80"/>
      <c r="W750" s="80" t="str">
        <f t="shared" si="35"/>
        <v/>
      </c>
      <c r="X750" s="32" t="s">
        <v>592</v>
      </c>
      <c r="Y750" s="110" t="s">
        <v>549</v>
      </c>
      <c r="Z750" s="35" t="s">
        <v>1054</v>
      </c>
      <c r="AA750" s="133">
        <v>1</v>
      </c>
      <c r="AB750" s="133">
        <f t="shared" si="36"/>
        <v>1</v>
      </c>
    </row>
    <row r="751" spans="1:28" s="3" customFormat="1" x14ac:dyDescent="0.2">
      <c r="A751" s="99">
        <v>731</v>
      </c>
      <c r="B751" s="100">
        <v>750</v>
      </c>
      <c r="C751" s="101" t="s">
        <v>550</v>
      </c>
      <c r="D751" s="142" t="s">
        <v>2546</v>
      </c>
      <c r="E751" s="100" t="s">
        <v>550</v>
      </c>
      <c r="F751" s="102" t="str">
        <f t="shared" si="34"/>
        <v xml:space="preserve">1933, Aug. 25 - 1933 Souvenir Sheet - 3c  Purple, American Philatelic Society Issue, Imperf   </v>
      </c>
      <c r="G751" s="106" t="s">
        <v>2512</v>
      </c>
      <c r="H751" s="104">
        <v>22.5</v>
      </c>
      <c r="I751" s="105">
        <v>22.5</v>
      </c>
      <c r="J751" s="105"/>
      <c r="K751" s="105">
        <v>17.5</v>
      </c>
      <c r="L751" s="104">
        <v>22.5</v>
      </c>
      <c r="M751" s="100">
        <v>1122</v>
      </c>
      <c r="N751" s="112" t="s">
        <v>592</v>
      </c>
      <c r="O751" s="32" t="s">
        <v>2354</v>
      </c>
      <c r="P751" s="111" t="s">
        <v>545</v>
      </c>
      <c r="Q751" s="80" t="s">
        <v>1955</v>
      </c>
      <c r="R751" s="80" t="s">
        <v>546</v>
      </c>
      <c r="S751" s="36" t="s">
        <v>2060</v>
      </c>
      <c r="T751" s="80" t="s">
        <v>2138</v>
      </c>
      <c r="U751" s="80"/>
      <c r="V751" s="80"/>
      <c r="W751" s="80" t="str">
        <f t="shared" si="35"/>
        <v/>
      </c>
      <c r="X751" s="32" t="s">
        <v>592</v>
      </c>
      <c r="Y751" s="110" t="s">
        <v>550</v>
      </c>
      <c r="Z751" s="35" t="s">
        <v>1055</v>
      </c>
      <c r="AA751" s="133">
        <v>1</v>
      </c>
      <c r="AB751" s="133">
        <f t="shared" si="36"/>
        <v>1</v>
      </c>
    </row>
    <row r="752" spans="1:28" s="3" customFormat="1" x14ac:dyDescent="0.2">
      <c r="A752" s="99">
        <v>732</v>
      </c>
      <c r="B752" s="100">
        <v>751</v>
      </c>
      <c r="C752" s="101" t="s">
        <v>699</v>
      </c>
      <c r="D752" s="142" t="s">
        <v>2546</v>
      </c>
      <c r="E752" s="100" t="s">
        <v>699</v>
      </c>
      <c r="F752" s="102" t="str">
        <f t="shared" si="34"/>
        <v xml:space="preserve">1933, Aug. 15 - 1933 Commemorative Issues - 3c  Purple,  N.R.A., Rotary Press, Perf 10 1/2x11   </v>
      </c>
      <c r="G752" s="106" t="s">
        <v>2512</v>
      </c>
      <c r="H752" s="104">
        <v>0.25</v>
      </c>
      <c r="I752" s="105">
        <v>0.25</v>
      </c>
      <c r="J752" s="105"/>
      <c r="K752" s="105">
        <v>0.25</v>
      </c>
      <c r="L752" s="104">
        <v>0.25</v>
      </c>
      <c r="M752" s="100">
        <v>722</v>
      </c>
      <c r="N752" s="112" t="s">
        <v>591</v>
      </c>
      <c r="O752" s="32" t="s">
        <v>2355</v>
      </c>
      <c r="P752" s="111" t="s">
        <v>340</v>
      </c>
      <c r="Q752" s="80" t="s">
        <v>1955</v>
      </c>
      <c r="R752" s="80" t="s">
        <v>1751</v>
      </c>
      <c r="S752" s="36" t="s">
        <v>2060</v>
      </c>
      <c r="T752" s="80" t="s">
        <v>2206</v>
      </c>
      <c r="U752" s="80"/>
      <c r="V752" s="80" t="s">
        <v>2167</v>
      </c>
      <c r="W752" s="80" t="str">
        <f t="shared" si="35"/>
        <v>, Rotary Press</v>
      </c>
      <c r="X752" s="32" t="s">
        <v>591</v>
      </c>
      <c r="Y752" s="110" t="s">
        <v>699</v>
      </c>
      <c r="Z752" s="35" t="s">
        <v>1126</v>
      </c>
      <c r="AA752" s="133">
        <v>1</v>
      </c>
      <c r="AB752" s="133">
        <f t="shared" si="36"/>
        <v>1</v>
      </c>
    </row>
    <row r="753" spans="1:28" s="3" customFormat="1" x14ac:dyDescent="0.2">
      <c r="A753" s="99">
        <v>733</v>
      </c>
      <c r="B753" s="100">
        <v>752</v>
      </c>
      <c r="C753" s="101" t="s">
        <v>700</v>
      </c>
      <c r="D753" s="142" t="s">
        <v>2546</v>
      </c>
      <c r="E753" s="100" t="s">
        <v>700</v>
      </c>
      <c r="F753" s="102" t="str">
        <f t="shared" si="34"/>
        <v xml:space="preserve">1933, Oct. 9 - 1933 Commemorative Issues - 3c  Dark Blue,  Byrd Expedition II, Perf 11   </v>
      </c>
      <c r="G753" s="106" t="s">
        <v>2512</v>
      </c>
      <c r="H753" s="104">
        <v>0.5</v>
      </c>
      <c r="I753" s="105">
        <v>0.5</v>
      </c>
      <c r="J753" s="105"/>
      <c r="K753" s="105">
        <v>0.5</v>
      </c>
      <c r="L753" s="104">
        <v>0.5</v>
      </c>
      <c r="M753" s="100">
        <v>723</v>
      </c>
      <c r="N753" s="112" t="s">
        <v>591</v>
      </c>
      <c r="O753" s="32" t="s">
        <v>2356</v>
      </c>
      <c r="P753" s="111" t="s">
        <v>340</v>
      </c>
      <c r="Q753" s="80" t="s">
        <v>1955</v>
      </c>
      <c r="R753" s="80" t="s">
        <v>2510</v>
      </c>
      <c r="S753" s="36" t="s">
        <v>2117</v>
      </c>
      <c r="T753" s="80" t="s">
        <v>2190</v>
      </c>
      <c r="U753" s="80"/>
      <c r="V753" s="80"/>
      <c r="W753" s="80" t="str">
        <f t="shared" si="35"/>
        <v/>
      </c>
      <c r="X753" s="32" t="s">
        <v>591</v>
      </c>
      <c r="Y753" s="110" t="s">
        <v>700</v>
      </c>
      <c r="Z753" s="35" t="s">
        <v>1127</v>
      </c>
      <c r="AA753" s="133">
        <v>1</v>
      </c>
      <c r="AB753" s="133">
        <f t="shared" si="36"/>
        <v>1</v>
      </c>
    </row>
    <row r="754" spans="1:28" s="3" customFormat="1" x14ac:dyDescent="0.2">
      <c r="A754" s="99">
        <v>734</v>
      </c>
      <c r="B754" s="100">
        <v>753</v>
      </c>
      <c r="C754" s="101" t="s">
        <v>701</v>
      </c>
      <c r="D754" s="142" t="s">
        <v>2546</v>
      </c>
      <c r="E754" s="100" t="s">
        <v>701</v>
      </c>
      <c r="F754" s="102" t="str">
        <f t="shared" si="34"/>
        <v xml:space="preserve">1933, Oct. 13 - 1933 Commemorative Issues - 5c  Blue,  Kosciuszko, Perf 11   </v>
      </c>
      <c r="G754" s="106" t="s">
        <v>2512</v>
      </c>
      <c r="H754" s="104">
        <v>0.25</v>
      </c>
      <c r="I754" s="105">
        <v>0.25</v>
      </c>
      <c r="J754" s="105"/>
      <c r="K754" s="105">
        <v>0.55000000000000004</v>
      </c>
      <c r="L754" s="104">
        <v>0.25</v>
      </c>
      <c r="M754" s="100">
        <v>726</v>
      </c>
      <c r="N754" s="112" t="s">
        <v>591</v>
      </c>
      <c r="O754" s="32" t="s">
        <v>2357</v>
      </c>
      <c r="P754" s="111" t="s">
        <v>340</v>
      </c>
      <c r="Q754" s="80" t="s">
        <v>1952</v>
      </c>
      <c r="R754" s="80" t="s">
        <v>1753</v>
      </c>
      <c r="S754" s="36" t="s">
        <v>2018</v>
      </c>
      <c r="T754" s="80" t="s">
        <v>2190</v>
      </c>
      <c r="U754" s="80"/>
      <c r="V754" s="80"/>
      <c r="W754" s="80" t="str">
        <f t="shared" si="35"/>
        <v/>
      </c>
      <c r="X754" s="32" t="s">
        <v>591</v>
      </c>
      <c r="Y754" s="110" t="s">
        <v>701</v>
      </c>
      <c r="Z754" s="35" t="s">
        <v>1128</v>
      </c>
      <c r="AA754" s="133">
        <v>1</v>
      </c>
      <c r="AB754" s="133">
        <f t="shared" si="36"/>
        <v>1</v>
      </c>
    </row>
    <row r="755" spans="1:28" s="3" customFormat="1" x14ac:dyDescent="0.2">
      <c r="A755" s="99">
        <v>735</v>
      </c>
      <c r="B755" s="100">
        <v>754</v>
      </c>
      <c r="C755" s="101" t="s">
        <v>551</v>
      </c>
      <c r="D755" s="142" t="s">
        <v>2546</v>
      </c>
      <c r="E755" s="100" t="s">
        <v>551</v>
      </c>
      <c r="F755" s="102" t="str">
        <f t="shared" si="34"/>
        <v xml:space="preserve">1934, Feb. 10 - 1933 Souvenir Sheet - 3c  Dark Blue, National Stamp Exhibition Issue, Imperf   </v>
      </c>
      <c r="G755" s="106" t="s">
        <v>2512</v>
      </c>
      <c r="H755" s="104">
        <v>9</v>
      </c>
      <c r="I755" s="105">
        <v>9</v>
      </c>
      <c r="J755" s="105"/>
      <c r="K755" s="105">
        <v>11</v>
      </c>
      <c r="L755" s="104">
        <v>9</v>
      </c>
      <c r="M755" s="100">
        <v>1123</v>
      </c>
      <c r="N755" s="112" t="s">
        <v>592</v>
      </c>
      <c r="O755" s="32" t="s">
        <v>2358</v>
      </c>
      <c r="P755" s="111" t="s">
        <v>545</v>
      </c>
      <c r="Q755" s="80" t="s">
        <v>1955</v>
      </c>
      <c r="R755" s="80" t="s">
        <v>547</v>
      </c>
      <c r="S755" s="36" t="s">
        <v>2117</v>
      </c>
      <c r="T755" s="80" t="s">
        <v>2138</v>
      </c>
      <c r="U755" s="80"/>
      <c r="V755" s="80"/>
      <c r="W755" s="80" t="str">
        <f t="shared" si="35"/>
        <v/>
      </c>
      <c r="X755" s="32" t="s">
        <v>592</v>
      </c>
      <c r="Y755" s="110" t="s">
        <v>551</v>
      </c>
      <c r="Z755" s="35" t="s">
        <v>1057</v>
      </c>
      <c r="AA755" s="133">
        <v>1</v>
      </c>
      <c r="AB755" s="133">
        <f t="shared" si="36"/>
        <v>1</v>
      </c>
    </row>
    <row r="756" spans="1:28" s="3" customFormat="1" x14ac:dyDescent="0.2">
      <c r="A756" s="99">
        <v>736</v>
      </c>
      <c r="B756" s="100">
        <v>755</v>
      </c>
      <c r="C756" s="101" t="s">
        <v>702</v>
      </c>
      <c r="D756" s="142" t="s">
        <v>2546</v>
      </c>
      <c r="E756" s="100" t="s">
        <v>702</v>
      </c>
      <c r="F756" s="102" t="str">
        <f t="shared" si="34"/>
        <v xml:space="preserve">1934, Mar. 23 - 1934 Commemorative Issues - 3c  Carmine Rose,  Maryland, Perf 11   </v>
      </c>
      <c r="G756" s="106" t="s">
        <v>2512</v>
      </c>
      <c r="H756" s="104">
        <v>0.25</v>
      </c>
      <c r="I756" s="105">
        <v>0.25</v>
      </c>
      <c r="J756" s="105"/>
      <c r="K756" s="105">
        <v>0.3</v>
      </c>
      <c r="L756" s="104">
        <v>0.25</v>
      </c>
      <c r="M756" s="100">
        <v>727</v>
      </c>
      <c r="N756" s="112" t="s">
        <v>591</v>
      </c>
      <c r="O756" s="32" t="s">
        <v>2359</v>
      </c>
      <c r="P756" s="111" t="s">
        <v>348</v>
      </c>
      <c r="Q756" s="80" t="s">
        <v>1955</v>
      </c>
      <c r="R756" s="80" t="s">
        <v>1754</v>
      </c>
      <c r="S756" s="36" t="s">
        <v>2187</v>
      </c>
      <c r="T756" s="80" t="s">
        <v>2190</v>
      </c>
      <c r="U756" s="80"/>
      <c r="V756" s="80"/>
      <c r="W756" s="80" t="str">
        <f t="shared" si="35"/>
        <v/>
      </c>
      <c r="X756" s="32" t="s">
        <v>591</v>
      </c>
      <c r="Y756" s="110" t="s">
        <v>702</v>
      </c>
      <c r="Z756" s="35" t="s">
        <v>1129</v>
      </c>
      <c r="AA756" s="133">
        <v>1</v>
      </c>
      <c r="AB756" s="133">
        <f t="shared" si="36"/>
        <v>1</v>
      </c>
    </row>
    <row r="757" spans="1:28" s="3" customFormat="1" x14ac:dyDescent="0.2">
      <c r="A757" s="99">
        <v>737</v>
      </c>
      <c r="B757" s="100">
        <v>756</v>
      </c>
      <c r="C757" s="101" t="s">
        <v>703</v>
      </c>
      <c r="D757" s="142" t="s">
        <v>2546</v>
      </c>
      <c r="E757" s="100" t="s">
        <v>703</v>
      </c>
      <c r="F757" s="102" t="str">
        <f t="shared" si="34"/>
        <v xml:space="preserve">1934, May 2 - 1934 Commemorative Issues - 3c  Purple,  Mother's Day, Rotary Press, Perf 11x10 1/2   </v>
      </c>
      <c r="G757" s="106" t="s">
        <v>2512</v>
      </c>
      <c r="H757" s="104">
        <v>0.25</v>
      </c>
      <c r="I757" s="105">
        <v>0.25</v>
      </c>
      <c r="J757" s="105"/>
      <c r="K757" s="105">
        <v>0.25</v>
      </c>
      <c r="L757" s="104">
        <v>0.25</v>
      </c>
      <c r="M757" s="100">
        <v>729</v>
      </c>
      <c r="N757" s="112" t="s">
        <v>591</v>
      </c>
      <c r="O757" s="32" t="s">
        <v>2360</v>
      </c>
      <c r="P757" s="111" t="s">
        <v>348</v>
      </c>
      <c r="Q757" s="80" t="s">
        <v>1955</v>
      </c>
      <c r="R757" s="80" t="s">
        <v>1755</v>
      </c>
      <c r="S757" s="36" t="s">
        <v>2060</v>
      </c>
      <c r="T757" s="80" t="s">
        <v>2220</v>
      </c>
      <c r="U757" s="80"/>
      <c r="V757" s="80" t="s">
        <v>2167</v>
      </c>
      <c r="W757" s="80" t="str">
        <f t="shared" si="35"/>
        <v>, Rotary Press</v>
      </c>
      <c r="X757" s="32" t="s">
        <v>591</v>
      </c>
      <c r="Y757" s="110" t="s">
        <v>703</v>
      </c>
      <c r="Z757" s="35" t="s">
        <v>1130</v>
      </c>
      <c r="AA757" s="133">
        <v>1</v>
      </c>
      <c r="AB757" s="133">
        <f t="shared" si="36"/>
        <v>1</v>
      </c>
    </row>
    <row r="758" spans="1:28" s="3" customFormat="1" x14ac:dyDescent="0.2">
      <c r="A758" s="99">
        <v>738</v>
      </c>
      <c r="B758" s="100">
        <v>757</v>
      </c>
      <c r="C758" s="101"/>
      <c r="D758" s="142" t="s">
        <v>2546</v>
      </c>
      <c r="E758" s="100" t="s">
        <v>703</v>
      </c>
      <c r="F758" s="102" t="str">
        <f t="shared" si="34"/>
        <v xml:space="preserve">1934, May 2 - 1934 Commemorative Issues - 3c  Purple,  Mother's Day, Perf 11   </v>
      </c>
      <c r="G758" s="106" t="s">
        <v>2512</v>
      </c>
      <c r="H758" s="104"/>
      <c r="I758" s="105">
        <v>0.25</v>
      </c>
      <c r="J758" s="105"/>
      <c r="K758" s="105">
        <v>0.25</v>
      </c>
      <c r="L758" s="104">
        <v>0.25</v>
      </c>
      <c r="M758" s="100">
        <v>730</v>
      </c>
      <c r="N758" s="112" t="s">
        <v>591</v>
      </c>
      <c r="O758" s="32" t="s">
        <v>2360</v>
      </c>
      <c r="P758" s="111" t="s">
        <v>348</v>
      </c>
      <c r="Q758" s="80" t="s">
        <v>1955</v>
      </c>
      <c r="R758" s="80" t="s">
        <v>1755</v>
      </c>
      <c r="S758" s="36" t="s">
        <v>2060</v>
      </c>
      <c r="T758" s="80" t="s">
        <v>2190</v>
      </c>
      <c r="U758" s="80"/>
      <c r="V758" s="80"/>
      <c r="W758" s="80" t="str">
        <f t="shared" si="35"/>
        <v/>
      </c>
      <c r="X758" s="32" t="s">
        <v>1593</v>
      </c>
      <c r="Y758" s="110" t="s">
        <v>703</v>
      </c>
      <c r="Z758" s="35"/>
      <c r="AA758" s="133">
        <v>1</v>
      </c>
      <c r="AB758" s="133">
        <f t="shared" si="36"/>
        <v>0</v>
      </c>
    </row>
    <row r="759" spans="1:28" s="3" customFormat="1" x14ac:dyDescent="0.2">
      <c r="A759" s="99">
        <v>739</v>
      </c>
      <c r="B759" s="100">
        <v>758</v>
      </c>
      <c r="C759" s="101" t="s">
        <v>704</v>
      </c>
      <c r="D759" s="142" t="s">
        <v>2546</v>
      </c>
      <c r="E759" s="100" t="s">
        <v>704</v>
      </c>
      <c r="F759" s="102" t="str">
        <f t="shared" si="34"/>
        <v xml:space="preserve">1934, July 7 - 1934 Commemorative Issues - 3c  Purple,  Wisconsin, Perf 11   </v>
      </c>
      <c r="G759" s="106" t="s">
        <v>2512</v>
      </c>
      <c r="H759" s="104">
        <v>0.25</v>
      </c>
      <c r="I759" s="105">
        <v>0.25</v>
      </c>
      <c r="J759" s="105"/>
      <c r="K759" s="105">
        <v>0.25</v>
      </c>
      <c r="L759" s="104">
        <v>0.25</v>
      </c>
      <c r="M759" s="100">
        <v>732</v>
      </c>
      <c r="N759" s="112" t="s">
        <v>591</v>
      </c>
      <c r="O759" s="32" t="s">
        <v>2361</v>
      </c>
      <c r="P759" s="111" t="s">
        <v>348</v>
      </c>
      <c r="Q759" s="80" t="s">
        <v>1955</v>
      </c>
      <c r="R759" s="80" t="s">
        <v>1756</v>
      </c>
      <c r="S759" s="36" t="s">
        <v>2060</v>
      </c>
      <c r="T759" s="80" t="s">
        <v>2190</v>
      </c>
      <c r="U759" s="80"/>
      <c r="V759" s="80"/>
      <c r="W759" s="80" t="str">
        <f t="shared" si="35"/>
        <v/>
      </c>
      <c r="X759" s="32" t="s">
        <v>591</v>
      </c>
      <c r="Y759" s="110" t="s">
        <v>704</v>
      </c>
      <c r="Z759" s="35" t="s">
        <v>1131</v>
      </c>
      <c r="AA759" s="133">
        <v>1</v>
      </c>
      <c r="AB759" s="133">
        <f t="shared" si="36"/>
        <v>1</v>
      </c>
    </row>
    <row r="760" spans="1:28" s="3" customFormat="1" x14ac:dyDescent="0.2">
      <c r="A760" s="99">
        <v>740</v>
      </c>
      <c r="B760" s="100">
        <v>759</v>
      </c>
      <c r="C760" s="101" t="s">
        <v>705</v>
      </c>
      <c r="D760" s="142" t="s">
        <v>2546</v>
      </c>
      <c r="E760" s="100" t="s">
        <v>705</v>
      </c>
      <c r="F760" s="102" t="str">
        <f t="shared" si="34"/>
        <v xml:space="preserve">1934 - National Park Issue - 1c  Green,  Yosemite, Perf 11   </v>
      </c>
      <c r="G760" s="106" t="s">
        <v>2512</v>
      </c>
      <c r="H760" s="104">
        <v>0.25</v>
      </c>
      <c r="I760" s="105">
        <v>0.25</v>
      </c>
      <c r="J760" s="105"/>
      <c r="K760" s="105">
        <v>0.3</v>
      </c>
      <c r="L760" s="104">
        <v>0.25</v>
      </c>
      <c r="M760" s="100">
        <v>734</v>
      </c>
      <c r="N760" s="112" t="s">
        <v>591</v>
      </c>
      <c r="O760" s="32">
        <v>1934</v>
      </c>
      <c r="P760" s="111" t="s">
        <v>352</v>
      </c>
      <c r="Q760" s="80" t="s">
        <v>1954</v>
      </c>
      <c r="R760" s="80" t="s">
        <v>1757</v>
      </c>
      <c r="S760" s="36" t="s">
        <v>2022</v>
      </c>
      <c r="T760" s="80" t="s">
        <v>2190</v>
      </c>
      <c r="U760" s="80"/>
      <c r="V760" s="80"/>
      <c r="W760" s="80" t="str">
        <f t="shared" si="35"/>
        <v/>
      </c>
      <c r="X760" s="32" t="s">
        <v>591</v>
      </c>
      <c r="Y760" s="110" t="s">
        <v>705</v>
      </c>
      <c r="Z760" s="35" t="s">
        <v>1132</v>
      </c>
      <c r="AA760" s="133">
        <v>1</v>
      </c>
      <c r="AB760" s="133">
        <f t="shared" si="36"/>
        <v>1</v>
      </c>
    </row>
    <row r="761" spans="1:28" s="3" customFormat="1" x14ac:dyDescent="0.2">
      <c r="A761" s="99">
        <v>741</v>
      </c>
      <c r="B761" s="100">
        <v>760</v>
      </c>
      <c r="C761" s="101" t="s">
        <v>706</v>
      </c>
      <c r="D761" s="142" t="s">
        <v>2546</v>
      </c>
      <c r="E761" s="100" t="s">
        <v>706</v>
      </c>
      <c r="F761" s="102" t="str">
        <f t="shared" si="34"/>
        <v xml:space="preserve">1934 - National Park Issue - 2c  Red Orange,  Grand Canyon, Perf 11   </v>
      </c>
      <c r="G761" s="106" t="s">
        <v>2512</v>
      </c>
      <c r="H761" s="104">
        <v>0.25</v>
      </c>
      <c r="I761" s="105">
        <v>0.25</v>
      </c>
      <c r="J761" s="105"/>
      <c r="K761" s="105">
        <v>0.3</v>
      </c>
      <c r="L761" s="104">
        <v>0.25</v>
      </c>
      <c r="M761" s="100">
        <v>737</v>
      </c>
      <c r="N761" s="112" t="s">
        <v>591</v>
      </c>
      <c r="O761" s="32">
        <v>1934</v>
      </c>
      <c r="P761" s="111" t="s">
        <v>352</v>
      </c>
      <c r="Q761" s="80" t="s">
        <v>1960</v>
      </c>
      <c r="R761" s="80" t="s">
        <v>1758</v>
      </c>
      <c r="S761" s="36" t="s">
        <v>2143</v>
      </c>
      <c r="T761" s="80" t="s">
        <v>2190</v>
      </c>
      <c r="U761" s="80"/>
      <c r="V761" s="80"/>
      <c r="W761" s="80" t="str">
        <f t="shared" si="35"/>
        <v/>
      </c>
      <c r="X761" s="32" t="s">
        <v>591</v>
      </c>
      <c r="Y761" s="110" t="s">
        <v>706</v>
      </c>
      <c r="Z761" s="35" t="s">
        <v>1133</v>
      </c>
      <c r="AA761" s="133">
        <v>1</v>
      </c>
      <c r="AB761" s="133">
        <f t="shared" si="36"/>
        <v>1</v>
      </c>
    </row>
    <row r="762" spans="1:28" s="3" customFormat="1" x14ac:dyDescent="0.2">
      <c r="A762" s="99">
        <v>742</v>
      </c>
      <c r="B762" s="100">
        <v>761</v>
      </c>
      <c r="C762" s="101" t="s">
        <v>707</v>
      </c>
      <c r="D762" s="142" t="s">
        <v>2546</v>
      </c>
      <c r="E762" s="100" t="s">
        <v>707</v>
      </c>
      <c r="F762" s="102" t="str">
        <f t="shared" si="34"/>
        <v xml:space="preserve">1934 - National Park Issue - 3c  Purple,  Mt. Rainier, Perf 11   </v>
      </c>
      <c r="G762" s="106" t="s">
        <v>2512</v>
      </c>
      <c r="H762" s="104">
        <v>0.25</v>
      </c>
      <c r="I762" s="105">
        <v>0.25</v>
      </c>
      <c r="J762" s="105"/>
      <c r="K762" s="105">
        <v>0.4</v>
      </c>
      <c r="L762" s="104">
        <v>0.25</v>
      </c>
      <c r="M762" s="100">
        <v>739</v>
      </c>
      <c r="N762" s="112" t="s">
        <v>591</v>
      </c>
      <c r="O762" s="32">
        <v>1934</v>
      </c>
      <c r="P762" s="111" t="s">
        <v>352</v>
      </c>
      <c r="Q762" s="80" t="s">
        <v>1955</v>
      </c>
      <c r="R762" s="80" t="s">
        <v>1759</v>
      </c>
      <c r="S762" s="36" t="s">
        <v>2060</v>
      </c>
      <c r="T762" s="80" t="s">
        <v>2190</v>
      </c>
      <c r="U762" s="80"/>
      <c r="V762" s="80"/>
      <c r="W762" s="80" t="str">
        <f t="shared" si="35"/>
        <v/>
      </c>
      <c r="X762" s="32" t="s">
        <v>591</v>
      </c>
      <c r="Y762" s="110" t="s">
        <v>707</v>
      </c>
      <c r="Z762" s="35" t="s">
        <v>1134</v>
      </c>
      <c r="AA762" s="133">
        <v>1</v>
      </c>
      <c r="AB762" s="133">
        <f t="shared" si="36"/>
        <v>1</v>
      </c>
    </row>
    <row r="763" spans="1:28" s="3" customFormat="1" x14ac:dyDescent="0.2">
      <c r="A763" s="99">
        <v>743</v>
      </c>
      <c r="B763" s="100">
        <v>762</v>
      </c>
      <c r="C763" s="101" t="s">
        <v>708</v>
      </c>
      <c r="D763" s="142" t="s">
        <v>2546</v>
      </c>
      <c r="E763" s="100" t="s">
        <v>708</v>
      </c>
      <c r="F763" s="102" t="str">
        <f t="shared" si="34"/>
        <v xml:space="preserve">1934 - National Park Issue - 4c  Brown,  Mesa Verde, Perf 11   </v>
      </c>
      <c r="G763" s="106" t="s">
        <v>2512</v>
      </c>
      <c r="H763" s="104">
        <v>0.4</v>
      </c>
      <c r="I763" s="105">
        <v>0.4</v>
      </c>
      <c r="J763" s="105"/>
      <c r="K763" s="105">
        <v>0.5</v>
      </c>
      <c r="L763" s="104">
        <v>0.4</v>
      </c>
      <c r="M763" s="100">
        <v>741</v>
      </c>
      <c r="N763" s="112" t="s">
        <v>591</v>
      </c>
      <c r="O763" s="32">
        <v>1934</v>
      </c>
      <c r="P763" s="111" t="s">
        <v>352</v>
      </c>
      <c r="Q763" s="80" t="s">
        <v>1964</v>
      </c>
      <c r="R763" s="80" t="s">
        <v>1760</v>
      </c>
      <c r="S763" s="36" t="s">
        <v>2021</v>
      </c>
      <c r="T763" s="80" t="s">
        <v>2190</v>
      </c>
      <c r="U763" s="80"/>
      <c r="V763" s="80"/>
      <c r="W763" s="80" t="str">
        <f t="shared" si="35"/>
        <v/>
      </c>
      <c r="X763" s="32" t="s">
        <v>591</v>
      </c>
      <c r="Y763" s="110" t="s">
        <v>708</v>
      </c>
      <c r="Z763" s="35" t="s">
        <v>1135</v>
      </c>
      <c r="AA763" s="133">
        <v>1</v>
      </c>
      <c r="AB763" s="133">
        <f t="shared" si="36"/>
        <v>1</v>
      </c>
    </row>
    <row r="764" spans="1:28" s="3" customFormat="1" x14ac:dyDescent="0.2">
      <c r="A764" s="99">
        <v>744</v>
      </c>
      <c r="B764" s="100">
        <v>763</v>
      </c>
      <c r="C764" s="101" t="s">
        <v>709</v>
      </c>
      <c r="D764" s="142" t="s">
        <v>2546</v>
      </c>
      <c r="E764" s="100" t="s">
        <v>709</v>
      </c>
      <c r="F764" s="102" t="str">
        <f t="shared" si="34"/>
        <v xml:space="preserve">1934 - National Park Issue - 5c  Blue,  Yellowstone, Perf 11   </v>
      </c>
      <c r="G764" s="106" t="s">
        <v>2512</v>
      </c>
      <c r="H764" s="104">
        <v>0.65</v>
      </c>
      <c r="I764" s="105">
        <v>0.65</v>
      </c>
      <c r="J764" s="105"/>
      <c r="K764" s="105">
        <v>0.8</v>
      </c>
      <c r="L764" s="104">
        <v>0.65</v>
      </c>
      <c r="M764" s="100">
        <v>743</v>
      </c>
      <c r="N764" s="112" t="s">
        <v>591</v>
      </c>
      <c r="O764" s="32">
        <v>1934</v>
      </c>
      <c r="P764" s="111" t="s">
        <v>352</v>
      </c>
      <c r="Q764" s="80" t="s">
        <v>1952</v>
      </c>
      <c r="R764" s="80" t="s">
        <v>1761</v>
      </c>
      <c r="S764" s="36" t="s">
        <v>2018</v>
      </c>
      <c r="T764" s="80" t="s">
        <v>2190</v>
      </c>
      <c r="U764" s="80"/>
      <c r="V764" s="80"/>
      <c r="W764" s="80" t="str">
        <f t="shared" si="35"/>
        <v/>
      </c>
      <c r="X764" s="32" t="s">
        <v>591</v>
      </c>
      <c r="Y764" s="110" t="s">
        <v>709</v>
      </c>
      <c r="Z764" s="35" t="s">
        <v>1136</v>
      </c>
      <c r="AA764" s="133">
        <v>1</v>
      </c>
      <c r="AB764" s="133">
        <f t="shared" si="36"/>
        <v>1</v>
      </c>
    </row>
    <row r="765" spans="1:28" s="3" customFormat="1" x14ac:dyDescent="0.2">
      <c r="A765" s="99">
        <v>745</v>
      </c>
      <c r="B765" s="100">
        <v>764</v>
      </c>
      <c r="C765" s="101" t="s">
        <v>710</v>
      </c>
      <c r="D765" s="142" t="s">
        <v>2546</v>
      </c>
      <c r="E765" s="100" t="s">
        <v>710</v>
      </c>
      <c r="F765" s="102" t="str">
        <f t="shared" si="34"/>
        <v xml:space="preserve">1934 - National Park Issue - 6c  Dark Blue,  Crater Lake, Perf 11   </v>
      </c>
      <c r="G765" s="106" t="s">
        <v>2512</v>
      </c>
      <c r="H765" s="104">
        <v>0.85</v>
      </c>
      <c r="I765" s="105">
        <v>0.85</v>
      </c>
      <c r="J765" s="105"/>
      <c r="K765" s="105">
        <v>1.5</v>
      </c>
      <c r="L765" s="104">
        <v>0.85</v>
      </c>
      <c r="M765" s="100">
        <v>745</v>
      </c>
      <c r="N765" s="112" t="s">
        <v>591</v>
      </c>
      <c r="O765" s="32">
        <v>1934</v>
      </c>
      <c r="P765" s="111" t="s">
        <v>352</v>
      </c>
      <c r="Q765" s="80" t="s">
        <v>1962</v>
      </c>
      <c r="R765" s="80" t="s">
        <v>1762</v>
      </c>
      <c r="S765" s="36" t="s">
        <v>2117</v>
      </c>
      <c r="T765" s="80" t="s">
        <v>2190</v>
      </c>
      <c r="U765" s="80"/>
      <c r="V765" s="80"/>
      <c r="W765" s="80" t="str">
        <f t="shared" si="35"/>
        <v/>
      </c>
      <c r="X765" s="32" t="s">
        <v>591</v>
      </c>
      <c r="Y765" s="110" t="s">
        <v>710</v>
      </c>
      <c r="Z765" s="35" t="s">
        <v>1137</v>
      </c>
      <c r="AA765" s="133">
        <v>1</v>
      </c>
      <c r="AB765" s="133">
        <f t="shared" si="36"/>
        <v>1</v>
      </c>
    </row>
    <row r="766" spans="1:28" s="3" customFormat="1" x14ac:dyDescent="0.2">
      <c r="A766" s="99">
        <v>746</v>
      </c>
      <c r="B766" s="100">
        <v>765</v>
      </c>
      <c r="C766" s="101" t="s">
        <v>711</v>
      </c>
      <c r="D766" s="142" t="s">
        <v>2546</v>
      </c>
      <c r="E766" s="100" t="s">
        <v>711</v>
      </c>
      <c r="F766" s="102" t="str">
        <f t="shared" si="34"/>
        <v xml:space="preserve">1934 - National Park Issue - 7c  Black,  Acadia, Perf 11   </v>
      </c>
      <c r="G766" s="106" t="s">
        <v>2512</v>
      </c>
      <c r="H766" s="104">
        <v>0.75</v>
      </c>
      <c r="I766" s="105">
        <v>0.75</v>
      </c>
      <c r="J766" s="105"/>
      <c r="K766" s="105">
        <v>0.8</v>
      </c>
      <c r="L766" s="104">
        <v>0.75</v>
      </c>
      <c r="M766" s="100">
        <v>747</v>
      </c>
      <c r="N766" s="112" t="s">
        <v>591</v>
      </c>
      <c r="O766" s="32">
        <v>1934</v>
      </c>
      <c r="P766" s="111" t="s">
        <v>352</v>
      </c>
      <c r="Q766" s="80" t="s">
        <v>1963</v>
      </c>
      <c r="R766" s="80" t="s">
        <v>1763</v>
      </c>
      <c r="S766" s="36" t="s">
        <v>2014</v>
      </c>
      <c r="T766" s="80" t="s">
        <v>2190</v>
      </c>
      <c r="U766" s="80"/>
      <c r="V766" s="80"/>
      <c r="W766" s="80" t="str">
        <f t="shared" si="35"/>
        <v/>
      </c>
      <c r="X766" s="32" t="s">
        <v>591</v>
      </c>
      <c r="Y766" s="110" t="s">
        <v>711</v>
      </c>
      <c r="Z766" s="35" t="s">
        <v>1138</v>
      </c>
      <c r="AA766" s="133">
        <v>1</v>
      </c>
      <c r="AB766" s="133">
        <f t="shared" si="36"/>
        <v>1</v>
      </c>
    </row>
    <row r="767" spans="1:28" s="3" customFormat="1" x14ac:dyDescent="0.2">
      <c r="A767" s="99">
        <v>747</v>
      </c>
      <c r="B767" s="100">
        <v>766</v>
      </c>
      <c r="C767" s="101" t="s">
        <v>712</v>
      </c>
      <c r="D767" s="142" t="s">
        <v>2546</v>
      </c>
      <c r="E767" s="100" t="s">
        <v>712</v>
      </c>
      <c r="F767" s="102" t="str">
        <f t="shared" si="34"/>
        <v xml:space="preserve">1934 - National Park Issue - 8c  Sage Green,  Zion, Perf 11   </v>
      </c>
      <c r="G767" s="106" t="s">
        <v>2512</v>
      </c>
      <c r="H767" s="104">
        <v>1.5</v>
      </c>
      <c r="I767" s="105">
        <v>1.5</v>
      </c>
      <c r="J767" s="105"/>
      <c r="K767" s="105">
        <v>1.75</v>
      </c>
      <c r="L767" s="104">
        <v>1.5</v>
      </c>
      <c r="M767" s="100">
        <v>749</v>
      </c>
      <c r="N767" s="112" t="s">
        <v>591</v>
      </c>
      <c r="O767" s="32">
        <v>1934</v>
      </c>
      <c r="P767" s="111" t="s">
        <v>352</v>
      </c>
      <c r="Q767" s="80" t="s">
        <v>1965</v>
      </c>
      <c r="R767" s="80" t="s">
        <v>1764</v>
      </c>
      <c r="S767" s="36" t="s">
        <v>2127</v>
      </c>
      <c r="T767" s="80" t="s">
        <v>2190</v>
      </c>
      <c r="U767" s="80"/>
      <c r="V767" s="80"/>
      <c r="W767" s="80" t="str">
        <f t="shared" si="35"/>
        <v/>
      </c>
      <c r="X767" s="32" t="s">
        <v>591</v>
      </c>
      <c r="Y767" s="110" t="s">
        <v>712</v>
      </c>
      <c r="Z767" s="35" t="s">
        <v>1139</v>
      </c>
      <c r="AA767" s="133">
        <v>1</v>
      </c>
      <c r="AB767" s="133">
        <f t="shared" si="36"/>
        <v>1</v>
      </c>
    </row>
    <row r="768" spans="1:28" s="3" customFormat="1" x14ac:dyDescent="0.2">
      <c r="A768" s="99">
        <v>748</v>
      </c>
      <c r="B768" s="100">
        <v>767</v>
      </c>
      <c r="C768" s="101" t="s">
        <v>713</v>
      </c>
      <c r="D768" s="142" t="s">
        <v>2546</v>
      </c>
      <c r="E768" s="100" t="s">
        <v>713</v>
      </c>
      <c r="F768" s="102" t="str">
        <f t="shared" si="34"/>
        <v xml:space="preserve">1934 - National Park Issue - 9c  Red Orange,  Glacier, Perf 11   </v>
      </c>
      <c r="G768" s="106" t="s">
        <v>2512</v>
      </c>
      <c r="H768" s="104">
        <v>0.65</v>
      </c>
      <c r="I768" s="105">
        <v>0.65</v>
      </c>
      <c r="J768" s="105"/>
      <c r="K768" s="105">
        <v>1.6</v>
      </c>
      <c r="L768" s="104">
        <v>0.65</v>
      </c>
      <c r="M768" s="100">
        <v>752</v>
      </c>
      <c r="N768" s="112" t="s">
        <v>591</v>
      </c>
      <c r="O768" s="32">
        <v>1934</v>
      </c>
      <c r="P768" s="111" t="s">
        <v>352</v>
      </c>
      <c r="Q768" s="80" t="s">
        <v>1968</v>
      </c>
      <c r="R768" s="80" t="s">
        <v>1765</v>
      </c>
      <c r="S768" s="36" t="s">
        <v>2143</v>
      </c>
      <c r="T768" s="80" t="s">
        <v>2190</v>
      </c>
      <c r="U768" s="80"/>
      <c r="V768" s="80"/>
      <c r="W768" s="80" t="str">
        <f t="shared" si="35"/>
        <v/>
      </c>
      <c r="X768" s="32" t="s">
        <v>591</v>
      </c>
      <c r="Y768" s="110" t="s">
        <v>713</v>
      </c>
      <c r="Z768" s="35" t="s">
        <v>1140</v>
      </c>
      <c r="AA768" s="133">
        <v>1</v>
      </c>
      <c r="AB768" s="133">
        <f t="shared" si="36"/>
        <v>1</v>
      </c>
    </row>
    <row r="769" spans="1:28" s="3" customFormat="1" x14ac:dyDescent="0.2">
      <c r="A769" s="99">
        <v>749</v>
      </c>
      <c r="B769" s="100">
        <v>768</v>
      </c>
      <c r="C769" s="101" t="s">
        <v>714</v>
      </c>
      <c r="D769" s="142" t="s">
        <v>2546</v>
      </c>
      <c r="E769" s="100" t="s">
        <v>714</v>
      </c>
      <c r="F769" s="102" t="str">
        <f t="shared" si="34"/>
        <v xml:space="preserve">1934 - National Park Issue - 10c  Gray Black,  Great Smoky Mountains, Perf 11   </v>
      </c>
      <c r="G769" s="106" t="s">
        <v>2512</v>
      </c>
      <c r="H769" s="104">
        <v>1.125</v>
      </c>
      <c r="I769" s="105">
        <v>1.125</v>
      </c>
      <c r="J769" s="105"/>
      <c r="K769" s="105">
        <v>3.25</v>
      </c>
      <c r="L769" s="104">
        <v>1.125</v>
      </c>
      <c r="M769" s="100">
        <v>754</v>
      </c>
      <c r="N769" s="112" t="s">
        <v>591</v>
      </c>
      <c r="O769" s="32">
        <v>1934</v>
      </c>
      <c r="P769" s="111" t="s">
        <v>352</v>
      </c>
      <c r="Q769" s="80" t="s">
        <v>1953</v>
      </c>
      <c r="R769" s="80" t="s">
        <v>1766</v>
      </c>
      <c r="S769" s="36" t="s">
        <v>2364</v>
      </c>
      <c r="T769" s="80" t="s">
        <v>2190</v>
      </c>
      <c r="U769" s="80"/>
      <c r="V769" s="80"/>
      <c r="W769" s="80" t="str">
        <f t="shared" si="35"/>
        <v/>
      </c>
      <c r="X769" s="32" t="s">
        <v>591</v>
      </c>
      <c r="Y769" s="110" t="s">
        <v>714</v>
      </c>
      <c r="Z769" s="35" t="s">
        <v>1141</v>
      </c>
      <c r="AA769" s="133">
        <v>1</v>
      </c>
      <c r="AB769" s="133">
        <f t="shared" si="36"/>
        <v>1</v>
      </c>
    </row>
    <row r="770" spans="1:28" s="3" customFormat="1" x14ac:dyDescent="0.2">
      <c r="A770" s="99">
        <v>750</v>
      </c>
      <c r="B770" s="100">
        <v>769</v>
      </c>
      <c r="C770" s="101" t="s">
        <v>553</v>
      </c>
      <c r="D770" s="142" t="s">
        <v>2546</v>
      </c>
      <c r="E770" s="100" t="s">
        <v>553</v>
      </c>
      <c r="F770" s="102" t="str">
        <f t="shared" ref="F770:F833" si="37">CONCATENATE(O770," - ",P770," - ",Q770," ",S770,", ",R770,W770,", ",T770,"   ",U770)</f>
        <v xml:space="preserve">1934, Aug. 28 - 1934 Souvenir Sheet - 10c  Purple, American Philatelic Society Issue, Imperf   </v>
      </c>
      <c r="G770" s="106" t="s">
        <v>2512</v>
      </c>
      <c r="H770" s="104">
        <v>27.5</v>
      </c>
      <c r="I770" s="105">
        <v>27.5</v>
      </c>
      <c r="J770" s="105"/>
      <c r="K770" s="105">
        <v>22.5</v>
      </c>
      <c r="L770" s="104">
        <v>27.5</v>
      </c>
      <c r="M770" s="100">
        <v>1124</v>
      </c>
      <c r="N770" s="112" t="s">
        <v>592</v>
      </c>
      <c r="O770" s="32" t="s">
        <v>2363</v>
      </c>
      <c r="P770" s="111" t="s">
        <v>555</v>
      </c>
      <c r="Q770" s="80" t="s">
        <v>1953</v>
      </c>
      <c r="R770" s="80" t="s">
        <v>546</v>
      </c>
      <c r="S770" s="36" t="s">
        <v>2060</v>
      </c>
      <c r="T770" s="80" t="s">
        <v>2138</v>
      </c>
      <c r="U770" s="80"/>
      <c r="V770" s="80"/>
      <c r="W770" s="80" t="str">
        <f t="shared" ref="W770:W833" si="38">IF(V770&gt;0,CONCATENATE(", ",V770),"")</f>
        <v/>
      </c>
      <c r="X770" s="32" t="s">
        <v>592</v>
      </c>
      <c r="Y770" s="110" t="s">
        <v>553</v>
      </c>
      <c r="Z770" s="35" t="s">
        <v>1058</v>
      </c>
      <c r="AA770" s="133">
        <v>1</v>
      </c>
      <c r="AB770" s="133">
        <f t="shared" ref="AB770:AB833" si="39">IF(H770&gt;0,1,0)</f>
        <v>1</v>
      </c>
    </row>
    <row r="771" spans="1:28" s="3" customFormat="1" x14ac:dyDescent="0.2">
      <c r="A771" s="99">
        <v>751</v>
      </c>
      <c r="B771" s="100">
        <v>770</v>
      </c>
      <c r="C771" s="101" t="s">
        <v>554</v>
      </c>
      <c r="D771" s="142" t="s">
        <v>2546</v>
      </c>
      <c r="E771" s="100" t="s">
        <v>554</v>
      </c>
      <c r="F771" s="102" t="str">
        <f t="shared" si="37"/>
        <v xml:space="preserve">1934, Oct. 10 - 1934 Souvenir Sheet - 1c Green, Trans-Mississippi Philatelic Exposition Issue, Imperf   </v>
      </c>
      <c r="G771" s="106" t="s">
        <v>2512</v>
      </c>
      <c r="H771" s="104">
        <v>12.5</v>
      </c>
      <c r="I771" s="105">
        <v>12.5</v>
      </c>
      <c r="J771" s="105"/>
      <c r="K771" s="105">
        <v>10</v>
      </c>
      <c r="L771" s="104">
        <v>12.5</v>
      </c>
      <c r="M771" s="100">
        <v>1125</v>
      </c>
      <c r="N771" s="112" t="s">
        <v>592</v>
      </c>
      <c r="O771" s="32" t="s">
        <v>2362</v>
      </c>
      <c r="P771" s="111" t="s">
        <v>555</v>
      </c>
      <c r="Q771" s="80" t="s">
        <v>1988</v>
      </c>
      <c r="R771" s="80" t="s">
        <v>552</v>
      </c>
      <c r="S771" s="36" t="s">
        <v>2022</v>
      </c>
      <c r="T771" s="80" t="s">
        <v>2138</v>
      </c>
      <c r="U771" s="80"/>
      <c r="V771" s="80"/>
      <c r="W771" s="80" t="str">
        <f t="shared" si="38"/>
        <v/>
      </c>
      <c r="X771" s="32" t="s">
        <v>592</v>
      </c>
      <c r="Y771" s="110" t="s">
        <v>554</v>
      </c>
      <c r="Z771" s="35" t="s">
        <v>1059</v>
      </c>
      <c r="AA771" s="133">
        <v>1</v>
      </c>
      <c r="AB771" s="133">
        <f t="shared" si="39"/>
        <v>1</v>
      </c>
    </row>
    <row r="772" spans="1:28" s="3" customFormat="1" x14ac:dyDescent="0.2">
      <c r="A772" s="99">
        <v>752</v>
      </c>
      <c r="B772" s="100">
        <v>771</v>
      </c>
      <c r="C772" s="101"/>
      <c r="D772" s="142" t="s">
        <v>2546</v>
      </c>
      <c r="E772" s="100" t="s">
        <v>698</v>
      </c>
      <c r="F772" s="102" t="str">
        <f t="shared" si="37"/>
        <v xml:space="preserve">1935, Mar. 15 - Farley's Follies - 3c  Purple,  Federal Building, Perf 10 1/2x11   </v>
      </c>
      <c r="G772" s="106" t="s">
        <v>2512</v>
      </c>
      <c r="H772" s="104"/>
      <c r="I772" s="105">
        <v>0.25</v>
      </c>
      <c r="J772" s="105"/>
      <c r="K772" s="105">
        <v>0.25</v>
      </c>
      <c r="L772" s="104">
        <v>0.25</v>
      </c>
      <c r="M772" s="100">
        <v>720</v>
      </c>
      <c r="N772" s="112" t="s">
        <v>591</v>
      </c>
      <c r="O772" s="32" t="s">
        <v>2365</v>
      </c>
      <c r="P772" s="111" t="s">
        <v>2011</v>
      </c>
      <c r="Q772" s="80" t="s">
        <v>1955</v>
      </c>
      <c r="R772" s="80" t="s">
        <v>1750</v>
      </c>
      <c r="S772" s="36" t="s">
        <v>2060</v>
      </c>
      <c r="T772" s="80" t="s">
        <v>2206</v>
      </c>
      <c r="U772" s="80"/>
      <c r="V772" s="80"/>
      <c r="W772" s="80" t="str">
        <f t="shared" si="38"/>
        <v/>
      </c>
      <c r="X772" s="32" t="s">
        <v>1593</v>
      </c>
      <c r="Y772" s="110" t="s">
        <v>698</v>
      </c>
      <c r="Z772" s="35"/>
      <c r="AA772" s="133">
        <v>1</v>
      </c>
      <c r="AB772" s="133">
        <f t="shared" si="39"/>
        <v>0</v>
      </c>
    </row>
    <row r="773" spans="1:28" s="3" customFormat="1" x14ac:dyDescent="0.2">
      <c r="A773" s="99">
        <v>753</v>
      </c>
      <c r="B773" s="100">
        <v>772</v>
      </c>
      <c r="C773" s="101"/>
      <c r="D773" s="142" t="s">
        <v>2546</v>
      </c>
      <c r="E773" s="100" t="s">
        <v>700</v>
      </c>
      <c r="F773" s="102" t="str">
        <f t="shared" si="37"/>
        <v xml:space="preserve">1935, Mar. 15 - Farley's Follies - 3c  Dark Blue,  Byrd Expedition, Perf 11   </v>
      </c>
      <c r="G773" s="106" t="s">
        <v>2512</v>
      </c>
      <c r="H773" s="104"/>
      <c r="I773" s="105">
        <v>0.45</v>
      </c>
      <c r="J773" s="105"/>
      <c r="K773" s="105">
        <v>0.5</v>
      </c>
      <c r="L773" s="104">
        <v>0.45</v>
      </c>
      <c r="M773" s="100">
        <v>724</v>
      </c>
      <c r="N773" s="112" t="s">
        <v>591</v>
      </c>
      <c r="O773" s="32" t="s">
        <v>2365</v>
      </c>
      <c r="P773" s="111" t="s">
        <v>2011</v>
      </c>
      <c r="Q773" s="80" t="s">
        <v>1955</v>
      </c>
      <c r="R773" s="80" t="s">
        <v>1752</v>
      </c>
      <c r="S773" s="36" t="s">
        <v>2117</v>
      </c>
      <c r="T773" s="80" t="s">
        <v>2190</v>
      </c>
      <c r="U773" s="80"/>
      <c r="V773" s="80"/>
      <c r="W773" s="80" t="str">
        <f t="shared" si="38"/>
        <v/>
      </c>
      <c r="X773" s="32" t="s">
        <v>1593</v>
      </c>
      <c r="Y773" s="110" t="s">
        <v>700</v>
      </c>
      <c r="Z773" s="35"/>
      <c r="AA773" s="133">
        <v>1</v>
      </c>
      <c r="AB773" s="133">
        <f t="shared" si="39"/>
        <v>0</v>
      </c>
    </row>
    <row r="774" spans="1:28" s="3" customFormat="1" x14ac:dyDescent="0.2">
      <c r="A774" s="99">
        <v>754</v>
      </c>
      <c r="B774" s="100">
        <v>773</v>
      </c>
      <c r="C774" s="101"/>
      <c r="D774" s="142" t="s">
        <v>2546</v>
      </c>
      <c r="E774" s="100" t="s">
        <v>703</v>
      </c>
      <c r="F774" s="102" t="str">
        <f t="shared" si="37"/>
        <v xml:space="preserve">1935, Mar. 15 - Farley's Follies - 3c  Deep Purple,  Mother's Day, Imperf   </v>
      </c>
      <c r="G774" s="106" t="s">
        <v>2512</v>
      </c>
      <c r="H774" s="104"/>
      <c r="I774" s="105">
        <v>0.6</v>
      </c>
      <c r="J774" s="105"/>
      <c r="K774" s="105">
        <v>0.6</v>
      </c>
      <c r="L774" s="104">
        <v>0.6</v>
      </c>
      <c r="M774" s="100">
        <v>731</v>
      </c>
      <c r="N774" s="112" t="s">
        <v>591</v>
      </c>
      <c r="O774" s="32" t="s">
        <v>2365</v>
      </c>
      <c r="P774" s="111" t="s">
        <v>2011</v>
      </c>
      <c r="Q774" s="80" t="s">
        <v>1955</v>
      </c>
      <c r="R774" s="80" t="s">
        <v>1755</v>
      </c>
      <c r="S774" s="36" t="s">
        <v>2366</v>
      </c>
      <c r="T774" s="80" t="s">
        <v>2138</v>
      </c>
      <c r="U774" s="80"/>
      <c r="V774" s="80"/>
      <c r="W774" s="80" t="str">
        <f t="shared" si="38"/>
        <v/>
      </c>
      <c r="X774" s="32" t="s">
        <v>1593</v>
      </c>
      <c r="Y774" s="110" t="s">
        <v>703</v>
      </c>
      <c r="Z774" s="35"/>
      <c r="AA774" s="133">
        <v>1</v>
      </c>
      <c r="AB774" s="133">
        <f t="shared" si="39"/>
        <v>0</v>
      </c>
    </row>
    <row r="775" spans="1:28" s="3" customFormat="1" x14ac:dyDescent="0.2">
      <c r="A775" s="99">
        <v>755</v>
      </c>
      <c r="B775" s="100">
        <v>774</v>
      </c>
      <c r="C775" s="101"/>
      <c r="D775" s="142" t="s">
        <v>2546</v>
      </c>
      <c r="E775" s="100" t="s">
        <v>704</v>
      </c>
      <c r="F775" s="102" t="str">
        <f t="shared" si="37"/>
        <v xml:space="preserve">1935, Mar. 15 - Farley's Follies - 3c  Deep Purple,  Wisconsin, Imperf   </v>
      </c>
      <c r="G775" s="106" t="s">
        <v>2512</v>
      </c>
      <c r="H775" s="104"/>
      <c r="I775" s="105">
        <v>0.6</v>
      </c>
      <c r="J775" s="105"/>
      <c r="K775" s="105">
        <v>0.6</v>
      </c>
      <c r="L775" s="104">
        <v>0.6</v>
      </c>
      <c r="M775" s="100">
        <v>733</v>
      </c>
      <c r="N775" s="112" t="s">
        <v>591</v>
      </c>
      <c r="O775" s="32" t="s">
        <v>2365</v>
      </c>
      <c r="P775" s="111" t="s">
        <v>2011</v>
      </c>
      <c r="Q775" s="80" t="s">
        <v>1955</v>
      </c>
      <c r="R775" s="80" t="s">
        <v>1756</v>
      </c>
      <c r="S775" s="36" t="s">
        <v>2366</v>
      </c>
      <c r="T775" s="80" t="s">
        <v>2138</v>
      </c>
      <c r="U775" s="80"/>
      <c r="V775" s="80"/>
      <c r="W775" s="80" t="str">
        <f t="shared" si="38"/>
        <v/>
      </c>
      <c r="X775" s="32" t="s">
        <v>1593</v>
      </c>
      <c r="Y775" s="110" t="s">
        <v>704</v>
      </c>
      <c r="Z775" s="35"/>
      <c r="AA775" s="133">
        <v>1</v>
      </c>
      <c r="AB775" s="133">
        <f t="shared" si="39"/>
        <v>0</v>
      </c>
    </row>
    <row r="776" spans="1:28" s="3" customFormat="1" x14ac:dyDescent="0.2">
      <c r="A776" s="99">
        <v>756</v>
      </c>
      <c r="B776" s="100">
        <v>775</v>
      </c>
      <c r="C776" s="101"/>
      <c r="D776" s="142" t="s">
        <v>2546</v>
      </c>
      <c r="E776" s="100" t="s">
        <v>705</v>
      </c>
      <c r="F776" s="102" t="str">
        <f t="shared" si="37"/>
        <v xml:space="preserve">1935, Mar. 15 - Farley's Follies - 1c  Green,  Yosemite, Imperf   </v>
      </c>
      <c r="G776" s="106" t="s">
        <v>2512</v>
      </c>
      <c r="H776" s="104"/>
      <c r="I776" s="105">
        <v>0.25</v>
      </c>
      <c r="J776" s="105"/>
      <c r="K776" s="105">
        <v>0.25</v>
      </c>
      <c r="L776" s="104">
        <v>0.25</v>
      </c>
      <c r="M776" s="100">
        <v>735</v>
      </c>
      <c r="N776" s="112" t="s">
        <v>591</v>
      </c>
      <c r="O776" s="32" t="s">
        <v>2365</v>
      </c>
      <c r="P776" s="111" t="s">
        <v>2011</v>
      </c>
      <c r="Q776" s="80" t="s">
        <v>1954</v>
      </c>
      <c r="R776" s="80" t="s">
        <v>1757</v>
      </c>
      <c r="S776" s="36" t="s">
        <v>2022</v>
      </c>
      <c r="T776" s="80" t="s">
        <v>2138</v>
      </c>
      <c r="U776" s="80"/>
      <c r="V776" s="80"/>
      <c r="W776" s="80" t="str">
        <f t="shared" si="38"/>
        <v/>
      </c>
      <c r="X776" s="32" t="s">
        <v>1593</v>
      </c>
      <c r="Y776" s="110" t="s">
        <v>705</v>
      </c>
      <c r="Z776" s="35"/>
      <c r="AA776" s="133">
        <v>1</v>
      </c>
      <c r="AB776" s="133">
        <f t="shared" si="39"/>
        <v>0</v>
      </c>
    </row>
    <row r="777" spans="1:28" s="3" customFormat="1" x14ac:dyDescent="0.2">
      <c r="A777" s="99">
        <v>757</v>
      </c>
      <c r="B777" s="100">
        <v>776</v>
      </c>
      <c r="C777" s="101"/>
      <c r="D777" s="142" t="s">
        <v>2546</v>
      </c>
      <c r="E777" s="100" t="s">
        <v>706</v>
      </c>
      <c r="F777" s="102" t="str">
        <f t="shared" si="37"/>
        <v xml:space="preserve">1935, Mar. 15 - Farley's Follies - 2c  Red Orange,  Grand Canyon, Imperf   </v>
      </c>
      <c r="G777" s="106" t="s">
        <v>2512</v>
      </c>
      <c r="H777" s="104"/>
      <c r="I777" s="105">
        <v>0.25</v>
      </c>
      <c r="J777" s="105"/>
      <c r="K777" s="105">
        <v>0.25</v>
      </c>
      <c r="L777" s="104">
        <v>0.25</v>
      </c>
      <c r="M777" s="100">
        <v>738</v>
      </c>
      <c r="N777" s="112" t="s">
        <v>591</v>
      </c>
      <c r="O777" s="32" t="s">
        <v>2365</v>
      </c>
      <c r="P777" s="111" t="s">
        <v>2011</v>
      </c>
      <c r="Q777" s="80" t="s">
        <v>1960</v>
      </c>
      <c r="R777" s="80" t="s">
        <v>1758</v>
      </c>
      <c r="S777" s="36" t="s">
        <v>2143</v>
      </c>
      <c r="T777" s="80" t="s">
        <v>2138</v>
      </c>
      <c r="U777" s="80"/>
      <c r="V777" s="80"/>
      <c r="W777" s="80" t="str">
        <f t="shared" si="38"/>
        <v/>
      </c>
      <c r="X777" s="32" t="s">
        <v>1593</v>
      </c>
      <c r="Y777" s="110" t="s">
        <v>706</v>
      </c>
      <c r="Z777" s="35"/>
      <c r="AA777" s="133">
        <v>1</v>
      </c>
      <c r="AB777" s="133">
        <f t="shared" si="39"/>
        <v>0</v>
      </c>
    </row>
    <row r="778" spans="1:28" s="3" customFormat="1" x14ac:dyDescent="0.2">
      <c r="A778" s="99">
        <v>758</v>
      </c>
      <c r="B778" s="100">
        <v>777</v>
      </c>
      <c r="C778" s="101"/>
      <c r="D778" s="142" t="s">
        <v>2546</v>
      </c>
      <c r="E778" s="100" t="s">
        <v>707</v>
      </c>
      <c r="F778" s="102" t="str">
        <f t="shared" si="37"/>
        <v xml:space="preserve">1935, Mar. 15 - Farley's Follies - 3c  Deep Purple,  Mt. Rainier, Imperf   </v>
      </c>
      <c r="G778" s="106" t="s">
        <v>2512</v>
      </c>
      <c r="H778" s="104"/>
      <c r="I778" s="105">
        <v>0.45</v>
      </c>
      <c r="J778" s="105"/>
      <c r="K778" s="105">
        <v>0.5</v>
      </c>
      <c r="L778" s="104">
        <v>0.45</v>
      </c>
      <c r="M778" s="100">
        <v>740</v>
      </c>
      <c r="N778" s="112" t="s">
        <v>591</v>
      </c>
      <c r="O778" s="32" t="s">
        <v>2365</v>
      </c>
      <c r="P778" s="111" t="s">
        <v>2011</v>
      </c>
      <c r="Q778" s="80" t="s">
        <v>1955</v>
      </c>
      <c r="R778" s="80" t="s">
        <v>1759</v>
      </c>
      <c r="S778" s="36" t="s">
        <v>2366</v>
      </c>
      <c r="T778" s="80" t="s">
        <v>2138</v>
      </c>
      <c r="U778" s="80"/>
      <c r="V778" s="80"/>
      <c r="W778" s="80" t="str">
        <f t="shared" si="38"/>
        <v/>
      </c>
      <c r="X778" s="32" t="s">
        <v>1593</v>
      </c>
      <c r="Y778" s="110" t="s">
        <v>707</v>
      </c>
      <c r="Z778" s="35"/>
      <c r="AA778" s="133">
        <v>1</v>
      </c>
      <c r="AB778" s="133">
        <f t="shared" si="39"/>
        <v>0</v>
      </c>
    </row>
    <row r="779" spans="1:28" s="3" customFormat="1" x14ac:dyDescent="0.2">
      <c r="A779" s="99">
        <v>759</v>
      </c>
      <c r="B779" s="100">
        <v>778</v>
      </c>
      <c r="C779" s="101"/>
      <c r="D779" s="142" t="s">
        <v>2546</v>
      </c>
      <c r="E779" s="100" t="s">
        <v>708</v>
      </c>
      <c r="F779" s="102" t="str">
        <f t="shared" si="37"/>
        <v xml:space="preserve">1935, Mar. 15 - Farley's Follies - 4c  Brown,  Mesa Verde, Imperf   </v>
      </c>
      <c r="G779" s="106" t="s">
        <v>2512</v>
      </c>
      <c r="H779" s="104"/>
      <c r="I779" s="105">
        <v>0.95</v>
      </c>
      <c r="J779" s="105"/>
      <c r="K779" s="105">
        <v>1</v>
      </c>
      <c r="L779" s="104">
        <v>0.95</v>
      </c>
      <c r="M779" s="100">
        <v>742</v>
      </c>
      <c r="N779" s="112" t="s">
        <v>591</v>
      </c>
      <c r="O779" s="32" t="s">
        <v>2365</v>
      </c>
      <c r="P779" s="111" t="s">
        <v>2011</v>
      </c>
      <c r="Q779" s="80" t="s">
        <v>1964</v>
      </c>
      <c r="R779" s="80" t="s">
        <v>1760</v>
      </c>
      <c r="S779" s="36" t="s">
        <v>2021</v>
      </c>
      <c r="T779" s="80" t="s">
        <v>2138</v>
      </c>
      <c r="U779" s="80"/>
      <c r="V779" s="80"/>
      <c r="W779" s="80" t="str">
        <f t="shared" si="38"/>
        <v/>
      </c>
      <c r="X779" s="32" t="s">
        <v>1593</v>
      </c>
      <c r="Y779" s="110" t="s">
        <v>708</v>
      </c>
      <c r="Z779" s="35"/>
      <c r="AA779" s="133">
        <v>1</v>
      </c>
      <c r="AB779" s="133">
        <f t="shared" si="39"/>
        <v>0</v>
      </c>
    </row>
    <row r="780" spans="1:28" s="3" customFormat="1" x14ac:dyDescent="0.2">
      <c r="A780" s="99">
        <v>760</v>
      </c>
      <c r="B780" s="100">
        <v>779</v>
      </c>
      <c r="C780" s="101"/>
      <c r="D780" s="142" t="s">
        <v>2546</v>
      </c>
      <c r="E780" s="100" t="s">
        <v>709</v>
      </c>
      <c r="F780" s="102" t="str">
        <f t="shared" si="37"/>
        <v xml:space="preserve">1935, Mar. 15 - Farley's Follies - 5c  Blue,  Yellowstone, Imperf   </v>
      </c>
      <c r="G780" s="106" t="s">
        <v>2512</v>
      </c>
      <c r="H780" s="104"/>
      <c r="I780" s="105">
        <v>1.4</v>
      </c>
      <c r="J780" s="105"/>
      <c r="K780" s="105">
        <v>1.6</v>
      </c>
      <c r="L780" s="104">
        <v>1.4</v>
      </c>
      <c r="M780" s="100">
        <v>744</v>
      </c>
      <c r="N780" s="112" t="s">
        <v>591</v>
      </c>
      <c r="O780" s="32" t="s">
        <v>2365</v>
      </c>
      <c r="P780" s="111" t="s">
        <v>2011</v>
      </c>
      <c r="Q780" s="80" t="s">
        <v>1952</v>
      </c>
      <c r="R780" s="80" t="s">
        <v>1761</v>
      </c>
      <c r="S780" s="36" t="s">
        <v>2018</v>
      </c>
      <c r="T780" s="80" t="s">
        <v>2138</v>
      </c>
      <c r="U780" s="80"/>
      <c r="V780" s="80"/>
      <c r="W780" s="80" t="str">
        <f t="shared" si="38"/>
        <v/>
      </c>
      <c r="X780" s="32" t="s">
        <v>1593</v>
      </c>
      <c r="Y780" s="110" t="s">
        <v>709</v>
      </c>
      <c r="Z780" s="35"/>
      <c r="AA780" s="133">
        <v>1</v>
      </c>
      <c r="AB780" s="133">
        <f t="shared" si="39"/>
        <v>0</v>
      </c>
    </row>
    <row r="781" spans="1:28" s="3" customFormat="1" x14ac:dyDescent="0.2">
      <c r="A781" s="99">
        <v>761</v>
      </c>
      <c r="B781" s="100">
        <v>780</v>
      </c>
      <c r="C781" s="101"/>
      <c r="D781" s="142" t="s">
        <v>2546</v>
      </c>
      <c r="E781" s="100" t="s">
        <v>710</v>
      </c>
      <c r="F781" s="102" t="str">
        <f t="shared" si="37"/>
        <v xml:space="preserve">1935, Mar. 15 - Farley's Follies - 6c  Dark Blue,  Crater Lake, Imperf   </v>
      </c>
      <c r="G781" s="106" t="s">
        <v>2512</v>
      </c>
      <c r="H781" s="104"/>
      <c r="I781" s="105">
        <v>2.25</v>
      </c>
      <c r="J781" s="105"/>
      <c r="K781" s="105">
        <v>2.4</v>
      </c>
      <c r="L781" s="104">
        <v>2.25</v>
      </c>
      <c r="M781" s="100">
        <v>746</v>
      </c>
      <c r="N781" s="112" t="s">
        <v>591</v>
      </c>
      <c r="O781" s="32" t="s">
        <v>2365</v>
      </c>
      <c r="P781" s="111" t="s">
        <v>2011</v>
      </c>
      <c r="Q781" s="80" t="s">
        <v>1962</v>
      </c>
      <c r="R781" s="80" t="s">
        <v>1762</v>
      </c>
      <c r="S781" s="36" t="s">
        <v>2117</v>
      </c>
      <c r="T781" s="80" t="s">
        <v>2138</v>
      </c>
      <c r="U781" s="80"/>
      <c r="V781" s="80"/>
      <c r="W781" s="80" t="str">
        <f t="shared" si="38"/>
        <v/>
      </c>
      <c r="X781" s="32" t="s">
        <v>1593</v>
      </c>
      <c r="Y781" s="110" t="s">
        <v>710</v>
      </c>
      <c r="Z781" s="35"/>
      <c r="AA781" s="133">
        <v>1</v>
      </c>
      <c r="AB781" s="133">
        <f t="shared" si="39"/>
        <v>0</v>
      </c>
    </row>
    <row r="782" spans="1:28" s="3" customFormat="1" x14ac:dyDescent="0.2">
      <c r="A782" s="99">
        <v>762</v>
      </c>
      <c r="B782" s="100">
        <v>781</v>
      </c>
      <c r="C782" s="101"/>
      <c r="D782" s="142" t="s">
        <v>2546</v>
      </c>
      <c r="E782" s="100" t="s">
        <v>711</v>
      </c>
      <c r="F782" s="102" t="str">
        <f t="shared" si="37"/>
        <v xml:space="preserve">1935, Mar. 15 - Farley's Follies - 7c  Black,  Acadia, Imperf   </v>
      </c>
      <c r="G782" s="106" t="s">
        <v>2512</v>
      </c>
      <c r="H782" s="104"/>
      <c r="I782" s="105">
        <v>1.4</v>
      </c>
      <c r="J782" s="105"/>
      <c r="K782" s="105">
        <v>1.6</v>
      </c>
      <c r="L782" s="104">
        <v>1.4</v>
      </c>
      <c r="M782" s="100">
        <v>748</v>
      </c>
      <c r="N782" s="112" t="s">
        <v>591</v>
      </c>
      <c r="O782" s="32" t="s">
        <v>2365</v>
      </c>
      <c r="P782" s="111" t="s">
        <v>2011</v>
      </c>
      <c r="Q782" s="80" t="s">
        <v>1963</v>
      </c>
      <c r="R782" s="80" t="s">
        <v>1763</v>
      </c>
      <c r="S782" s="36" t="s">
        <v>2014</v>
      </c>
      <c r="T782" s="80" t="s">
        <v>2138</v>
      </c>
      <c r="U782" s="80"/>
      <c r="V782" s="80"/>
      <c r="W782" s="80" t="str">
        <f t="shared" si="38"/>
        <v/>
      </c>
      <c r="X782" s="32" t="s">
        <v>1593</v>
      </c>
      <c r="Y782" s="110" t="s">
        <v>711</v>
      </c>
      <c r="Z782" s="35"/>
      <c r="AA782" s="133">
        <v>1</v>
      </c>
      <c r="AB782" s="133">
        <f t="shared" si="39"/>
        <v>0</v>
      </c>
    </row>
    <row r="783" spans="1:28" s="3" customFormat="1" x14ac:dyDescent="0.2">
      <c r="A783" s="99">
        <v>763</v>
      </c>
      <c r="B783" s="100">
        <v>782</v>
      </c>
      <c r="C783" s="101"/>
      <c r="D783" s="142" t="s">
        <v>2546</v>
      </c>
      <c r="E783" s="100" t="s">
        <v>712</v>
      </c>
      <c r="F783" s="102" t="str">
        <f t="shared" si="37"/>
        <v xml:space="preserve">1935, Mar. 15 - Farley's Follies - 8c  Sage Green,  Zion, Imperf   </v>
      </c>
      <c r="G783" s="106" t="s">
        <v>2512</v>
      </c>
      <c r="H783" s="104"/>
      <c r="I783" s="105">
        <v>1.5</v>
      </c>
      <c r="J783" s="105"/>
      <c r="K783" s="105">
        <v>1.9</v>
      </c>
      <c r="L783" s="104">
        <v>1.5</v>
      </c>
      <c r="M783" s="100">
        <v>750</v>
      </c>
      <c r="N783" s="112" t="s">
        <v>591</v>
      </c>
      <c r="O783" s="32" t="s">
        <v>2365</v>
      </c>
      <c r="P783" s="111" t="s">
        <v>2011</v>
      </c>
      <c r="Q783" s="80" t="s">
        <v>1965</v>
      </c>
      <c r="R783" s="80" t="s">
        <v>1764</v>
      </c>
      <c r="S783" s="36" t="s">
        <v>2127</v>
      </c>
      <c r="T783" s="80" t="s">
        <v>2138</v>
      </c>
      <c r="U783" s="80"/>
      <c r="V783" s="80"/>
      <c r="W783" s="80" t="str">
        <f t="shared" si="38"/>
        <v/>
      </c>
      <c r="X783" s="32" t="s">
        <v>1593</v>
      </c>
      <c r="Y783" s="110" t="s">
        <v>712</v>
      </c>
      <c r="Z783" s="35"/>
      <c r="AA783" s="133">
        <v>1</v>
      </c>
      <c r="AB783" s="133">
        <f t="shared" si="39"/>
        <v>0</v>
      </c>
    </row>
    <row r="784" spans="1:28" s="3" customFormat="1" x14ac:dyDescent="0.2">
      <c r="A784" s="99">
        <v>764</v>
      </c>
      <c r="B784" s="100">
        <v>783</v>
      </c>
      <c r="C784" s="101"/>
      <c r="D784" s="142" t="s">
        <v>2546</v>
      </c>
      <c r="E784" s="100" t="s">
        <v>713</v>
      </c>
      <c r="F784" s="102" t="str">
        <f t="shared" si="37"/>
        <v xml:space="preserve">1935, Mar. 15 - Farley's Follies - 9c  Red Orange,  Glacier, Imperf   </v>
      </c>
      <c r="G784" s="106" t="s">
        <v>2512</v>
      </c>
      <c r="H784" s="104"/>
      <c r="I784" s="105">
        <v>1.75</v>
      </c>
      <c r="J784" s="105"/>
      <c r="K784" s="105">
        <v>2</v>
      </c>
      <c r="L784" s="104">
        <v>1.75</v>
      </c>
      <c r="M784" s="100">
        <v>753</v>
      </c>
      <c r="N784" s="112" t="s">
        <v>591</v>
      </c>
      <c r="O784" s="32" t="s">
        <v>2365</v>
      </c>
      <c r="P784" s="111" t="s">
        <v>2011</v>
      </c>
      <c r="Q784" s="80" t="s">
        <v>1968</v>
      </c>
      <c r="R784" s="80" t="s">
        <v>1765</v>
      </c>
      <c r="S784" s="36" t="s">
        <v>2143</v>
      </c>
      <c r="T784" s="80" t="s">
        <v>2138</v>
      </c>
      <c r="U784" s="80"/>
      <c r="V784" s="80"/>
      <c r="W784" s="80" t="str">
        <f t="shared" si="38"/>
        <v/>
      </c>
      <c r="X784" s="32" t="s">
        <v>1593</v>
      </c>
      <c r="Y784" s="110" t="s">
        <v>713</v>
      </c>
      <c r="Z784" s="35"/>
      <c r="AA784" s="133">
        <v>1</v>
      </c>
      <c r="AB784" s="133">
        <f t="shared" si="39"/>
        <v>0</v>
      </c>
    </row>
    <row r="785" spans="1:28" s="3" customFormat="1" x14ac:dyDescent="0.2">
      <c r="A785" s="99">
        <v>765</v>
      </c>
      <c r="B785" s="100">
        <v>784</v>
      </c>
      <c r="C785" s="101"/>
      <c r="D785" s="142" t="s">
        <v>2546</v>
      </c>
      <c r="E785" s="100" t="s">
        <v>714</v>
      </c>
      <c r="F785" s="102" t="str">
        <f t="shared" si="37"/>
        <v xml:space="preserve">1935, Mar. 15 - Farley's Follies - 10c  Gray Black,  Great Smoky Mountains, Imperf   </v>
      </c>
      <c r="G785" s="106" t="s">
        <v>2512</v>
      </c>
      <c r="H785" s="104"/>
      <c r="I785" s="105">
        <v>3.5</v>
      </c>
      <c r="J785" s="105"/>
      <c r="K785" s="105">
        <v>4</v>
      </c>
      <c r="L785" s="104">
        <v>3.5</v>
      </c>
      <c r="M785" s="100">
        <v>755</v>
      </c>
      <c r="N785" s="112" t="s">
        <v>591</v>
      </c>
      <c r="O785" s="32" t="s">
        <v>2365</v>
      </c>
      <c r="P785" s="111" t="s">
        <v>2011</v>
      </c>
      <c r="Q785" s="80" t="s">
        <v>1953</v>
      </c>
      <c r="R785" s="80" t="s">
        <v>1766</v>
      </c>
      <c r="S785" s="36" t="s">
        <v>2364</v>
      </c>
      <c r="T785" s="80" t="s">
        <v>2138</v>
      </c>
      <c r="U785" s="80"/>
      <c r="V785" s="80"/>
      <c r="W785" s="80" t="str">
        <f t="shared" si="38"/>
        <v/>
      </c>
      <c r="X785" s="32" t="s">
        <v>1593</v>
      </c>
      <c r="Y785" s="110" t="s">
        <v>714</v>
      </c>
      <c r="Z785" s="35"/>
      <c r="AA785" s="133">
        <v>1</v>
      </c>
      <c r="AB785" s="133">
        <f t="shared" si="39"/>
        <v>0</v>
      </c>
    </row>
    <row r="786" spans="1:28" s="3" customFormat="1" x14ac:dyDescent="0.2">
      <c r="A786" s="99">
        <v>766</v>
      </c>
      <c r="B786" s="100">
        <v>785</v>
      </c>
      <c r="C786" s="101"/>
      <c r="D786" s="142" t="s">
        <v>2546</v>
      </c>
      <c r="E786" s="100" t="s">
        <v>697</v>
      </c>
      <c r="F786" s="102" t="str">
        <f t="shared" si="37"/>
        <v xml:space="preserve">1935, Mar. 15 - Farley's Follies - 1c  Yellow Green,  Ft. Dearborn, Imperf   </v>
      </c>
      <c r="G786" s="106" t="s">
        <v>2512</v>
      </c>
      <c r="H786" s="104"/>
      <c r="I786" s="105">
        <v>30</v>
      </c>
      <c r="J786" s="105"/>
      <c r="K786" s="105">
        <v>30</v>
      </c>
      <c r="L786" s="104">
        <v>30</v>
      </c>
      <c r="M786" s="100">
        <v>718</v>
      </c>
      <c r="N786" s="112" t="s">
        <v>591</v>
      </c>
      <c r="O786" s="32" t="s">
        <v>2365</v>
      </c>
      <c r="P786" s="111" t="s">
        <v>2011</v>
      </c>
      <c r="Q786" s="80" t="s">
        <v>1954</v>
      </c>
      <c r="R786" s="80" t="s">
        <v>1749</v>
      </c>
      <c r="S786" s="36" t="s">
        <v>2107</v>
      </c>
      <c r="T786" s="80" t="s">
        <v>2138</v>
      </c>
      <c r="U786" s="80"/>
      <c r="V786" s="80"/>
      <c r="W786" s="80" t="str">
        <f t="shared" si="38"/>
        <v/>
      </c>
      <c r="X786" s="32" t="s">
        <v>1593</v>
      </c>
      <c r="Y786" s="110" t="s">
        <v>697</v>
      </c>
      <c r="Z786" s="35"/>
      <c r="AA786" s="133">
        <v>1</v>
      </c>
      <c r="AB786" s="133">
        <f t="shared" si="39"/>
        <v>0</v>
      </c>
    </row>
    <row r="787" spans="1:28" s="3" customFormat="1" x14ac:dyDescent="0.2">
      <c r="A787" s="99">
        <v>767</v>
      </c>
      <c r="B787" s="100">
        <v>786</v>
      </c>
      <c r="C787" s="101"/>
      <c r="D787" s="142" t="s">
        <v>2546</v>
      </c>
      <c r="E787" s="100" t="s">
        <v>698</v>
      </c>
      <c r="F787" s="102" t="str">
        <f t="shared" si="37"/>
        <v xml:space="preserve">1935, Mar. 15 - Farley's Follies - 3c  Deep Purple,  Federal Building, Imperf   </v>
      </c>
      <c r="G787" s="106" t="s">
        <v>2512</v>
      </c>
      <c r="H787" s="104"/>
      <c r="I787" s="105">
        <v>25</v>
      </c>
      <c r="J787" s="105"/>
      <c r="K787" s="105">
        <v>25</v>
      </c>
      <c r="L787" s="104">
        <v>25</v>
      </c>
      <c r="M787" s="100">
        <v>721</v>
      </c>
      <c r="N787" s="112" t="s">
        <v>591</v>
      </c>
      <c r="O787" s="32" t="s">
        <v>2365</v>
      </c>
      <c r="P787" s="111" t="s">
        <v>2011</v>
      </c>
      <c r="Q787" s="80" t="s">
        <v>1955</v>
      </c>
      <c r="R787" s="80" t="s">
        <v>1750</v>
      </c>
      <c r="S787" s="36" t="s">
        <v>2366</v>
      </c>
      <c r="T787" s="80" t="s">
        <v>2138</v>
      </c>
      <c r="U787" s="80"/>
      <c r="V787" s="80"/>
      <c r="W787" s="80" t="str">
        <f t="shared" si="38"/>
        <v/>
      </c>
      <c r="X787" s="32" t="s">
        <v>1593</v>
      </c>
      <c r="Y787" s="110" t="s">
        <v>698</v>
      </c>
      <c r="Z787" s="35"/>
      <c r="AA787" s="133">
        <v>1</v>
      </c>
      <c r="AB787" s="133">
        <f t="shared" si="39"/>
        <v>0</v>
      </c>
    </row>
    <row r="788" spans="1:28" s="3" customFormat="1" x14ac:dyDescent="0.2">
      <c r="A788" s="99">
        <v>768</v>
      </c>
      <c r="B788" s="100">
        <v>787</v>
      </c>
      <c r="C788" s="101"/>
      <c r="D788" s="142" t="s">
        <v>2546</v>
      </c>
      <c r="E788" s="100" t="s">
        <v>700</v>
      </c>
      <c r="F788" s="102" t="str">
        <f t="shared" si="37"/>
        <v xml:space="preserve">1935, Mar. 15 - Farley's Follies - 3c  Dark Blue,  Byrd Expedition, Imperf   </v>
      </c>
      <c r="G788" s="106" t="s">
        <v>2512</v>
      </c>
      <c r="H788" s="104"/>
      <c r="I788" s="105">
        <v>15</v>
      </c>
      <c r="J788" s="105"/>
      <c r="K788" s="105">
        <v>20</v>
      </c>
      <c r="L788" s="104">
        <v>15</v>
      </c>
      <c r="M788" s="100">
        <v>725</v>
      </c>
      <c r="N788" s="112" t="s">
        <v>591</v>
      </c>
      <c r="O788" s="32" t="s">
        <v>2365</v>
      </c>
      <c r="P788" s="111" t="s">
        <v>2011</v>
      </c>
      <c r="Q788" s="80" t="s">
        <v>1955</v>
      </c>
      <c r="R788" s="80" t="s">
        <v>1752</v>
      </c>
      <c r="S788" s="36" t="s">
        <v>2117</v>
      </c>
      <c r="T788" s="80" t="s">
        <v>2138</v>
      </c>
      <c r="U788" s="80"/>
      <c r="V788" s="80"/>
      <c r="W788" s="80" t="str">
        <f t="shared" si="38"/>
        <v/>
      </c>
      <c r="X788" s="32" t="s">
        <v>1593</v>
      </c>
      <c r="Y788" s="110" t="s">
        <v>700</v>
      </c>
      <c r="Z788" s="35"/>
      <c r="AA788" s="133">
        <v>1</v>
      </c>
      <c r="AB788" s="133">
        <f t="shared" si="39"/>
        <v>0</v>
      </c>
    </row>
    <row r="789" spans="1:28" s="3" customFormat="1" x14ac:dyDescent="0.2">
      <c r="A789" s="99">
        <v>769</v>
      </c>
      <c r="B789" s="100">
        <v>788</v>
      </c>
      <c r="C789" s="101"/>
      <c r="D789" s="142" t="s">
        <v>2546</v>
      </c>
      <c r="E789" s="100" t="s">
        <v>705</v>
      </c>
      <c r="F789" s="102" t="str">
        <f t="shared" si="37"/>
        <v xml:space="preserve">1935, Mar. 15 - Farley's Follies - 1c  Green,  Yosemite, Imperf   </v>
      </c>
      <c r="G789" s="106" t="s">
        <v>2512</v>
      </c>
      <c r="H789" s="104"/>
      <c r="I789" s="105">
        <v>11</v>
      </c>
      <c r="J789" s="105"/>
      <c r="K789" s="105">
        <v>12.5</v>
      </c>
      <c r="L789" s="104">
        <v>11</v>
      </c>
      <c r="M789" s="100">
        <v>736</v>
      </c>
      <c r="N789" s="112" t="s">
        <v>591</v>
      </c>
      <c r="O789" s="32" t="s">
        <v>2365</v>
      </c>
      <c r="P789" s="111" t="s">
        <v>2011</v>
      </c>
      <c r="Q789" s="80" t="s">
        <v>1954</v>
      </c>
      <c r="R789" s="80" t="s">
        <v>1757</v>
      </c>
      <c r="S789" s="36" t="s">
        <v>2022</v>
      </c>
      <c r="T789" s="80" t="s">
        <v>2138</v>
      </c>
      <c r="U789" s="80"/>
      <c r="V789" s="80"/>
      <c r="W789" s="80" t="str">
        <f t="shared" si="38"/>
        <v/>
      </c>
      <c r="X789" s="32" t="s">
        <v>1593</v>
      </c>
      <c r="Y789" s="110" t="s">
        <v>705</v>
      </c>
      <c r="Z789" s="35"/>
      <c r="AA789" s="133">
        <v>1</v>
      </c>
      <c r="AB789" s="133">
        <f t="shared" si="39"/>
        <v>0</v>
      </c>
    </row>
    <row r="790" spans="1:28" s="3" customFormat="1" x14ac:dyDescent="0.2">
      <c r="A790" s="99">
        <v>770</v>
      </c>
      <c r="B790" s="100">
        <v>789</v>
      </c>
      <c r="C790" s="101"/>
      <c r="D790" s="142" t="s">
        <v>2546</v>
      </c>
      <c r="E790" s="100" t="s">
        <v>714</v>
      </c>
      <c r="F790" s="102" t="str">
        <f t="shared" si="37"/>
        <v xml:space="preserve">1935, Mar. 15 - Farley's Follies - 10c  Deep Purple,  Great Smoky Mountains, Imperf   </v>
      </c>
      <c r="G790" s="106" t="s">
        <v>2512</v>
      </c>
      <c r="H790" s="104"/>
      <c r="I790" s="105">
        <v>24</v>
      </c>
      <c r="J790" s="105"/>
      <c r="K790" s="105">
        <v>30</v>
      </c>
      <c r="L790" s="104">
        <v>24</v>
      </c>
      <c r="M790" s="100">
        <v>756</v>
      </c>
      <c r="N790" s="112" t="s">
        <v>591</v>
      </c>
      <c r="O790" s="32" t="s">
        <v>2365</v>
      </c>
      <c r="P790" s="111" t="s">
        <v>2011</v>
      </c>
      <c r="Q790" s="80" t="s">
        <v>1953</v>
      </c>
      <c r="R790" s="80" t="s">
        <v>1766</v>
      </c>
      <c r="S790" s="36" t="s">
        <v>2366</v>
      </c>
      <c r="T790" s="80" t="s">
        <v>2138</v>
      </c>
      <c r="U790" s="80"/>
      <c r="V790" s="80"/>
      <c r="W790" s="80" t="str">
        <f t="shared" si="38"/>
        <v/>
      </c>
      <c r="X790" s="32" t="s">
        <v>1593</v>
      </c>
      <c r="Y790" s="110" t="s">
        <v>714</v>
      </c>
      <c r="Z790" s="35"/>
      <c r="AA790" s="133">
        <v>1</v>
      </c>
      <c r="AB790" s="133">
        <f t="shared" si="39"/>
        <v>0</v>
      </c>
    </row>
    <row r="791" spans="1:28" s="3" customFormat="1" x14ac:dyDescent="0.2">
      <c r="A791" s="99">
        <v>771</v>
      </c>
      <c r="B791" s="100">
        <v>790</v>
      </c>
      <c r="C791" s="101"/>
      <c r="D791" s="142" t="s">
        <v>2546</v>
      </c>
      <c r="E791" s="100" t="s">
        <v>589</v>
      </c>
      <c r="F791" s="102" t="str">
        <f t="shared" si="37"/>
        <v xml:space="preserve">1935, Mar. 15 - Farley's Follies - 16c  Dark Blue, Great Seal, Imperf   </v>
      </c>
      <c r="G791" s="106" t="s">
        <v>2512</v>
      </c>
      <c r="H791" s="104"/>
      <c r="I791" s="105">
        <v>2.6</v>
      </c>
      <c r="J791" s="105"/>
      <c r="K791" s="105">
        <v>2.75</v>
      </c>
      <c r="L791" s="104">
        <v>2.6</v>
      </c>
      <c r="M791" s="100">
        <v>1117</v>
      </c>
      <c r="N791" s="112" t="s">
        <v>593</v>
      </c>
      <c r="O791" s="32" t="s">
        <v>2365</v>
      </c>
      <c r="P791" s="111" t="s">
        <v>2011</v>
      </c>
      <c r="Q791" s="80" t="s">
        <v>1976</v>
      </c>
      <c r="R791" s="80" t="s">
        <v>1898</v>
      </c>
      <c r="S791" s="36" t="s">
        <v>2117</v>
      </c>
      <c r="T791" s="80" t="s">
        <v>2138</v>
      </c>
      <c r="U791" s="80"/>
      <c r="V791" s="80"/>
      <c r="W791" s="80" t="str">
        <f t="shared" si="38"/>
        <v/>
      </c>
      <c r="X791" s="32" t="s">
        <v>1593</v>
      </c>
      <c r="Y791" s="110" t="s">
        <v>589</v>
      </c>
      <c r="Z791" s="35"/>
      <c r="AA791" s="133">
        <v>1</v>
      </c>
      <c r="AB791" s="133">
        <f t="shared" si="39"/>
        <v>0</v>
      </c>
    </row>
    <row r="792" spans="1:28" s="3" customFormat="1" x14ac:dyDescent="0.2">
      <c r="A792" s="99">
        <v>772</v>
      </c>
      <c r="B792" s="100">
        <v>791</v>
      </c>
      <c r="C792" s="101" t="s">
        <v>715</v>
      </c>
      <c r="D792" s="142" t="s">
        <v>2546</v>
      </c>
      <c r="E792" s="100" t="s">
        <v>715</v>
      </c>
      <c r="F792" s="102" t="str">
        <f t="shared" si="37"/>
        <v xml:space="preserve">1935, Apr. 26 - 1935 Commemorative Issues - 3c  Rose Purple,  Connecticut Tercentenary Charter Oak, Rotary Press, Perf 11x10 1/2   </v>
      </c>
      <c r="G792" s="106" t="s">
        <v>2512</v>
      </c>
      <c r="H792" s="104">
        <v>0.25</v>
      </c>
      <c r="I792" s="105">
        <v>0.25</v>
      </c>
      <c r="J792" s="105"/>
      <c r="K792" s="105">
        <v>0.35</v>
      </c>
      <c r="L792" s="104">
        <v>0.25</v>
      </c>
      <c r="M792" s="100">
        <v>757</v>
      </c>
      <c r="N792" s="112" t="s">
        <v>591</v>
      </c>
      <c r="O792" s="32" t="s">
        <v>2367</v>
      </c>
      <c r="P792" s="111" t="s">
        <v>584</v>
      </c>
      <c r="Q792" s="80" t="s">
        <v>1955</v>
      </c>
      <c r="R792" s="80" t="s">
        <v>1767</v>
      </c>
      <c r="S792" s="36" t="s">
        <v>2376</v>
      </c>
      <c r="T792" s="80" t="s">
        <v>2220</v>
      </c>
      <c r="U792" s="80"/>
      <c r="V792" s="80" t="s">
        <v>2167</v>
      </c>
      <c r="W792" s="80" t="str">
        <f t="shared" si="38"/>
        <v>, Rotary Press</v>
      </c>
      <c r="X792" s="32" t="s">
        <v>591</v>
      </c>
      <c r="Y792" s="110" t="s">
        <v>715</v>
      </c>
      <c r="Z792" s="35" t="s">
        <v>1142</v>
      </c>
      <c r="AA792" s="133">
        <v>1</v>
      </c>
      <c r="AB792" s="133">
        <f t="shared" si="39"/>
        <v>1</v>
      </c>
    </row>
    <row r="793" spans="1:28" s="3" customFormat="1" x14ac:dyDescent="0.2">
      <c r="A793" s="99">
        <v>773</v>
      </c>
      <c r="B793" s="100">
        <v>792</v>
      </c>
      <c r="C793" s="101" t="s">
        <v>716</v>
      </c>
      <c r="D793" s="142" t="s">
        <v>2546</v>
      </c>
      <c r="E793" s="100" t="s">
        <v>716</v>
      </c>
      <c r="F793" s="102" t="str">
        <f t="shared" si="37"/>
        <v xml:space="preserve">1935, May 29 - 1935 Commemorative Issues - 3c  Purple,  California Pacific Expo in San Diego, Rotary Press, Perf 11x10 1/2   </v>
      </c>
      <c r="G793" s="106" t="s">
        <v>2512</v>
      </c>
      <c r="H793" s="104">
        <v>0.25</v>
      </c>
      <c r="I793" s="105">
        <v>0.25</v>
      </c>
      <c r="J793" s="105"/>
      <c r="K793" s="105">
        <v>0.35</v>
      </c>
      <c r="L793" s="104">
        <v>0.25</v>
      </c>
      <c r="M793" s="100">
        <v>758</v>
      </c>
      <c r="N793" s="112" t="s">
        <v>591</v>
      </c>
      <c r="O793" s="32" t="s">
        <v>2368</v>
      </c>
      <c r="P793" s="111" t="s">
        <v>584</v>
      </c>
      <c r="Q793" s="80" t="s">
        <v>1955</v>
      </c>
      <c r="R793" s="80" t="s">
        <v>1768</v>
      </c>
      <c r="S793" s="36" t="s">
        <v>2060</v>
      </c>
      <c r="T793" s="80" t="s">
        <v>2220</v>
      </c>
      <c r="U793" s="80"/>
      <c r="V793" s="80" t="s">
        <v>2167</v>
      </c>
      <c r="W793" s="80" t="str">
        <f t="shared" si="38"/>
        <v>, Rotary Press</v>
      </c>
      <c r="X793" s="32" t="s">
        <v>591</v>
      </c>
      <c r="Y793" s="110" t="s">
        <v>716</v>
      </c>
      <c r="Z793" s="35" t="s">
        <v>1143</v>
      </c>
      <c r="AA793" s="133">
        <v>1</v>
      </c>
      <c r="AB793" s="133">
        <f t="shared" si="39"/>
        <v>1</v>
      </c>
    </row>
    <row r="794" spans="1:28" s="3" customFormat="1" x14ac:dyDescent="0.2">
      <c r="A794" s="99">
        <v>774</v>
      </c>
      <c r="B794" s="100">
        <v>793</v>
      </c>
      <c r="C794" s="101" t="s">
        <v>717</v>
      </c>
      <c r="D794" s="142" t="s">
        <v>2546</v>
      </c>
      <c r="E794" s="100" t="s">
        <v>717</v>
      </c>
      <c r="F794" s="102" t="str">
        <f t="shared" si="37"/>
        <v xml:space="preserve">1935, Sept. 30 - 1935 Commemorative Issues - 3c  Purple,  Boulder Dam Issue, Perf 11   </v>
      </c>
      <c r="G794" s="106" t="s">
        <v>2512</v>
      </c>
      <c r="H794" s="104">
        <v>0.25</v>
      </c>
      <c r="I794" s="105">
        <v>0.25</v>
      </c>
      <c r="J794" s="105"/>
      <c r="K794" s="105">
        <v>0.35</v>
      </c>
      <c r="L794" s="104">
        <v>0.25</v>
      </c>
      <c r="M794" s="100">
        <v>759</v>
      </c>
      <c r="N794" s="112" t="s">
        <v>591</v>
      </c>
      <c r="O794" s="32" t="s">
        <v>2369</v>
      </c>
      <c r="P794" s="111" t="s">
        <v>584</v>
      </c>
      <c r="Q794" s="80" t="s">
        <v>1955</v>
      </c>
      <c r="R794" s="80" t="s">
        <v>1769</v>
      </c>
      <c r="S794" s="36" t="s">
        <v>2060</v>
      </c>
      <c r="T794" s="80" t="s">
        <v>2190</v>
      </c>
      <c r="U794" s="80"/>
      <c r="V794" s="80"/>
      <c r="W794" s="80" t="str">
        <f t="shared" si="38"/>
        <v/>
      </c>
      <c r="X794" s="32" t="s">
        <v>591</v>
      </c>
      <c r="Y794" s="110" t="s">
        <v>717</v>
      </c>
      <c r="Z794" s="35" t="s">
        <v>1144</v>
      </c>
      <c r="AA794" s="133">
        <v>1</v>
      </c>
      <c r="AB794" s="133">
        <f t="shared" si="39"/>
        <v>1</v>
      </c>
    </row>
    <row r="795" spans="1:28" s="3" customFormat="1" x14ac:dyDescent="0.2">
      <c r="A795" s="99">
        <v>775</v>
      </c>
      <c r="B795" s="100">
        <v>794</v>
      </c>
      <c r="C795" s="101" t="s">
        <v>718</v>
      </c>
      <c r="D795" s="142" t="s">
        <v>2546</v>
      </c>
      <c r="E795" s="100" t="s">
        <v>718</v>
      </c>
      <c r="F795" s="102" t="str">
        <f t="shared" si="37"/>
        <v xml:space="preserve">1935, Nov. 1 - 1935 Commemorative Issues - 3c  Purple,  Michigan Centenary, Rotary Press, Perf 11x10 1/2   </v>
      </c>
      <c r="G795" s="106" t="s">
        <v>2512</v>
      </c>
      <c r="H795" s="104">
        <v>0.25</v>
      </c>
      <c r="I795" s="105">
        <v>0.25</v>
      </c>
      <c r="J795" s="105"/>
      <c r="K795" s="105">
        <v>0.35</v>
      </c>
      <c r="L795" s="104">
        <v>0.25</v>
      </c>
      <c r="M795" s="100">
        <v>760</v>
      </c>
      <c r="N795" s="112" t="s">
        <v>591</v>
      </c>
      <c r="O795" s="32" t="s">
        <v>2370</v>
      </c>
      <c r="P795" s="111" t="s">
        <v>584</v>
      </c>
      <c r="Q795" s="80" t="s">
        <v>1955</v>
      </c>
      <c r="R795" s="80" t="s">
        <v>1770</v>
      </c>
      <c r="S795" s="36" t="s">
        <v>2060</v>
      </c>
      <c r="T795" s="80" t="s">
        <v>2220</v>
      </c>
      <c r="U795" s="80"/>
      <c r="V795" s="80" t="s">
        <v>2167</v>
      </c>
      <c r="W795" s="80" t="str">
        <f t="shared" si="38"/>
        <v>, Rotary Press</v>
      </c>
      <c r="X795" s="32" t="s">
        <v>591</v>
      </c>
      <c r="Y795" s="110" t="s">
        <v>718</v>
      </c>
      <c r="Z795" s="35" t="s">
        <v>1145</v>
      </c>
      <c r="AA795" s="133">
        <v>1</v>
      </c>
      <c r="AB795" s="133">
        <f t="shared" si="39"/>
        <v>1</v>
      </c>
    </row>
    <row r="796" spans="1:28" s="3" customFormat="1" x14ac:dyDescent="0.2">
      <c r="A796" s="99">
        <v>776</v>
      </c>
      <c r="B796" s="100">
        <v>795</v>
      </c>
      <c r="C796" s="101" t="s">
        <v>719</v>
      </c>
      <c r="D796" s="142" t="s">
        <v>2546</v>
      </c>
      <c r="E796" s="100" t="s">
        <v>719</v>
      </c>
      <c r="F796" s="102" t="str">
        <f t="shared" si="37"/>
        <v xml:space="preserve">1936, Mar. 2 - 1936 Commemorative Issues - 3c  Purple,   Texas Centannial, Rotary Press, Perf 11x10 1/2   </v>
      </c>
      <c r="G796" s="106" t="s">
        <v>2512</v>
      </c>
      <c r="H796" s="104">
        <v>0.25</v>
      </c>
      <c r="I796" s="105">
        <v>0.25</v>
      </c>
      <c r="J796" s="105"/>
      <c r="K796" s="105">
        <v>0.35</v>
      </c>
      <c r="L796" s="104">
        <v>0.25</v>
      </c>
      <c r="M796" s="100">
        <v>761</v>
      </c>
      <c r="N796" s="112" t="s">
        <v>591</v>
      </c>
      <c r="O796" s="32" t="s">
        <v>2371</v>
      </c>
      <c r="P796" s="111" t="s">
        <v>585</v>
      </c>
      <c r="Q796" s="80" t="s">
        <v>1955</v>
      </c>
      <c r="R796" s="80" t="s">
        <v>1771</v>
      </c>
      <c r="S796" s="36" t="s">
        <v>2060</v>
      </c>
      <c r="T796" s="80" t="s">
        <v>2220</v>
      </c>
      <c r="U796" s="80"/>
      <c r="V796" s="80" t="s">
        <v>2167</v>
      </c>
      <c r="W796" s="80" t="str">
        <f t="shared" si="38"/>
        <v>, Rotary Press</v>
      </c>
      <c r="X796" s="32" t="s">
        <v>591</v>
      </c>
      <c r="Y796" s="110" t="s">
        <v>719</v>
      </c>
      <c r="Z796" s="35" t="s">
        <v>1146</v>
      </c>
      <c r="AA796" s="133">
        <v>1</v>
      </c>
      <c r="AB796" s="133">
        <f t="shared" si="39"/>
        <v>1</v>
      </c>
    </row>
    <row r="797" spans="1:28" s="3" customFormat="1" x14ac:dyDescent="0.2">
      <c r="A797" s="99">
        <v>777</v>
      </c>
      <c r="B797" s="100">
        <v>796</v>
      </c>
      <c r="C797" s="101" t="s">
        <v>720</v>
      </c>
      <c r="D797" s="142" t="s">
        <v>2546</v>
      </c>
      <c r="E797" s="100" t="s">
        <v>720</v>
      </c>
      <c r="F797" s="102" t="str">
        <f t="shared" si="37"/>
        <v xml:space="preserve">1936, May 4 - 1936 Commemorative Issues - 3c  Purple,  Rhode Island Territory, Rotary Press, Perf 11x10 1/2   </v>
      </c>
      <c r="G797" s="106" t="s">
        <v>2512</v>
      </c>
      <c r="H797" s="104">
        <v>0.25</v>
      </c>
      <c r="I797" s="105">
        <v>0.25</v>
      </c>
      <c r="J797" s="105"/>
      <c r="K797" s="105">
        <v>0.35</v>
      </c>
      <c r="L797" s="104">
        <v>0.25</v>
      </c>
      <c r="M797" s="100">
        <v>762</v>
      </c>
      <c r="N797" s="112" t="s">
        <v>591</v>
      </c>
      <c r="O797" s="32" t="s">
        <v>2372</v>
      </c>
      <c r="P797" s="111" t="s">
        <v>585</v>
      </c>
      <c r="Q797" s="80" t="s">
        <v>1955</v>
      </c>
      <c r="R797" s="80" t="s">
        <v>1772</v>
      </c>
      <c r="S797" s="36" t="s">
        <v>2060</v>
      </c>
      <c r="T797" s="80" t="s">
        <v>2220</v>
      </c>
      <c r="U797" s="80"/>
      <c r="V797" s="80" t="s">
        <v>2167</v>
      </c>
      <c r="W797" s="80" t="str">
        <f t="shared" si="38"/>
        <v>, Rotary Press</v>
      </c>
      <c r="X797" s="32" t="s">
        <v>591</v>
      </c>
      <c r="Y797" s="110" t="s">
        <v>720</v>
      </c>
      <c r="Z797" s="35" t="s">
        <v>1147</v>
      </c>
      <c r="AA797" s="133">
        <v>1</v>
      </c>
      <c r="AB797" s="133">
        <f t="shared" si="39"/>
        <v>1</v>
      </c>
    </row>
    <row r="798" spans="1:28" s="3" customFormat="1" x14ac:dyDescent="0.2">
      <c r="A798" s="99">
        <v>778</v>
      </c>
      <c r="B798" s="100">
        <v>797</v>
      </c>
      <c r="C798" s="101" t="s">
        <v>558</v>
      </c>
      <c r="D798" s="142" t="s">
        <v>2546</v>
      </c>
      <c r="E798" s="100" t="s">
        <v>558</v>
      </c>
      <c r="F798" s="102" t="str">
        <f t="shared" si="37"/>
        <v xml:space="preserve">1936, May 9 - 1936 Souvenir Sheet - 3c  Purple, Third International Philatelic Exhibition Issue, Imperf   </v>
      </c>
      <c r="G798" s="106" t="s">
        <v>2512</v>
      </c>
      <c r="H798" s="104">
        <v>1.25</v>
      </c>
      <c r="I798" s="105">
        <v>1.25</v>
      </c>
      <c r="J798" s="105"/>
      <c r="K798" s="105">
        <v>1.75</v>
      </c>
      <c r="L798" s="104">
        <v>1.25</v>
      </c>
      <c r="M798" s="100">
        <v>1126</v>
      </c>
      <c r="N798" s="112" t="s">
        <v>592</v>
      </c>
      <c r="O798" s="32" t="s">
        <v>2373</v>
      </c>
      <c r="P798" s="111" t="s">
        <v>557</v>
      </c>
      <c r="Q798" s="80" t="s">
        <v>1955</v>
      </c>
      <c r="R798" s="80" t="s">
        <v>556</v>
      </c>
      <c r="S798" s="36" t="s">
        <v>2060</v>
      </c>
      <c r="T798" s="80" t="s">
        <v>2138</v>
      </c>
      <c r="U798" s="80"/>
      <c r="V798" s="80"/>
      <c r="W798" s="80" t="str">
        <f t="shared" si="38"/>
        <v/>
      </c>
      <c r="X798" s="32" t="s">
        <v>592</v>
      </c>
      <c r="Y798" s="110" t="s">
        <v>558</v>
      </c>
      <c r="Z798" s="35" t="s">
        <v>1061</v>
      </c>
      <c r="AA798" s="133">
        <v>1</v>
      </c>
      <c r="AB798" s="133">
        <f t="shared" si="39"/>
        <v>1</v>
      </c>
    </row>
    <row r="799" spans="1:28" s="3" customFormat="1" x14ac:dyDescent="0.2">
      <c r="A799" s="99">
        <v>782</v>
      </c>
      <c r="B799" s="100">
        <v>798</v>
      </c>
      <c r="C799" s="101" t="s">
        <v>721</v>
      </c>
      <c r="D799" s="142" t="s">
        <v>2546</v>
      </c>
      <c r="E799" s="100" t="s">
        <v>721</v>
      </c>
      <c r="F799" s="102" t="str">
        <f t="shared" si="37"/>
        <v xml:space="preserve">1936, June 15 - 1936 Commemorative Issues - 3c  Purple,  Arkansas Centennial, Rotary Press, Perf 11x10 1/2   </v>
      </c>
      <c r="G799" s="106" t="s">
        <v>2512</v>
      </c>
      <c r="H799" s="104">
        <v>0.25</v>
      </c>
      <c r="I799" s="105">
        <v>0.25</v>
      </c>
      <c r="J799" s="105"/>
      <c r="K799" s="105">
        <v>0.35</v>
      </c>
      <c r="L799" s="104">
        <v>0.25</v>
      </c>
      <c r="M799" s="100">
        <v>763</v>
      </c>
      <c r="N799" s="112" t="s">
        <v>591</v>
      </c>
      <c r="O799" s="32" t="s">
        <v>2374</v>
      </c>
      <c r="P799" s="111" t="s">
        <v>585</v>
      </c>
      <c r="Q799" s="80" t="s">
        <v>1955</v>
      </c>
      <c r="R799" s="80" t="s">
        <v>1773</v>
      </c>
      <c r="S799" s="36" t="s">
        <v>2060</v>
      </c>
      <c r="T799" s="80" t="s">
        <v>2220</v>
      </c>
      <c r="U799" s="80"/>
      <c r="V799" s="80" t="s">
        <v>2167</v>
      </c>
      <c r="W799" s="80" t="str">
        <f t="shared" si="38"/>
        <v>, Rotary Press</v>
      </c>
      <c r="X799" s="32" t="s">
        <v>591</v>
      </c>
      <c r="Y799" s="110" t="s">
        <v>721</v>
      </c>
      <c r="Z799" s="35" t="s">
        <v>1148</v>
      </c>
      <c r="AA799" s="133">
        <v>1</v>
      </c>
      <c r="AB799" s="133">
        <f t="shared" si="39"/>
        <v>1</v>
      </c>
    </row>
    <row r="800" spans="1:28" s="3" customFormat="1" x14ac:dyDescent="0.2">
      <c r="A800" s="99">
        <v>783</v>
      </c>
      <c r="B800" s="100">
        <v>799</v>
      </c>
      <c r="C800" s="101" t="s">
        <v>722</v>
      </c>
      <c r="D800" s="142" t="s">
        <v>2546</v>
      </c>
      <c r="E800" s="100" t="s">
        <v>722</v>
      </c>
      <c r="F800" s="102" t="str">
        <f t="shared" si="37"/>
        <v xml:space="preserve">1936, July 14 - 1936 Commemorative Issues - 3c  Purple,  Oregon Territorial Centennial, Rotary Press, Perf 11x10 1/2   </v>
      </c>
      <c r="G800" s="106" t="s">
        <v>2512</v>
      </c>
      <c r="H800" s="104">
        <v>0.25</v>
      </c>
      <c r="I800" s="105">
        <v>0.25</v>
      </c>
      <c r="J800" s="105"/>
      <c r="K800" s="105">
        <v>0.35</v>
      </c>
      <c r="L800" s="104">
        <v>0.25</v>
      </c>
      <c r="M800" s="100">
        <v>764</v>
      </c>
      <c r="N800" s="112" t="s">
        <v>591</v>
      </c>
      <c r="O800" s="32" t="s">
        <v>2375</v>
      </c>
      <c r="P800" s="111" t="s">
        <v>585</v>
      </c>
      <c r="Q800" s="80" t="s">
        <v>1955</v>
      </c>
      <c r="R800" s="80" t="s">
        <v>1774</v>
      </c>
      <c r="S800" s="36" t="s">
        <v>2060</v>
      </c>
      <c r="T800" s="80" t="s">
        <v>2220</v>
      </c>
      <c r="U800" s="80"/>
      <c r="V800" s="80" t="s">
        <v>2167</v>
      </c>
      <c r="W800" s="80" t="str">
        <f t="shared" si="38"/>
        <v>, Rotary Press</v>
      </c>
      <c r="X800" s="32" t="s">
        <v>591</v>
      </c>
      <c r="Y800" s="110" t="s">
        <v>722</v>
      </c>
      <c r="Z800" s="35" t="s">
        <v>1149</v>
      </c>
      <c r="AA800" s="133">
        <v>1</v>
      </c>
      <c r="AB800" s="133">
        <f t="shared" si="39"/>
        <v>1</v>
      </c>
    </row>
    <row r="801" spans="1:28" s="3" customFormat="1" x14ac:dyDescent="0.2">
      <c r="A801" s="99">
        <v>784</v>
      </c>
      <c r="B801" s="100">
        <v>800</v>
      </c>
      <c r="C801" s="101" t="s">
        <v>723</v>
      </c>
      <c r="D801" s="142" t="s">
        <v>2546</v>
      </c>
      <c r="E801" s="100" t="s">
        <v>723</v>
      </c>
      <c r="F801" s="102" t="str">
        <f t="shared" si="37"/>
        <v xml:space="preserve">1936, Aug. 26 - 1936 Commemorative Issues - 3c  Purple,  Susan B. Anthony, Rotary Press, Perf 11x10 1/2   </v>
      </c>
      <c r="G801" s="106" t="s">
        <v>2512</v>
      </c>
      <c r="H801" s="104">
        <v>0.25</v>
      </c>
      <c r="I801" s="105">
        <v>0.25</v>
      </c>
      <c r="J801" s="105"/>
      <c r="K801" s="105">
        <v>0.25</v>
      </c>
      <c r="L801" s="104">
        <v>0.25</v>
      </c>
      <c r="M801" s="100">
        <v>766</v>
      </c>
      <c r="N801" s="112" t="s">
        <v>591</v>
      </c>
      <c r="O801" s="32" t="s">
        <v>2377</v>
      </c>
      <c r="P801" s="111" t="s">
        <v>585</v>
      </c>
      <c r="Q801" s="80" t="s">
        <v>1955</v>
      </c>
      <c r="R801" s="80" t="s">
        <v>1775</v>
      </c>
      <c r="S801" s="36" t="s">
        <v>2060</v>
      </c>
      <c r="T801" s="80" t="s">
        <v>2220</v>
      </c>
      <c r="U801" s="80"/>
      <c r="V801" s="80" t="s">
        <v>2167</v>
      </c>
      <c r="W801" s="80" t="str">
        <f t="shared" si="38"/>
        <v>, Rotary Press</v>
      </c>
      <c r="X801" s="32" t="s">
        <v>591</v>
      </c>
      <c r="Y801" s="110" t="s">
        <v>723</v>
      </c>
      <c r="Z801" s="35" t="s">
        <v>1150</v>
      </c>
      <c r="AA801" s="133">
        <v>1</v>
      </c>
      <c r="AB801" s="133">
        <f t="shared" si="39"/>
        <v>1</v>
      </c>
    </row>
    <row r="802" spans="1:28" s="3" customFormat="1" x14ac:dyDescent="0.2">
      <c r="A802" s="99">
        <v>785</v>
      </c>
      <c r="B802" s="100">
        <v>801</v>
      </c>
      <c r="C802" s="101" t="s">
        <v>724</v>
      </c>
      <c r="D802" s="142" t="s">
        <v>2546</v>
      </c>
      <c r="E802" s="100" t="s">
        <v>724</v>
      </c>
      <c r="F802" s="102" t="str">
        <f t="shared" si="37"/>
        <v xml:space="preserve">1936-37 - Army-Navy Issue - 1c  Green,  Generals Washington, Greene, and Mt Vernon, Rotary Press, Perf 11x10 1/2   </v>
      </c>
      <c r="G802" s="106" t="s">
        <v>2512</v>
      </c>
      <c r="H802" s="104">
        <v>0.25</v>
      </c>
      <c r="I802" s="105">
        <v>0.25</v>
      </c>
      <c r="J802" s="105"/>
      <c r="K802" s="105">
        <v>0.3</v>
      </c>
      <c r="L802" s="104">
        <v>0.25</v>
      </c>
      <c r="M802" s="100">
        <v>767</v>
      </c>
      <c r="N802" s="112" t="s">
        <v>591</v>
      </c>
      <c r="O802" s="32" t="s">
        <v>2378</v>
      </c>
      <c r="P802" s="111" t="s">
        <v>373</v>
      </c>
      <c r="Q802" s="80" t="s">
        <v>1954</v>
      </c>
      <c r="R802" s="80" t="s">
        <v>1776</v>
      </c>
      <c r="S802" s="36" t="s">
        <v>2022</v>
      </c>
      <c r="T802" s="80" t="s">
        <v>2220</v>
      </c>
      <c r="U802" s="80"/>
      <c r="V802" s="80" t="s">
        <v>2167</v>
      </c>
      <c r="W802" s="80" t="str">
        <f t="shared" si="38"/>
        <v>, Rotary Press</v>
      </c>
      <c r="X802" s="32" t="s">
        <v>591</v>
      </c>
      <c r="Y802" s="110" t="s">
        <v>724</v>
      </c>
      <c r="Z802" s="35" t="s">
        <v>1151</v>
      </c>
      <c r="AA802" s="133">
        <v>1</v>
      </c>
      <c r="AB802" s="133">
        <f t="shared" si="39"/>
        <v>1</v>
      </c>
    </row>
    <row r="803" spans="1:28" s="3" customFormat="1" x14ac:dyDescent="0.2">
      <c r="A803" s="99">
        <v>786</v>
      </c>
      <c r="B803" s="100">
        <v>802</v>
      </c>
      <c r="C803" s="101" t="s">
        <v>725</v>
      </c>
      <c r="D803" s="142" t="s">
        <v>2546</v>
      </c>
      <c r="E803" s="100" t="s">
        <v>725</v>
      </c>
      <c r="F803" s="102" t="str">
        <f t="shared" si="37"/>
        <v xml:space="preserve">1936-37 - Army-Navy Issue - 2c  Carmine,  Generals Jackson and Scott, Rotary Press, Perf 11x10 1/2   </v>
      </c>
      <c r="G803" s="106" t="s">
        <v>2512</v>
      </c>
      <c r="H803" s="104">
        <v>0.25</v>
      </c>
      <c r="I803" s="105">
        <v>0.25</v>
      </c>
      <c r="J803" s="105"/>
      <c r="K803" s="105">
        <v>0.3</v>
      </c>
      <c r="L803" s="104">
        <v>0.25</v>
      </c>
      <c r="M803" s="100">
        <v>768</v>
      </c>
      <c r="N803" s="112" t="s">
        <v>591</v>
      </c>
      <c r="O803" s="32" t="s">
        <v>2378</v>
      </c>
      <c r="P803" s="111" t="s">
        <v>373</v>
      </c>
      <c r="Q803" s="80" t="s">
        <v>1960</v>
      </c>
      <c r="R803" s="80" t="s">
        <v>1777</v>
      </c>
      <c r="S803" s="36" t="s">
        <v>2057</v>
      </c>
      <c r="T803" s="80" t="s">
        <v>2220</v>
      </c>
      <c r="U803" s="80"/>
      <c r="V803" s="80" t="s">
        <v>2167</v>
      </c>
      <c r="W803" s="80" t="str">
        <f t="shared" si="38"/>
        <v>, Rotary Press</v>
      </c>
      <c r="X803" s="32" t="s">
        <v>591</v>
      </c>
      <c r="Y803" s="110" t="s">
        <v>725</v>
      </c>
      <c r="Z803" s="35" t="s">
        <v>1152</v>
      </c>
      <c r="AA803" s="133">
        <v>1</v>
      </c>
      <c r="AB803" s="133">
        <f t="shared" si="39"/>
        <v>1</v>
      </c>
    </row>
    <row r="804" spans="1:28" s="3" customFormat="1" x14ac:dyDescent="0.2">
      <c r="A804" s="99">
        <v>787</v>
      </c>
      <c r="B804" s="100">
        <v>803</v>
      </c>
      <c r="C804" s="101" t="s">
        <v>726</v>
      </c>
      <c r="D804" s="142" t="s">
        <v>2546</v>
      </c>
      <c r="E804" s="100" t="s">
        <v>726</v>
      </c>
      <c r="F804" s="102" t="str">
        <f t="shared" si="37"/>
        <v xml:space="preserve">1936-37 - Army-Navy Issue - 3c  Purple,  Generals Sherman, Grant and Sheridan, Rotary Press, Perf 11x10 1/2   </v>
      </c>
      <c r="G804" s="106" t="s">
        <v>2512</v>
      </c>
      <c r="H804" s="104">
        <v>0.25</v>
      </c>
      <c r="I804" s="105">
        <v>0.25</v>
      </c>
      <c r="J804" s="105"/>
      <c r="K804" s="105">
        <v>0.4</v>
      </c>
      <c r="L804" s="104">
        <v>0.25</v>
      </c>
      <c r="M804" s="100">
        <v>769</v>
      </c>
      <c r="N804" s="112" t="s">
        <v>591</v>
      </c>
      <c r="O804" s="32" t="s">
        <v>2378</v>
      </c>
      <c r="P804" s="111" t="s">
        <v>373</v>
      </c>
      <c r="Q804" s="80" t="s">
        <v>1955</v>
      </c>
      <c r="R804" s="80" t="s">
        <v>1778</v>
      </c>
      <c r="S804" s="36" t="s">
        <v>2060</v>
      </c>
      <c r="T804" s="80" t="s">
        <v>2220</v>
      </c>
      <c r="U804" s="80"/>
      <c r="V804" s="80" t="s">
        <v>2167</v>
      </c>
      <c r="W804" s="80" t="str">
        <f t="shared" si="38"/>
        <v>, Rotary Press</v>
      </c>
      <c r="X804" s="32" t="s">
        <v>591</v>
      </c>
      <c r="Y804" s="110" t="s">
        <v>726</v>
      </c>
      <c r="Z804" s="35" t="s">
        <v>1153</v>
      </c>
      <c r="AA804" s="133">
        <v>1</v>
      </c>
      <c r="AB804" s="133">
        <f t="shared" si="39"/>
        <v>1</v>
      </c>
    </row>
    <row r="805" spans="1:28" s="3" customFormat="1" x14ac:dyDescent="0.2">
      <c r="A805" s="99">
        <v>788</v>
      </c>
      <c r="B805" s="100">
        <v>804</v>
      </c>
      <c r="C805" s="101" t="s">
        <v>727</v>
      </c>
      <c r="D805" s="142" t="s">
        <v>2546</v>
      </c>
      <c r="E805" s="100" t="s">
        <v>727</v>
      </c>
      <c r="F805" s="102" t="str">
        <f t="shared" si="37"/>
        <v xml:space="preserve">1936-37 - Army-Navy Issue - 4c  Gray,  Generals Lee and Jackson, Rotary Press, Perf 11x10 1/2   </v>
      </c>
      <c r="G805" s="106" t="s">
        <v>2512</v>
      </c>
      <c r="H805" s="104">
        <v>0.25</v>
      </c>
      <c r="I805" s="105">
        <v>0.25</v>
      </c>
      <c r="J805" s="105"/>
      <c r="K805" s="105">
        <v>0.6</v>
      </c>
      <c r="L805" s="104">
        <v>0.25</v>
      </c>
      <c r="M805" s="100">
        <v>770</v>
      </c>
      <c r="N805" s="112" t="s">
        <v>591</v>
      </c>
      <c r="O805" s="32" t="s">
        <v>2378</v>
      </c>
      <c r="P805" s="111" t="s">
        <v>373</v>
      </c>
      <c r="Q805" s="80" t="s">
        <v>1964</v>
      </c>
      <c r="R805" s="80" t="s">
        <v>1779</v>
      </c>
      <c r="S805" s="36" t="s">
        <v>2029</v>
      </c>
      <c r="T805" s="80" t="s">
        <v>2220</v>
      </c>
      <c r="U805" s="80"/>
      <c r="V805" s="80" t="s">
        <v>2167</v>
      </c>
      <c r="W805" s="80" t="str">
        <f t="shared" si="38"/>
        <v>, Rotary Press</v>
      </c>
      <c r="X805" s="32" t="s">
        <v>591</v>
      </c>
      <c r="Y805" s="110" t="s">
        <v>727</v>
      </c>
      <c r="Z805" s="35" t="s">
        <v>1154</v>
      </c>
      <c r="AA805" s="133">
        <v>1</v>
      </c>
      <c r="AB805" s="133">
        <f t="shared" si="39"/>
        <v>1</v>
      </c>
    </row>
    <row r="806" spans="1:28" s="3" customFormat="1" x14ac:dyDescent="0.2">
      <c r="A806" s="99">
        <v>789</v>
      </c>
      <c r="B806" s="100">
        <v>805</v>
      </c>
      <c r="C806" s="101" t="s">
        <v>728</v>
      </c>
      <c r="D806" s="142" t="s">
        <v>2546</v>
      </c>
      <c r="E806" s="100" t="s">
        <v>728</v>
      </c>
      <c r="F806" s="102" t="str">
        <f t="shared" si="37"/>
        <v xml:space="preserve">1936-37 - Army-Navy Issue - 5c  Ultramarine,  U.S. Military Academy at West Point, Rotary Press, Perf 11x10 1/2   </v>
      </c>
      <c r="G806" s="106" t="s">
        <v>2512</v>
      </c>
      <c r="H806" s="104">
        <v>0.25</v>
      </c>
      <c r="I806" s="105">
        <v>0.25</v>
      </c>
      <c r="J806" s="105"/>
      <c r="K806" s="105">
        <v>0.75</v>
      </c>
      <c r="L806" s="104">
        <v>0.25</v>
      </c>
      <c r="M806" s="100">
        <v>771</v>
      </c>
      <c r="N806" s="112" t="s">
        <v>591</v>
      </c>
      <c r="O806" s="32" t="s">
        <v>2378</v>
      </c>
      <c r="P806" s="111" t="s">
        <v>373</v>
      </c>
      <c r="Q806" s="80" t="s">
        <v>1952</v>
      </c>
      <c r="R806" s="80" t="s">
        <v>1780</v>
      </c>
      <c r="S806" s="36" t="s">
        <v>2048</v>
      </c>
      <c r="T806" s="80" t="s">
        <v>2220</v>
      </c>
      <c r="U806" s="80"/>
      <c r="V806" s="80" t="s">
        <v>2167</v>
      </c>
      <c r="W806" s="80" t="str">
        <f t="shared" si="38"/>
        <v>, Rotary Press</v>
      </c>
      <c r="X806" s="32" t="s">
        <v>591</v>
      </c>
      <c r="Y806" s="110" t="s">
        <v>728</v>
      </c>
      <c r="Z806" s="35" t="s">
        <v>1155</v>
      </c>
      <c r="AA806" s="133">
        <v>1</v>
      </c>
      <c r="AB806" s="133">
        <f t="shared" si="39"/>
        <v>1</v>
      </c>
    </row>
    <row r="807" spans="1:28" s="3" customFormat="1" x14ac:dyDescent="0.2">
      <c r="A807" s="99">
        <v>790</v>
      </c>
      <c r="B807" s="100">
        <v>806</v>
      </c>
      <c r="C807" s="101" t="s">
        <v>729</v>
      </c>
      <c r="D807" s="142" t="s">
        <v>2546</v>
      </c>
      <c r="E807" s="100" t="s">
        <v>729</v>
      </c>
      <c r="F807" s="102" t="str">
        <f t="shared" si="37"/>
        <v xml:space="preserve">1936-37 - Army-Navy Issue - 1c  Green,  Commodores Jones and Barry, Rotary Press, Perf 11x10 1/2   </v>
      </c>
      <c r="G807" s="106" t="s">
        <v>2512</v>
      </c>
      <c r="H807" s="104">
        <v>0.25</v>
      </c>
      <c r="I807" s="105">
        <v>0.25</v>
      </c>
      <c r="J807" s="105"/>
      <c r="K807" s="105">
        <v>0.3</v>
      </c>
      <c r="L807" s="104">
        <v>0.25</v>
      </c>
      <c r="M807" s="100">
        <v>772</v>
      </c>
      <c r="N807" s="112" t="s">
        <v>591</v>
      </c>
      <c r="O807" s="32" t="s">
        <v>2378</v>
      </c>
      <c r="P807" s="111" t="s">
        <v>373</v>
      </c>
      <c r="Q807" s="80" t="s">
        <v>1954</v>
      </c>
      <c r="R807" s="80" t="s">
        <v>1781</v>
      </c>
      <c r="S807" s="36" t="s">
        <v>2022</v>
      </c>
      <c r="T807" s="80" t="s">
        <v>2220</v>
      </c>
      <c r="U807" s="80"/>
      <c r="V807" s="80" t="s">
        <v>2167</v>
      </c>
      <c r="W807" s="80" t="str">
        <f t="shared" si="38"/>
        <v>, Rotary Press</v>
      </c>
      <c r="X807" s="32" t="s">
        <v>591</v>
      </c>
      <c r="Y807" s="110" t="s">
        <v>729</v>
      </c>
      <c r="Z807" s="35" t="s">
        <v>1156</v>
      </c>
      <c r="AA807" s="133">
        <v>1</v>
      </c>
      <c r="AB807" s="133">
        <f t="shared" si="39"/>
        <v>1</v>
      </c>
    </row>
    <row r="808" spans="1:28" s="3" customFormat="1" x14ac:dyDescent="0.2">
      <c r="A808" s="99">
        <v>791</v>
      </c>
      <c r="B808" s="100">
        <v>807</v>
      </c>
      <c r="C808" s="101" t="s">
        <v>730</v>
      </c>
      <c r="D808" s="142" t="s">
        <v>2546</v>
      </c>
      <c r="E808" s="100" t="s">
        <v>730</v>
      </c>
      <c r="F808" s="102" t="str">
        <f t="shared" si="37"/>
        <v xml:space="preserve">1936-37 - Army-Navy Issue - 2c  Carmine,  Commanders Decatur and Macdonough, Rotary Press, Perf 11x10 1/2   </v>
      </c>
      <c r="G808" s="106" t="s">
        <v>2512</v>
      </c>
      <c r="H808" s="104">
        <v>0.25</v>
      </c>
      <c r="I808" s="105">
        <v>0.25</v>
      </c>
      <c r="J808" s="105"/>
      <c r="K808" s="105">
        <v>0.3</v>
      </c>
      <c r="L808" s="104">
        <v>0.25</v>
      </c>
      <c r="M808" s="100">
        <v>773</v>
      </c>
      <c r="N808" s="112" t="s">
        <v>591</v>
      </c>
      <c r="O808" s="32" t="s">
        <v>2378</v>
      </c>
      <c r="P808" s="111" t="s">
        <v>373</v>
      </c>
      <c r="Q808" s="80" t="s">
        <v>1960</v>
      </c>
      <c r="R808" s="80" t="s">
        <v>1782</v>
      </c>
      <c r="S808" s="36" t="s">
        <v>2057</v>
      </c>
      <c r="T808" s="80" t="s">
        <v>2220</v>
      </c>
      <c r="U808" s="80"/>
      <c r="V808" s="80" t="s">
        <v>2167</v>
      </c>
      <c r="W808" s="80" t="str">
        <f t="shared" si="38"/>
        <v>, Rotary Press</v>
      </c>
      <c r="X808" s="32" t="s">
        <v>591</v>
      </c>
      <c r="Y808" s="110" t="s">
        <v>730</v>
      </c>
      <c r="Z808" s="35" t="s">
        <v>1157</v>
      </c>
      <c r="AA808" s="133">
        <v>1</v>
      </c>
      <c r="AB808" s="133">
        <f t="shared" si="39"/>
        <v>1</v>
      </c>
    </row>
    <row r="809" spans="1:28" s="3" customFormat="1" x14ac:dyDescent="0.2">
      <c r="A809" s="99">
        <v>792</v>
      </c>
      <c r="B809" s="100">
        <v>808</v>
      </c>
      <c r="C809" s="101" t="s">
        <v>731</v>
      </c>
      <c r="D809" s="142" t="s">
        <v>2546</v>
      </c>
      <c r="E809" s="100" t="s">
        <v>731</v>
      </c>
      <c r="F809" s="102" t="str">
        <f t="shared" si="37"/>
        <v xml:space="preserve">1936-37 - Army-Navy Issue - 3c  Purple,  Admirals Farragut and Porter, Rotary Press, Perf 11x10 1/2   </v>
      </c>
      <c r="G809" s="106" t="s">
        <v>2512</v>
      </c>
      <c r="H809" s="104">
        <v>0.25</v>
      </c>
      <c r="I809" s="105">
        <v>0.25</v>
      </c>
      <c r="J809" s="105"/>
      <c r="K809" s="105">
        <v>0.4</v>
      </c>
      <c r="L809" s="104">
        <v>0.25</v>
      </c>
      <c r="M809" s="100">
        <v>774</v>
      </c>
      <c r="N809" s="112" t="s">
        <v>591</v>
      </c>
      <c r="O809" s="32" t="s">
        <v>2378</v>
      </c>
      <c r="P809" s="111" t="s">
        <v>373</v>
      </c>
      <c r="Q809" s="80" t="s">
        <v>1955</v>
      </c>
      <c r="R809" s="80" t="s">
        <v>1783</v>
      </c>
      <c r="S809" s="36" t="s">
        <v>2060</v>
      </c>
      <c r="T809" s="80" t="s">
        <v>2220</v>
      </c>
      <c r="U809" s="80"/>
      <c r="V809" s="80" t="s">
        <v>2167</v>
      </c>
      <c r="W809" s="80" t="str">
        <f t="shared" si="38"/>
        <v>, Rotary Press</v>
      </c>
      <c r="X809" s="32" t="s">
        <v>591</v>
      </c>
      <c r="Y809" s="110" t="s">
        <v>731</v>
      </c>
      <c r="Z809" s="35" t="s">
        <v>1158</v>
      </c>
      <c r="AA809" s="133">
        <v>1</v>
      </c>
      <c r="AB809" s="133">
        <f t="shared" si="39"/>
        <v>1</v>
      </c>
    </row>
    <row r="810" spans="1:28" s="3" customFormat="1" x14ac:dyDescent="0.2">
      <c r="A810" s="99">
        <v>793</v>
      </c>
      <c r="B810" s="100">
        <v>809</v>
      </c>
      <c r="C810" s="101" t="s">
        <v>732</v>
      </c>
      <c r="D810" s="142" t="s">
        <v>2546</v>
      </c>
      <c r="E810" s="100" t="s">
        <v>732</v>
      </c>
      <c r="F810" s="102" t="str">
        <f t="shared" si="37"/>
        <v xml:space="preserve">1936-37 - Army-Navy Issue - 4c  Gray,  Admirals Sampson, Dewey and Winfield, Rotary Press, Perf 11x10 1/2   </v>
      </c>
      <c r="G810" s="106" t="s">
        <v>2512</v>
      </c>
      <c r="H810" s="104">
        <v>0.25</v>
      </c>
      <c r="I810" s="105">
        <v>0.25</v>
      </c>
      <c r="J810" s="105"/>
      <c r="K810" s="105">
        <v>0.6</v>
      </c>
      <c r="L810" s="104">
        <v>0.25</v>
      </c>
      <c r="M810" s="100">
        <v>775</v>
      </c>
      <c r="N810" s="112" t="s">
        <v>591</v>
      </c>
      <c r="O810" s="32" t="s">
        <v>2378</v>
      </c>
      <c r="P810" s="111" t="s">
        <v>373</v>
      </c>
      <c r="Q810" s="80" t="s">
        <v>1964</v>
      </c>
      <c r="R810" s="80" t="s">
        <v>1784</v>
      </c>
      <c r="S810" s="36" t="s">
        <v>2029</v>
      </c>
      <c r="T810" s="80" t="s">
        <v>2220</v>
      </c>
      <c r="U810" s="80"/>
      <c r="V810" s="80" t="s">
        <v>2167</v>
      </c>
      <c r="W810" s="80" t="str">
        <f t="shared" si="38"/>
        <v>, Rotary Press</v>
      </c>
      <c r="X810" s="32" t="s">
        <v>591</v>
      </c>
      <c r="Y810" s="110" t="s">
        <v>732</v>
      </c>
      <c r="Z810" s="35" t="s">
        <v>1159</v>
      </c>
      <c r="AA810" s="133">
        <v>1</v>
      </c>
      <c r="AB810" s="133">
        <f t="shared" si="39"/>
        <v>1</v>
      </c>
    </row>
    <row r="811" spans="1:28" s="3" customFormat="1" x14ac:dyDescent="0.2">
      <c r="A811" s="99">
        <v>794</v>
      </c>
      <c r="B811" s="100">
        <v>810</v>
      </c>
      <c r="C811" s="101" t="s">
        <v>733</v>
      </c>
      <c r="D811" s="142" t="s">
        <v>2546</v>
      </c>
      <c r="E811" s="100" t="s">
        <v>733</v>
      </c>
      <c r="F811" s="102" t="str">
        <f t="shared" si="37"/>
        <v xml:space="preserve">1936-37 - Army-Navy Issue - 5c  Ultramarine,  Seal of the U.S. Naval Academy, Rotary Press, Perf 11x10 1/2   </v>
      </c>
      <c r="G811" s="106" t="s">
        <v>2512</v>
      </c>
      <c r="H811" s="104">
        <v>0.25</v>
      </c>
      <c r="I811" s="105">
        <v>0.25</v>
      </c>
      <c r="J811" s="105"/>
      <c r="K811" s="105">
        <v>0.75</v>
      </c>
      <c r="L811" s="104">
        <v>0.25</v>
      </c>
      <c r="M811" s="100">
        <v>777</v>
      </c>
      <c r="N811" s="112" t="s">
        <v>591</v>
      </c>
      <c r="O811" s="32" t="s">
        <v>2378</v>
      </c>
      <c r="P811" s="111" t="s">
        <v>373</v>
      </c>
      <c r="Q811" s="80" t="s">
        <v>1952</v>
      </c>
      <c r="R811" s="80" t="s">
        <v>1785</v>
      </c>
      <c r="S811" s="36" t="s">
        <v>2048</v>
      </c>
      <c r="T811" s="80" t="s">
        <v>2220</v>
      </c>
      <c r="U811" s="80"/>
      <c r="V811" s="80" t="s">
        <v>2167</v>
      </c>
      <c r="W811" s="80" t="str">
        <f t="shared" si="38"/>
        <v>, Rotary Press</v>
      </c>
      <c r="X811" s="32" t="s">
        <v>591</v>
      </c>
      <c r="Y811" s="110" t="s">
        <v>733</v>
      </c>
      <c r="Z811" s="35" t="s">
        <v>1160</v>
      </c>
      <c r="AA811" s="133">
        <v>1</v>
      </c>
      <c r="AB811" s="133">
        <f t="shared" si="39"/>
        <v>1</v>
      </c>
    </row>
    <row r="812" spans="1:28" s="3" customFormat="1" x14ac:dyDescent="0.2">
      <c r="A812" s="99">
        <v>795</v>
      </c>
      <c r="B812" s="100">
        <v>811</v>
      </c>
      <c r="C812" s="101" t="s">
        <v>734</v>
      </c>
      <c r="D812" s="142" t="s">
        <v>2546</v>
      </c>
      <c r="E812" s="100" t="s">
        <v>734</v>
      </c>
      <c r="F812" s="102" t="str">
        <f t="shared" si="37"/>
        <v xml:space="preserve">1937, July 13 - 1937 Commemorative Issues - 3c  Rose Purple,  Northwest Territory Sesquicentennial, Rotary Press, Perf 11x10 1/2   </v>
      </c>
      <c r="G812" s="106" t="s">
        <v>2512</v>
      </c>
      <c r="H812" s="104">
        <v>0.25</v>
      </c>
      <c r="I812" s="105">
        <v>0.25</v>
      </c>
      <c r="J812" s="105"/>
      <c r="K812" s="105">
        <v>0.3</v>
      </c>
      <c r="L812" s="104">
        <v>0.25</v>
      </c>
      <c r="M812" s="100">
        <v>778</v>
      </c>
      <c r="N812" s="112" t="s">
        <v>591</v>
      </c>
      <c r="O812" s="32" t="s">
        <v>2379</v>
      </c>
      <c r="P812" s="111" t="s">
        <v>383</v>
      </c>
      <c r="Q812" s="80" t="s">
        <v>1955</v>
      </c>
      <c r="R812" s="80" t="s">
        <v>1786</v>
      </c>
      <c r="S812" s="36" t="s">
        <v>2376</v>
      </c>
      <c r="T812" s="80" t="s">
        <v>2220</v>
      </c>
      <c r="U812" s="80"/>
      <c r="V812" s="80" t="s">
        <v>2167</v>
      </c>
      <c r="W812" s="80" t="str">
        <f t="shared" si="38"/>
        <v>, Rotary Press</v>
      </c>
      <c r="X812" s="32" t="s">
        <v>591</v>
      </c>
      <c r="Y812" s="110" t="s">
        <v>734</v>
      </c>
      <c r="Z812" s="35" t="s">
        <v>1161</v>
      </c>
      <c r="AA812" s="133">
        <v>1</v>
      </c>
      <c r="AB812" s="133">
        <f t="shared" si="39"/>
        <v>1</v>
      </c>
    </row>
    <row r="813" spans="1:28" s="3" customFormat="1" x14ac:dyDescent="0.2">
      <c r="A813" s="99">
        <v>796</v>
      </c>
      <c r="B813" s="100">
        <v>812</v>
      </c>
      <c r="C813" s="101" t="s">
        <v>735</v>
      </c>
      <c r="D813" s="142" t="s">
        <v>2546</v>
      </c>
      <c r="E813" s="100" t="s">
        <v>735</v>
      </c>
      <c r="F813" s="102" t="str">
        <f t="shared" si="37"/>
        <v xml:space="preserve">1937, Aug. 18 - 1937 Commemorative Issues - 5c  Gray Bue,  Virginia Dare, Perf 11   </v>
      </c>
      <c r="G813" s="106" t="s">
        <v>2512</v>
      </c>
      <c r="H813" s="104">
        <v>0.25</v>
      </c>
      <c r="I813" s="105">
        <v>0.25</v>
      </c>
      <c r="J813" s="105"/>
      <c r="K813" s="105">
        <v>0.35</v>
      </c>
      <c r="L813" s="104">
        <v>0.25</v>
      </c>
      <c r="M813" s="100">
        <v>779</v>
      </c>
      <c r="N813" s="112" t="s">
        <v>591</v>
      </c>
      <c r="O813" s="32" t="s">
        <v>2380</v>
      </c>
      <c r="P813" s="111" t="s">
        <v>383</v>
      </c>
      <c r="Q813" s="80" t="s">
        <v>1952</v>
      </c>
      <c r="R813" s="80" t="s">
        <v>1787</v>
      </c>
      <c r="S813" s="36" t="s">
        <v>2383</v>
      </c>
      <c r="T813" s="80" t="s">
        <v>2190</v>
      </c>
      <c r="U813" s="80"/>
      <c r="V813" s="80"/>
      <c r="W813" s="80" t="str">
        <f t="shared" si="38"/>
        <v/>
      </c>
      <c r="X813" s="32" t="s">
        <v>591</v>
      </c>
      <c r="Y813" s="110" t="s">
        <v>735</v>
      </c>
      <c r="Z813" s="35" t="s">
        <v>1162</v>
      </c>
      <c r="AA813" s="133">
        <v>1</v>
      </c>
      <c r="AB813" s="133">
        <f t="shared" si="39"/>
        <v>1</v>
      </c>
    </row>
    <row r="814" spans="1:28" s="3" customFormat="1" x14ac:dyDescent="0.2">
      <c r="A814" s="99">
        <v>797</v>
      </c>
      <c r="B814" s="100">
        <v>813</v>
      </c>
      <c r="C814" s="101" t="s">
        <v>560</v>
      </c>
      <c r="D814" s="142" t="s">
        <v>2546</v>
      </c>
      <c r="E814" s="100" t="s">
        <v>560</v>
      </c>
      <c r="F814" s="102" t="str">
        <f t="shared" si="37"/>
        <v xml:space="preserve">1937, Aug. 26 - 1937 Souvenir Sheet - 3c  Blue Green, Society of Philatelic Americans, Imperf   </v>
      </c>
      <c r="G814" s="106" t="s">
        <v>2512</v>
      </c>
      <c r="H814" s="104">
        <v>0.4</v>
      </c>
      <c r="I814" s="105">
        <v>0.4</v>
      </c>
      <c r="J814" s="105"/>
      <c r="K814" s="105">
        <v>0.6</v>
      </c>
      <c r="L814" s="104">
        <v>0.4</v>
      </c>
      <c r="M814" s="100">
        <v>1127</v>
      </c>
      <c r="N814" s="112" t="s">
        <v>592</v>
      </c>
      <c r="O814" s="32" t="s">
        <v>2381</v>
      </c>
      <c r="P814" s="111" t="s">
        <v>559</v>
      </c>
      <c r="Q814" s="80" t="s">
        <v>1955</v>
      </c>
      <c r="R814" s="80" t="s">
        <v>561</v>
      </c>
      <c r="S814" s="36" t="s">
        <v>2069</v>
      </c>
      <c r="T814" s="80" t="s">
        <v>2138</v>
      </c>
      <c r="U814" s="80"/>
      <c r="V814" s="80"/>
      <c r="W814" s="80" t="str">
        <f t="shared" si="38"/>
        <v/>
      </c>
      <c r="X814" s="32" t="s">
        <v>592</v>
      </c>
      <c r="Y814" s="110" t="s">
        <v>560</v>
      </c>
      <c r="Z814" s="35" t="s">
        <v>1063</v>
      </c>
      <c r="AA814" s="133">
        <v>1</v>
      </c>
      <c r="AB814" s="133">
        <f t="shared" si="39"/>
        <v>1</v>
      </c>
    </row>
    <row r="815" spans="1:28" s="3" customFormat="1" x14ac:dyDescent="0.2">
      <c r="A815" s="99">
        <v>798</v>
      </c>
      <c r="B815" s="100">
        <v>814</v>
      </c>
      <c r="C815" s="101" t="s">
        <v>736</v>
      </c>
      <c r="D815" s="142" t="s">
        <v>2546</v>
      </c>
      <c r="E815" s="100" t="s">
        <v>736</v>
      </c>
      <c r="F815" s="102" t="str">
        <f t="shared" si="37"/>
        <v xml:space="preserve">1937, Sept. 17 - 1937 Commemorative Issues - 3c  Bright Reddish Purple,  Constitution Sesquicentennial, Rotary Press, Perf 11x10 1/2   </v>
      </c>
      <c r="G815" s="106" t="s">
        <v>2512</v>
      </c>
      <c r="H815" s="104">
        <v>0.25</v>
      </c>
      <c r="I815" s="105">
        <v>0.25</v>
      </c>
      <c r="J815" s="105"/>
      <c r="K815" s="105">
        <v>0.4</v>
      </c>
      <c r="L815" s="104">
        <v>0.25</v>
      </c>
      <c r="M815" s="100">
        <v>780</v>
      </c>
      <c r="N815" s="112" t="s">
        <v>591</v>
      </c>
      <c r="O815" s="32" t="s">
        <v>2382</v>
      </c>
      <c r="P815" s="111" t="s">
        <v>383</v>
      </c>
      <c r="Q815" s="80" t="s">
        <v>1955</v>
      </c>
      <c r="R815" s="80" t="s">
        <v>1788</v>
      </c>
      <c r="S815" s="36" t="s">
        <v>2384</v>
      </c>
      <c r="T815" s="80" t="s">
        <v>2220</v>
      </c>
      <c r="U815" s="80"/>
      <c r="V815" s="80" t="s">
        <v>2167</v>
      </c>
      <c r="W815" s="80" t="str">
        <f t="shared" si="38"/>
        <v>, Rotary Press</v>
      </c>
      <c r="X815" s="32" t="s">
        <v>591</v>
      </c>
      <c r="Y815" s="110" t="s">
        <v>736</v>
      </c>
      <c r="Z815" s="35" t="s">
        <v>1163</v>
      </c>
      <c r="AA815" s="133">
        <v>1</v>
      </c>
      <c r="AB815" s="133">
        <f t="shared" si="39"/>
        <v>1</v>
      </c>
    </row>
    <row r="816" spans="1:28" s="3" customFormat="1" x14ac:dyDescent="0.2">
      <c r="A816" s="99">
        <v>799</v>
      </c>
      <c r="B816" s="100">
        <v>815</v>
      </c>
      <c r="C816" s="101" t="s">
        <v>737</v>
      </c>
      <c r="D816" s="142" t="s">
        <v>2546</v>
      </c>
      <c r="E816" s="100" t="s">
        <v>737</v>
      </c>
      <c r="F816" s="102" t="str">
        <f t="shared" si="37"/>
        <v xml:space="preserve">1937 - 1937 Territorial Issues - 3c  Violet,  Hawaii Statue of Kamehameha I, Rotary Press, Perf 10 1/2x11   </v>
      </c>
      <c r="G816" s="106" t="s">
        <v>2512</v>
      </c>
      <c r="H816" s="104">
        <v>0.25</v>
      </c>
      <c r="I816" s="105">
        <v>0.25</v>
      </c>
      <c r="J816" s="105"/>
      <c r="K816" s="105">
        <v>0.35</v>
      </c>
      <c r="L816" s="104">
        <v>0.25</v>
      </c>
      <c r="M816" s="100">
        <v>781</v>
      </c>
      <c r="N816" s="112" t="s">
        <v>591</v>
      </c>
      <c r="O816" s="32">
        <v>1937</v>
      </c>
      <c r="P816" s="111" t="s">
        <v>586</v>
      </c>
      <c r="Q816" s="80" t="s">
        <v>1955</v>
      </c>
      <c r="R816" s="80" t="s">
        <v>1789</v>
      </c>
      <c r="S816" s="36" t="s">
        <v>2141</v>
      </c>
      <c r="T816" s="80" t="s">
        <v>2206</v>
      </c>
      <c r="U816" s="80"/>
      <c r="V816" s="80" t="s">
        <v>2167</v>
      </c>
      <c r="W816" s="80" t="str">
        <f t="shared" si="38"/>
        <v>, Rotary Press</v>
      </c>
      <c r="X816" s="32" t="s">
        <v>591</v>
      </c>
      <c r="Y816" s="110" t="s">
        <v>737</v>
      </c>
      <c r="Z816" s="35" t="s">
        <v>1164</v>
      </c>
      <c r="AA816" s="133">
        <v>1</v>
      </c>
      <c r="AB816" s="133">
        <f t="shared" si="39"/>
        <v>1</v>
      </c>
    </row>
    <row r="817" spans="1:28" s="3" customFormat="1" x14ac:dyDescent="0.2">
      <c r="A817" s="99">
        <v>800</v>
      </c>
      <c r="B817" s="100">
        <v>816</v>
      </c>
      <c r="C817" s="101" t="s">
        <v>738</v>
      </c>
      <c r="D817" s="142" t="s">
        <v>2546</v>
      </c>
      <c r="E817" s="100" t="s">
        <v>738</v>
      </c>
      <c r="F817" s="102" t="str">
        <f t="shared" si="37"/>
        <v xml:space="preserve">1937 - 1937 Territorial Issues - 3c  Violet,  Alaska Mt. McKinley, Rotary Press, Perf 11x10 1/2   </v>
      </c>
      <c r="G817" s="106" t="s">
        <v>2512</v>
      </c>
      <c r="H817" s="104">
        <v>0.25</v>
      </c>
      <c r="I817" s="105">
        <v>0.25</v>
      </c>
      <c r="J817" s="105"/>
      <c r="K817" s="105">
        <v>0.4</v>
      </c>
      <c r="L817" s="104">
        <v>0.25</v>
      </c>
      <c r="M817" s="100">
        <v>782</v>
      </c>
      <c r="N817" s="112" t="s">
        <v>591</v>
      </c>
      <c r="O817" s="32">
        <v>1937</v>
      </c>
      <c r="P817" s="111" t="s">
        <v>586</v>
      </c>
      <c r="Q817" s="80" t="s">
        <v>1955</v>
      </c>
      <c r="R817" s="80" t="s">
        <v>1790</v>
      </c>
      <c r="S817" s="36" t="s">
        <v>2141</v>
      </c>
      <c r="T817" s="80" t="s">
        <v>2220</v>
      </c>
      <c r="U817" s="80"/>
      <c r="V817" s="80" t="s">
        <v>2167</v>
      </c>
      <c r="W817" s="80" t="str">
        <f t="shared" si="38"/>
        <v>, Rotary Press</v>
      </c>
      <c r="X817" s="32" t="s">
        <v>591</v>
      </c>
      <c r="Y817" s="110" t="s">
        <v>738</v>
      </c>
      <c r="Z817" s="35" t="s">
        <v>1165</v>
      </c>
      <c r="AA817" s="133">
        <v>1</v>
      </c>
      <c r="AB817" s="133">
        <f t="shared" si="39"/>
        <v>1</v>
      </c>
    </row>
    <row r="818" spans="1:28" s="3" customFormat="1" x14ac:dyDescent="0.2">
      <c r="A818" s="99">
        <v>801</v>
      </c>
      <c r="B818" s="100">
        <v>817</v>
      </c>
      <c r="C818" s="101" t="s">
        <v>739</v>
      </c>
      <c r="D818" s="142" t="s">
        <v>2546</v>
      </c>
      <c r="E818" s="100" t="s">
        <v>739</v>
      </c>
      <c r="F818" s="102" t="str">
        <f t="shared" si="37"/>
        <v xml:space="preserve">1937 - 1937 Territorial Issues - 3c  Bright Purple,  Puerto Rico, Rotary Press, Perf 11x10 1/2   </v>
      </c>
      <c r="G818" s="106" t="s">
        <v>2512</v>
      </c>
      <c r="H818" s="104">
        <v>0.25</v>
      </c>
      <c r="I818" s="105">
        <v>0.25</v>
      </c>
      <c r="J818" s="105"/>
      <c r="K818" s="105">
        <v>0.4</v>
      </c>
      <c r="L818" s="104">
        <v>0.25</v>
      </c>
      <c r="M818" s="100">
        <v>783</v>
      </c>
      <c r="N818" s="112" t="s">
        <v>591</v>
      </c>
      <c r="O818" s="32">
        <v>1937</v>
      </c>
      <c r="P818" s="111" t="s">
        <v>586</v>
      </c>
      <c r="Q818" s="80" t="s">
        <v>1955</v>
      </c>
      <c r="R818" s="80" t="s">
        <v>1791</v>
      </c>
      <c r="S818" s="36" t="s">
        <v>2385</v>
      </c>
      <c r="T818" s="80" t="s">
        <v>2220</v>
      </c>
      <c r="U818" s="80"/>
      <c r="V818" s="80" t="s">
        <v>2167</v>
      </c>
      <c r="W818" s="80" t="str">
        <f t="shared" si="38"/>
        <v>, Rotary Press</v>
      </c>
      <c r="X818" s="32" t="s">
        <v>591</v>
      </c>
      <c r="Y818" s="110" t="s">
        <v>739</v>
      </c>
      <c r="Z818" s="35" t="s">
        <v>1166</v>
      </c>
      <c r="AA818" s="133">
        <v>1</v>
      </c>
      <c r="AB818" s="133">
        <f t="shared" si="39"/>
        <v>1</v>
      </c>
    </row>
    <row r="819" spans="1:28" s="3" customFormat="1" x14ac:dyDescent="0.2">
      <c r="A819" s="99">
        <v>802</v>
      </c>
      <c r="B819" s="100">
        <v>818</v>
      </c>
      <c r="C819" s="101" t="s">
        <v>740</v>
      </c>
      <c r="D819" s="142" t="s">
        <v>2546</v>
      </c>
      <c r="E819" s="100" t="s">
        <v>740</v>
      </c>
      <c r="F819" s="102" t="str">
        <f t="shared" si="37"/>
        <v xml:space="preserve">1937 - 1937 Territorial Issues - 3c  Rose Violet,  Virginian Islands, Rotary Press, Perf 11x10 1/2   </v>
      </c>
      <c r="G819" s="106" t="s">
        <v>2512</v>
      </c>
      <c r="H819" s="104">
        <v>0.25</v>
      </c>
      <c r="I819" s="105">
        <v>0.25</v>
      </c>
      <c r="J819" s="105"/>
      <c r="K819" s="105">
        <v>0.4</v>
      </c>
      <c r="L819" s="104">
        <v>0.25</v>
      </c>
      <c r="M819" s="100">
        <v>784</v>
      </c>
      <c r="N819" s="112" t="s">
        <v>591</v>
      </c>
      <c r="O819" s="32">
        <v>1937</v>
      </c>
      <c r="P819" s="111" t="s">
        <v>586</v>
      </c>
      <c r="Q819" s="80" t="s">
        <v>1955</v>
      </c>
      <c r="R819" s="80" t="s">
        <v>1792</v>
      </c>
      <c r="S819" s="36" t="s">
        <v>2386</v>
      </c>
      <c r="T819" s="80" t="s">
        <v>2220</v>
      </c>
      <c r="U819" s="80"/>
      <c r="V819" s="80" t="s">
        <v>2167</v>
      </c>
      <c r="W819" s="80" t="str">
        <f t="shared" si="38"/>
        <v>, Rotary Press</v>
      </c>
      <c r="X819" s="32" t="s">
        <v>591</v>
      </c>
      <c r="Y819" s="110" t="s">
        <v>740</v>
      </c>
      <c r="Z819" s="35" t="s">
        <v>1167</v>
      </c>
      <c r="AA819" s="133">
        <v>1</v>
      </c>
      <c r="AB819" s="133">
        <f t="shared" si="39"/>
        <v>1</v>
      </c>
    </row>
    <row r="820" spans="1:28" s="3" customFormat="1" x14ac:dyDescent="0.2">
      <c r="A820" s="99">
        <v>803</v>
      </c>
      <c r="B820" s="100">
        <v>819</v>
      </c>
      <c r="C820" s="101">
        <v>184</v>
      </c>
      <c r="D820" s="142" t="s">
        <v>2546</v>
      </c>
      <c r="E820" s="100">
        <v>184</v>
      </c>
      <c r="F820" s="102" t="str">
        <f t="shared" si="37"/>
        <v xml:space="preserve">1938 - Fifth Bureau Issue - Presidents - 1/2c  Deep Orange,  Benjamin Franklin, Rotary Press, Perf 11x10 1/2   </v>
      </c>
      <c r="G820" s="106" t="s">
        <v>2512</v>
      </c>
      <c r="H820" s="104">
        <v>0.25</v>
      </c>
      <c r="I820" s="105">
        <v>0.25</v>
      </c>
      <c r="J820" s="105"/>
      <c r="K820" s="105">
        <v>0.25</v>
      </c>
      <c r="L820" s="104">
        <v>0.25</v>
      </c>
      <c r="M820" s="100">
        <v>630</v>
      </c>
      <c r="N820" s="112" t="s">
        <v>590</v>
      </c>
      <c r="O820" s="32">
        <v>1938</v>
      </c>
      <c r="P820" s="111" t="s">
        <v>392</v>
      </c>
      <c r="Q820" s="80" t="s">
        <v>1977</v>
      </c>
      <c r="R820" s="80" t="s">
        <v>1793</v>
      </c>
      <c r="S820" s="36" t="s">
        <v>2231</v>
      </c>
      <c r="T820" s="80" t="s">
        <v>2220</v>
      </c>
      <c r="U820" s="80"/>
      <c r="V820" s="80" t="s">
        <v>2167</v>
      </c>
      <c r="W820" s="80" t="str">
        <f t="shared" si="38"/>
        <v>, Rotary Press</v>
      </c>
      <c r="X820" s="32" t="s">
        <v>590</v>
      </c>
      <c r="Y820" s="110">
        <v>184</v>
      </c>
      <c r="Z820" s="35" t="s">
        <v>964</v>
      </c>
      <c r="AA820" s="133">
        <v>1</v>
      </c>
      <c r="AB820" s="133">
        <f t="shared" si="39"/>
        <v>1</v>
      </c>
    </row>
    <row r="821" spans="1:28" s="3" customFormat="1" x14ac:dyDescent="0.2">
      <c r="A821" s="99">
        <v>804</v>
      </c>
      <c r="B821" s="100">
        <v>820</v>
      </c>
      <c r="C821" s="101">
        <v>185</v>
      </c>
      <c r="D821" s="142" t="s">
        <v>2546</v>
      </c>
      <c r="E821" s="100">
        <v>185</v>
      </c>
      <c r="F821" s="102" t="str">
        <f t="shared" si="37"/>
        <v xml:space="preserve">1938 - Fifth Bureau Issue - Presidents - 1c  Green,  George Washington, Rotary Press, Perf 11x10 1/2   </v>
      </c>
      <c r="G821" s="106" t="s">
        <v>2512</v>
      </c>
      <c r="H821" s="104">
        <v>0.25</v>
      </c>
      <c r="I821" s="105">
        <v>0.25</v>
      </c>
      <c r="J821" s="105"/>
      <c r="K821" s="105">
        <v>0.25</v>
      </c>
      <c r="L821" s="104">
        <v>0.25</v>
      </c>
      <c r="M821" s="100">
        <v>631</v>
      </c>
      <c r="N821" s="112" t="s">
        <v>590</v>
      </c>
      <c r="O821" s="32">
        <v>1938</v>
      </c>
      <c r="P821" s="111" t="s">
        <v>392</v>
      </c>
      <c r="Q821" s="80" t="s">
        <v>1954</v>
      </c>
      <c r="R821" s="80" t="s">
        <v>1794</v>
      </c>
      <c r="S821" s="36" t="s">
        <v>2022</v>
      </c>
      <c r="T821" s="80" t="s">
        <v>2220</v>
      </c>
      <c r="U821" s="80"/>
      <c r="V821" s="80" t="s">
        <v>2167</v>
      </c>
      <c r="W821" s="80" t="str">
        <f t="shared" si="38"/>
        <v>, Rotary Press</v>
      </c>
      <c r="X821" s="32" t="s">
        <v>590</v>
      </c>
      <c r="Y821" s="110">
        <v>185</v>
      </c>
      <c r="Z821" s="35" t="s">
        <v>965</v>
      </c>
      <c r="AA821" s="133">
        <v>1</v>
      </c>
      <c r="AB821" s="133">
        <f t="shared" si="39"/>
        <v>1</v>
      </c>
    </row>
    <row r="822" spans="1:28" s="3" customFormat="1" x14ac:dyDescent="0.2">
      <c r="A822" s="99">
        <v>805</v>
      </c>
      <c r="B822" s="100">
        <v>821</v>
      </c>
      <c r="C822" s="101">
        <v>186</v>
      </c>
      <c r="D822" s="142" t="s">
        <v>2546</v>
      </c>
      <c r="E822" s="100">
        <v>186</v>
      </c>
      <c r="F822" s="102" t="str">
        <f t="shared" si="37"/>
        <v xml:space="preserve">1938 - Fifth Bureau Issue - Presidents - 1 1/2c  Bister Brown,  Martha Washington, Rotary Press, Perf 11x10 1/2   </v>
      </c>
      <c r="G822" s="106" t="s">
        <v>2512</v>
      </c>
      <c r="H822" s="104">
        <v>0.25</v>
      </c>
      <c r="I822" s="105">
        <v>0.25</v>
      </c>
      <c r="J822" s="105"/>
      <c r="K822" s="105">
        <v>0.25</v>
      </c>
      <c r="L822" s="104">
        <v>0.25</v>
      </c>
      <c r="M822" s="100">
        <v>634</v>
      </c>
      <c r="N822" s="112" t="s">
        <v>590</v>
      </c>
      <c r="O822" s="32">
        <v>1938</v>
      </c>
      <c r="P822" s="111" t="s">
        <v>392</v>
      </c>
      <c r="Q822" s="80" t="s">
        <v>1978</v>
      </c>
      <c r="R822" s="80" t="s">
        <v>1688</v>
      </c>
      <c r="S822" s="36" t="s">
        <v>2388</v>
      </c>
      <c r="T822" s="80" t="s">
        <v>2220</v>
      </c>
      <c r="U822" s="80"/>
      <c r="V822" s="80" t="s">
        <v>2167</v>
      </c>
      <c r="W822" s="80" t="str">
        <f t="shared" si="38"/>
        <v>, Rotary Press</v>
      </c>
      <c r="X822" s="32" t="s">
        <v>590</v>
      </c>
      <c r="Y822" s="110">
        <v>186</v>
      </c>
      <c r="Z822" s="35" t="s">
        <v>966</v>
      </c>
      <c r="AA822" s="133">
        <v>1</v>
      </c>
      <c r="AB822" s="133">
        <f t="shared" si="39"/>
        <v>1</v>
      </c>
    </row>
    <row r="823" spans="1:28" s="3" customFormat="1" x14ac:dyDescent="0.2">
      <c r="A823" s="99">
        <v>806</v>
      </c>
      <c r="B823" s="100">
        <v>822</v>
      </c>
      <c r="C823" s="101">
        <v>187</v>
      </c>
      <c r="D823" s="142" t="s">
        <v>2546</v>
      </c>
      <c r="E823" s="100">
        <v>187</v>
      </c>
      <c r="F823" s="102" t="str">
        <f t="shared" si="37"/>
        <v xml:space="preserve">1938 - Fifth Bureau Issue - Presidents - 2c Rose Carmine,   John Adams, Rotary Press, Perf 11x10 1/2   </v>
      </c>
      <c r="G823" s="106" t="s">
        <v>2512</v>
      </c>
      <c r="H823" s="104">
        <v>0.25</v>
      </c>
      <c r="I823" s="105">
        <v>0.25</v>
      </c>
      <c r="J823" s="105"/>
      <c r="K823" s="105">
        <v>0.25</v>
      </c>
      <c r="L823" s="104">
        <v>0.25</v>
      </c>
      <c r="M823" s="100">
        <v>637</v>
      </c>
      <c r="N823" s="112" t="s">
        <v>590</v>
      </c>
      <c r="O823" s="32">
        <v>1938</v>
      </c>
      <c r="P823" s="111" t="s">
        <v>392</v>
      </c>
      <c r="Q823" s="80" t="s">
        <v>1979</v>
      </c>
      <c r="R823" s="80" t="s">
        <v>1795</v>
      </c>
      <c r="S823" s="36" t="s">
        <v>2389</v>
      </c>
      <c r="T823" s="80" t="s">
        <v>2220</v>
      </c>
      <c r="U823" s="80"/>
      <c r="V823" s="80" t="s">
        <v>2167</v>
      </c>
      <c r="W823" s="80" t="str">
        <f t="shared" si="38"/>
        <v>, Rotary Press</v>
      </c>
      <c r="X823" s="32" t="s">
        <v>590</v>
      </c>
      <c r="Y823" s="110">
        <v>187</v>
      </c>
      <c r="Z823" s="35" t="s">
        <v>967</v>
      </c>
      <c r="AA823" s="133">
        <v>1</v>
      </c>
      <c r="AB823" s="133">
        <f t="shared" si="39"/>
        <v>1</v>
      </c>
    </row>
    <row r="824" spans="1:28" s="3" customFormat="1" x14ac:dyDescent="0.2">
      <c r="A824" s="99">
        <v>807</v>
      </c>
      <c r="B824" s="100">
        <v>823</v>
      </c>
      <c r="C824" s="101">
        <v>188</v>
      </c>
      <c r="D824" s="142" t="s">
        <v>2546</v>
      </c>
      <c r="E824" s="100">
        <v>188</v>
      </c>
      <c r="F824" s="102" t="str">
        <f t="shared" si="37"/>
        <v xml:space="preserve">1938 - Fifth Bureau Issue - Presidents - 3c  Light Violet,  Thomas Jefferson, Rotary Press, Perf 11x10 1/2   </v>
      </c>
      <c r="G824" s="106" t="s">
        <v>2512</v>
      </c>
      <c r="H824" s="104">
        <v>0.25</v>
      </c>
      <c r="I824" s="105">
        <v>0.25</v>
      </c>
      <c r="J824" s="105"/>
      <c r="K824" s="105">
        <v>0.25</v>
      </c>
      <c r="L824" s="104">
        <v>0.25</v>
      </c>
      <c r="M824" s="100">
        <v>640</v>
      </c>
      <c r="N824" s="112" t="s">
        <v>590</v>
      </c>
      <c r="O824" s="32">
        <v>1938</v>
      </c>
      <c r="P824" s="111" t="s">
        <v>392</v>
      </c>
      <c r="Q824" s="80" t="s">
        <v>1955</v>
      </c>
      <c r="R824" s="80" t="s">
        <v>1796</v>
      </c>
      <c r="S824" s="36" t="s">
        <v>2246</v>
      </c>
      <c r="T824" s="80" t="s">
        <v>2220</v>
      </c>
      <c r="U824" s="80"/>
      <c r="V824" s="80" t="s">
        <v>2167</v>
      </c>
      <c r="W824" s="80" t="str">
        <f t="shared" si="38"/>
        <v>, Rotary Press</v>
      </c>
      <c r="X824" s="32" t="s">
        <v>590</v>
      </c>
      <c r="Y824" s="110">
        <v>188</v>
      </c>
      <c r="Z824" s="35" t="s">
        <v>968</v>
      </c>
      <c r="AA824" s="133">
        <v>1</v>
      </c>
      <c r="AB824" s="133">
        <f t="shared" si="39"/>
        <v>1</v>
      </c>
    </row>
    <row r="825" spans="1:28" s="3" customFormat="1" x14ac:dyDescent="0.2">
      <c r="A825" s="99">
        <v>808</v>
      </c>
      <c r="B825" s="100">
        <v>824</v>
      </c>
      <c r="C825" s="101">
        <v>189</v>
      </c>
      <c r="D825" s="142" t="s">
        <v>2546</v>
      </c>
      <c r="E825" s="100">
        <v>189</v>
      </c>
      <c r="F825" s="102" t="str">
        <f t="shared" si="37"/>
        <v xml:space="preserve">1938 - Fifth Bureau Issue - Presidents - 4c  Bright Rose Purple,  James Madison, Rotary Press, Perf 11x10 1/2   </v>
      </c>
      <c r="G825" s="106" t="s">
        <v>2512</v>
      </c>
      <c r="H825" s="104">
        <v>0.25</v>
      </c>
      <c r="I825" s="105">
        <v>0.25</v>
      </c>
      <c r="J825" s="105"/>
      <c r="K825" s="105">
        <v>0.75</v>
      </c>
      <c r="L825" s="104">
        <v>0.25</v>
      </c>
      <c r="M825" s="100">
        <v>643</v>
      </c>
      <c r="N825" s="112" t="s">
        <v>590</v>
      </c>
      <c r="O825" s="32">
        <v>1938</v>
      </c>
      <c r="P825" s="111" t="s">
        <v>392</v>
      </c>
      <c r="Q825" s="80" t="s">
        <v>1964</v>
      </c>
      <c r="R825" s="80" t="s">
        <v>1797</v>
      </c>
      <c r="S825" s="36" t="s">
        <v>2390</v>
      </c>
      <c r="T825" s="80" t="s">
        <v>2220</v>
      </c>
      <c r="U825" s="80"/>
      <c r="V825" s="80" t="s">
        <v>2167</v>
      </c>
      <c r="W825" s="80" t="str">
        <f t="shared" si="38"/>
        <v>, Rotary Press</v>
      </c>
      <c r="X825" s="32" t="s">
        <v>590</v>
      </c>
      <c r="Y825" s="110">
        <v>189</v>
      </c>
      <c r="Z825" s="35" t="s">
        <v>969</v>
      </c>
      <c r="AA825" s="133">
        <v>1</v>
      </c>
      <c r="AB825" s="133">
        <f t="shared" si="39"/>
        <v>1</v>
      </c>
    </row>
    <row r="826" spans="1:28" s="3" customFormat="1" x14ac:dyDescent="0.2">
      <c r="A826" s="99">
        <v>809</v>
      </c>
      <c r="B826" s="100">
        <v>825</v>
      </c>
      <c r="C826" s="101">
        <v>190</v>
      </c>
      <c r="D826" s="142" t="s">
        <v>2546</v>
      </c>
      <c r="E826" s="100">
        <v>190</v>
      </c>
      <c r="F826" s="102" t="str">
        <f t="shared" si="37"/>
        <v xml:space="preserve">1938 - Fifth Bureau Issue - Presidents - 4 1/2c  Dary Gray,  The White House, Rotary Press, Perf 11x10 1/2   </v>
      </c>
      <c r="G826" s="106" t="s">
        <v>2512</v>
      </c>
      <c r="H826" s="104">
        <v>0.25</v>
      </c>
      <c r="I826" s="105">
        <v>0.25</v>
      </c>
      <c r="J826" s="105"/>
      <c r="K826" s="105">
        <v>0.4</v>
      </c>
      <c r="L826" s="104">
        <v>0.25</v>
      </c>
      <c r="M826" s="100">
        <v>645</v>
      </c>
      <c r="N826" s="112" t="s">
        <v>590</v>
      </c>
      <c r="O826" s="32">
        <v>1938</v>
      </c>
      <c r="P826" s="111" t="s">
        <v>392</v>
      </c>
      <c r="Q826" s="80" t="s">
        <v>1980</v>
      </c>
      <c r="R826" s="80" t="s">
        <v>1798</v>
      </c>
      <c r="S826" s="36" t="s">
        <v>2391</v>
      </c>
      <c r="T826" s="80" t="s">
        <v>2220</v>
      </c>
      <c r="U826" s="80"/>
      <c r="V826" s="80" t="s">
        <v>2167</v>
      </c>
      <c r="W826" s="80" t="str">
        <f t="shared" si="38"/>
        <v>, Rotary Press</v>
      </c>
      <c r="X826" s="32" t="s">
        <v>590</v>
      </c>
      <c r="Y826" s="110">
        <v>190</v>
      </c>
      <c r="Z826" s="35" t="s">
        <v>970</v>
      </c>
      <c r="AA826" s="133">
        <v>1</v>
      </c>
      <c r="AB826" s="133">
        <f t="shared" si="39"/>
        <v>1</v>
      </c>
    </row>
    <row r="827" spans="1:28" s="3" customFormat="1" x14ac:dyDescent="0.2">
      <c r="A827" s="99">
        <v>810</v>
      </c>
      <c r="B827" s="100">
        <v>826</v>
      </c>
      <c r="C827" s="101">
        <v>191</v>
      </c>
      <c r="D827" s="142" t="s">
        <v>2546</v>
      </c>
      <c r="E827" s="100">
        <v>191</v>
      </c>
      <c r="F827" s="102" t="str">
        <f t="shared" si="37"/>
        <v xml:space="preserve">1938 - Fifth Bureau Issue - Presidents - 5c Bright Blue,   James Monroe, Rotary Press, Perf 11x10 1/2   </v>
      </c>
      <c r="G827" s="106" t="s">
        <v>2512</v>
      </c>
      <c r="H827" s="104">
        <v>0.25</v>
      </c>
      <c r="I827" s="105">
        <v>0.25</v>
      </c>
      <c r="J827" s="105"/>
      <c r="K827" s="105">
        <v>0.35</v>
      </c>
      <c r="L827" s="104">
        <v>0.25</v>
      </c>
      <c r="M827" s="100">
        <v>647</v>
      </c>
      <c r="N827" s="112" t="s">
        <v>590</v>
      </c>
      <c r="O827" s="32">
        <v>1938</v>
      </c>
      <c r="P827" s="111" t="s">
        <v>392</v>
      </c>
      <c r="Q827" s="80" t="s">
        <v>1981</v>
      </c>
      <c r="R827" s="80" t="s">
        <v>1799</v>
      </c>
      <c r="S827" s="36" t="s">
        <v>2392</v>
      </c>
      <c r="T827" s="80" t="s">
        <v>2220</v>
      </c>
      <c r="U827" s="80"/>
      <c r="V827" s="80" t="s">
        <v>2167</v>
      </c>
      <c r="W827" s="80" t="str">
        <f t="shared" si="38"/>
        <v>, Rotary Press</v>
      </c>
      <c r="X827" s="32" t="s">
        <v>590</v>
      </c>
      <c r="Y827" s="110">
        <v>191</v>
      </c>
      <c r="Z827" s="35" t="s">
        <v>971</v>
      </c>
      <c r="AA827" s="133">
        <v>1</v>
      </c>
      <c r="AB827" s="133">
        <f t="shared" si="39"/>
        <v>1</v>
      </c>
    </row>
    <row r="828" spans="1:28" s="3" customFormat="1" x14ac:dyDescent="0.2">
      <c r="A828" s="99">
        <v>811</v>
      </c>
      <c r="B828" s="100">
        <v>827</v>
      </c>
      <c r="C828" s="101">
        <v>192</v>
      </c>
      <c r="D828" s="142" t="s">
        <v>2546</v>
      </c>
      <c r="E828" s="100">
        <v>192</v>
      </c>
      <c r="F828" s="102" t="str">
        <f t="shared" si="37"/>
        <v xml:space="preserve">1938 - Fifth Bureau Issue - Presidents - 6c  Red Orange,  John Quincy Adams, Rotary Press, Perf 11x10 1/2   </v>
      </c>
      <c r="G828" s="106" t="s">
        <v>2512</v>
      </c>
      <c r="H828" s="104">
        <v>0.25</v>
      </c>
      <c r="I828" s="105">
        <v>0.25</v>
      </c>
      <c r="J828" s="105"/>
      <c r="K828" s="105">
        <v>0.4</v>
      </c>
      <c r="L828" s="104">
        <v>0.25</v>
      </c>
      <c r="M828" s="100">
        <v>649</v>
      </c>
      <c r="N828" s="112" t="s">
        <v>590</v>
      </c>
      <c r="O828" s="32">
        <v>1938</v>
      </c>
      <c r="P828" s="111" t="s">
        <v>392</v>
      </c>
      <c r="Q828" s="80" t="s">
        <v>1962</v>
      </c>
      <c r="R828" s="80" t="s">
        <v>1800</v>
      </c>
      <c r="S828" s="36" t="s">
        <v>2143</v>
      </c>
      <c r="T828" s="80" t="s">
        <v>2220</v>
      </c>
      <c r="U828" s="80"/>
      <c r="V828" s="80" t="s">
        <v>2167</v>
      </c>
      <c r="W828" s="80" t="str">
        <f t="shared" si="38"/>
        <v>, Rotary Press</v>
      </c>
      <c r="X828" s="32" t="s">
        <v>590</v>
      </c>
      <c r="Y828" s="110">
        <v>192</v>
      </c>
      <c r="Z828" s="35" t="s">
        <v>972</v>
      </c>
      <c r="AA828" s="133">
        <v>1</v>
      </c>
      <c r="AB828" s="133">
        <f t="shared" si="39"/>
        <v>1</v>
      </c>
    </row>
    <row r="829" spans="1:28" s="3" customFormat="1" x14ac:dyDescent="0.2">
      <c r="A829" s="99">
        <v>812</v>
      </c>
      <c r="B829" s="100">
        <v>828</v>
      </c>
      <c r="C829" s="101">
        <v>193</v>
      </c>
      <c r="D829" s="142" t="s">
        <v>2546</v>
      </c>
      <c r="E829" s="100">
        <v>193</v>
      </c>
      <c r="F829" s="102" t="str">
        <f t="shared" si="37"/>
        <v xml:space="preserve">1938 - Fifth Bureau Issue - Presidents - 7c  Sepia,  Andrew Jackson, Rotary Press, Perf 11x10 1/2   </v>
      </c>
      <c r="G829" s="106" t="s">
        <v>2512</v>
      </c>
      <c r="H829" s="104">
        <v>0.25</v>
      </c>
      <c r="I829" s="105">
        <v>0.25</v>
      </c>
      <c r="J829" s="105"/>
      <c r="K829" s="105">
        <v>0.4</v>
      </c>
      <c r="L829" s="104">
        <v>0.25</v>
      </c>
      <c r="M829" s="100">
        <v>651</v>
      </c>
      <c r="N829" s="112" t="s">
        <v>590</v>
      </c>
      <c r="O829" s="32">
        <v>1938</v>
      </c>
      <c r="P829" s="111" t="s">
        <v>392</v>
      </c>
      <c r="Q829" s="80" t="s">
        <v>1963</v>
      </c>
      <c r="R829" s="80" t="s">
        <v>1801</v>
      </c>
      <c r="S829" s="36" t="s">
        <v>2393</v>
      </c>
      <c r="T829" s="80" t="s">
        <v>2220</v>
      </c>
      <c r="U829" s="80"/>
      <c r="V829" s="80" t="s">
        <v>2167</v>
      </c>
      <c r="W829" s="80" t="str">
        <f t="shared" si="38"/>
        <v>, Rotary Press</v>
      </c>
      <c r="X829" s="32" t="s">
        <v>590</v>
      </c>
      <c r="Y829" s="110">
        <v>193</v>
      </c>
      <c r="Z829" s="35" t="s">
        <v>973</v>
      </c>
      <c r="AA829" s="133">
        <v>1</v>
      </c>
      <c r="AB829" s="133">
        <f t="shared" si="39"/>
        <v>1</v>
      </c>
    </row>
    <row r="830" spans="1:28" s="3" customFormat="1" x14ac:dyDescent="0.2">
      <c r="A830" s="99">
        <v>813</v>
      </c>
      <c r="B830" s="100">
        <v>829</v>
      </c>
      <c r="C830" s="101">
        <v>194</v>
      </c>
      <c r="D830" s="142" t="s">
        <v>2546</v>
      </c>
      <c r="E830" s="100">
        <v>194</v>
      </c>
      <c r="F830" s="102" t="str">
        <f t="shared" si="37"/>
        <v xml:space="preserve">1938 - Fifth Bureau Issue - Presidents - 8c  Olive Green,  Martin Van Buren, Rotary Press, Perf 11x10 1/2   </v>
      </c>
      <c r="G830" s="106" t="s">
        <v>2512</v>
      </c>
      <c r="H830" s="104">
        <v>0.25</v>
      </c>
      <c r="I830" s="105">
        <v>0.25</v>
      </c>
      <c r="J830" s="105"/>
      <c r="K830" s="105">
        <v>0.4</v>
      </c>
      <c r="L830" s="104">
        <v>0.25</v>
      </c>
      <c r="M830" s="100">
        <v>652</v>
      </c>
      <c r="N830" s="112" t="s">
        <v>590</v>
      </c>
      <c r="O830" s="32">
        <v>1938</v>
      </c>
      <c r="P830" s="111" t="s">
        <v>392</v>
      </c>
      <c r="Q830" s="80" t="s">
        <v>1965</v>
      </c>
      <c r="R830" s="80" t="s">
        <v>1802</v>
      </c>
      <c r="S830" s="36" t="s">
        <v>2123</v>
      </c>
      <c r="T830" s="80" t="s">
        <v>2220</v>
      </c>
      <c r="U830" s="80"/>
      <c r="V830" s="80" t="s">
        <v>2167</v>
      </c>
      <c r="W830" s="80" t="str">
        <f t="shared" si="38"/>
        <v>, Rotary Press</v>
      </c>
      <c r="X830" s="32" t="s">
        <v>590</v>
      </c>
      <c r="Y830" s="110">
        <v>194</v>
      </c>
      <c r="Z830" s="35" t="s">
        <v>974</v>
      </c>
      <c r="AA830" s="133">
        <v>1</v>
      </c>
      <c r="AB830" s="133">
        <f t="shared" si="39"/>
        <v>1</v>
      </c>
    </row>
    <row r="831" spans="1:28" s="3" customFormat="1" x14ac:dyDescent="0.2">
      <c r="A831" s="99">
        <v>814</v>
      </c>
      <c r="B831" s="100">
        <v>830</v>
      </c>
      <c r="C831" s="101">
        <v>195</v>
      </c>
      <c r="D831" s="142" t="s">
        <v>2546</v>
      </c>
      <c r="E831" s="100">
        <v>195</v>
      </c>
      <c r="F831" s="102" t="str">
        <f t="shared" si="37"/>
        <v xml:space="preserve">1938 - Fifth Bureau Issue - Presidents - 9c  Rose Pink,  William H. Harrison, Rotary Press, Perf 11x10 1/2   </v>
      </c>
      <c r="G831" s="106" t="s">
        <v>2512</v>
      </c>
      <c r="H831" s="104">
        <v>0.25</v>
      </c>
      <c r="I831" s="105">
        <v>0.25</v>
      </c>
      <c r="J831" s="105"/>
      <c r="K831" s="105">
        <v>0.45</v>
      </c>
      <c r="L831" s="104">
        <v>0.25</v>
      </c>
      <c r="M831" s="100">
        <v>653</v>
      </c>
      <c r="N831" s="112" t="s">
        <v>590</v>
      </c>
      <c r="O831" s="32">
        <v>1938</v>
      </c>
      <c r="P831" s="111" t="s">
        <v>392</v>
      </c>
      <c r="Q831" s="80" t="s">
        <v>1968</v>
      </c>
      <c r="R831" s="80" t="s">
        <v>1803</v>
      </c>
      <c r="S831" s="36" t="s">
        <v>2394</v>
      </c>
      <c r="T831" s="80" t="s">
        <v>2220</v>
      </c>
      <c r="U831" s="80"/>
      <c r="V831" s="80" t="s">
        <v>2167</v>
      </c>
      <c r="W831" s="80" t="str">
        <f t="shared" si="38"/>
        <v>, Rotary Press</v>
      </c>
      <c r="X831" s="32" t="s">
        <v>590</v>
      </c>
      <c r="Y831" s="110">
        <v>195</v>
      </c>
      <c r="Z831" s="35" t="s">
        <v>975</v>
      </c>
      <c r="AA831" s="133">
        <v>1</v>
      </c>
      <c r="AB831" s="133">
        <f t="shared" si="39"/>
        <v>1</v>
      </c>
    </row>
    <row r="832" spans="1:28" s="3" customFormat="1" x14ac:dyDescent="0.2">
      <c r="A832" s="99">
        <v>815</v>
      </c>
      <c r="B832" s="100">
        <v>831</v>
      </c>
      <c r="C832" s="101">
        <v>196</v>
      </c>
      <c r="D832" s="142" t="s">
        <v>2546</v>
      </c>
      <c r="E832" s="100">
        <v>196</v>
      </c>
      <c r="F832" s="102" t="str">
        <f t="shared" si="37"/>
        <v xml:space="preserve">1938 - Fifth Bureau Issue - Presidents - 10c  Brown Red,  John Tyler, Rotary Press, Perf 11x10 1/2   </v>
      </c>
      <c r="G832" s="106" t="s">
        <v>2512</v>
      </c>
      <c r="H832" s="104">
        <v>0.25</v>
      </c>
      <c r="I832" s="105">
        <v>0.25</v>
      </c>
      <c r="J832" s="105"/>
      <c r="K832" s="105">
        <v>0.45</v>
      </c>
      <c r="L832" s="104">
        <v>0.25</v>
      </c>
      <c r="M832" s="100">
        <v>654</v>
      </c>
      <c r="N832" s="112" t="s">
        <v>590</v>
      </c>
      <c r="O832" s="32">
        <v>1938</v>
      </c>
      <c r="P832" s="111" t="s">
        <v>392</v>
      </c>
      <c r="Q832" s="80" t="s">
        <v>1953</v>
      </c>
      <c r="R832" s="80" t="s">
        <v>1804</v>
      </c>
      <c r="S832" s="36" t="s">
        <v>2102</v>
      </c>
      <c r="T832" s="80" t="s">
        <v>2220</v>
      </c>
      <c r="U832" s="80"/>
      <c r="V832" s="80" t="s">
        <v>2167</v>
      </c>
      <c r="W832" s="80" t="str">
        <f t="shared" si="38"/>
        <v>, Rotary Press</v>
      </c>
      <c r="X832" s="32" t="s">
        <v>590</v>
      </c>
      <c r="Y832" s="110">
        <v>196</v>
      </c>
      <c r="Z832" s="35" t="s">
        <v>976</v>
      </c>
      <c r="AA832" s="133">
        <v>1</v>
      </c>
      <c r="AB832" s="133">
        <f t="shared" si="39"/>
        <v>1</v>
      </c>
    </row>
    <row r="833" spans="1:28" s="3" customFormat="1" x14ac:dyDescent="0.2">
      <c r="A833" s="99">
        <v>816</v>
      </c>
      <c r="B833" s="100">
        <v>832</v>
      </c>
      <c r="C833" s="101">
        <v>197</v>
      </c>
      <c r="D833" s="142" t="s">
        <v>2546</v>
      </c>
      <c r="E833" s="100">
        <v>197</v>
      </c>
      <c r="F833" s="102" t="str">
        <f t="shared" si="37"/>
        <v xml:space="preserve">1938 - Fifth Bureau Issue - Presidents - 11c  Ultramarine,  James K. Polk, Rotary Press, Perf 11x10 1/2   </v>
      </c>
      <c r="G833" s="106" t="s">
        <v>2512</v>
      </c>
      <c r="H833" s="104">
        <v>0.25</v>
      </c>
      <c r="I833" s="105">
        <v>0.25</v>
      </c>
      <c r="J833" s="105"/>
      <c r="K833" s="105">
        <v>0.75</v>
      </c>
      <c r="L833" s="104">
        <v>0.25</v>
      </c>
      <c r="M833" s="100">
        <v>656</v>
      </c>
      <c r="N833" s="112" t="s">
        <v>590</v>
      </c>
      <c r="O833" s="32">
        <v>1938</v>
      </c>
      <c r="P833" s="111" t="s">
        <v>392</v>
      </c>
      <c r="Q833" s="80" t="s">
        <v>1970</v>
      </c>
      <c r="R833" s="80" t="s">
        <v>1805</v>
      </c>
      <c r="S833" s="36" t="s">
        <v>2048</v>
      </c>
      <c r="T833" s="80" t="s">
        <v>2220</v>
      </c>
      <c r="U833" s="80"/>
      <c r="V833" s="80" t="s">
        <v>2167</v>
      </c>
      <c r="W833" s="80" t="str">
        <f t="shared" si="38"/>
        <v>, Rotary Press</v>
      </c>
      <c r="X833" s="32" t="s">
        <v>590</v>
      </c>
      <c r="Y833" s="110">
        <v>197</v>
      </c>
      <c r="Z833" s="35" t="s">
        <v>977</v>
      </c>
      <c r="AA833" s="133">
        <v>1</v>
      </c>
      <c r="AB833" s="133">
        <f t="shared" si="39"/>
        <v>1</v>
      </c>
    </row>
    <row r="834" spans="1:28" s="3" customFormat="1" x14ac:dyDescent="0.2">
      <c r="A834" s="99">
        <v>817</v>
      </c>
      <c r="B834" s="100">
        <v>833</v>
      </c>
      <c r="C834" s="101">
        <v>198</v>
      </c>
      <c r="D834" s="142" t="s">
        <v>2546</v>
      </c>
      <c r="E834" s="100">
        <v>198</v>
      </c>
      <c r="F834" s="102" t="str">
        <f t="shared" ref="F834:F897" si="40">CONCATENATE(O834," - ",P834," - ",Q834," ",S834,", ",R834,W834,", ",T834,"   ",U834)</f>
        <v xml:space="preserve">1938 - Fifth Bureau Issue - Presidents - 12c  Bright Mauve,  Zachary Taylor, Rotary Press, Perf 11x10 1/2   </v>
      </c>
      <c r="G834" s="106" t="s">
        <v>2512</v>
      </c>
      <c r="H834" s="104">
        <v>0.25</v>
      </c>
      <c r="I834" s="105">
        <v>0.25</v>
      </c>
      <c r="J834" s="105"/>
      <c r="K834" s="105">
        <v>1</v>
      </c>
      <c r="L834" s="104">
        <v>0.25</v>
      </c>
      <c r="M834" s="100">
        <v>657</v>
      </c>
      <c r="N834" s="112" t="s">
        <v>590</v>
      </c>
      <c r="O834" s="32">
        <v>1938</v>
      </c>
      <c r="P834" s="111" t="s">
        <v>392</v>
      </c>
      <c r="Q834" s="80" t="s">
        <v>1956</v>
      </c>
      <c r="R834" s="80" t="s">
        <v>1806</v>
      </c>
      <c r="S834" s="36" t="s">
        <v>2395</v>
      </c>
      <c r="T834" s="80" t="s">
        <v>2220</v>
      </c>
      <c r="U834" s="80"/>
      <c r="V834" s="80" t="s">
        <v>2167</v>
      </c>
      <c r="W834" s="80" t="str">
        <f t="shared" ref="W834:W897" si="41">IF(V834&gt;0,CONCATENATE(", ",V834),"")</f>
        <v>, Rotary Press</v>
      </c>
      <c r="X834" s="32" t="s">
        <v>590</v>
      </c>
      <c r="Y834" s="110">
        <v>198</v>
      </c>
      <c r="Z834" s="35" t="s">
        <v>978</v>
      </c>
      <c r="AA834" s="133">
        <v>1</v>
      </c>
      <c r="AB834" s="133">
        <f t="shared" ref="AB834:AB897" si="42">IF(H834&gt;0,1,0)</f>
        <v>1</v>
      </c>
    </row>
    <row r="835" spans="1:28" s="3" customFormat="1" x14ac:dyDescent="0.2">
      <c r="A835" s="99">
        <v>818</v>
      </c>
      <c r="B835" s="100">
        <v>834</v>
      </c>
      <c r="C835" s="101">
        <v>199</v>
      </c>
      <c r="D835" s="142" t="s">
        <v>2546</v>
      </c>
      <c r="E835" s="100">
        <v>199</v>
      </c>
      <c r="F835" s="102" t="str">
        <f t="shared" si="40"/>
        <v xml:space="preserve">1938 - Fifth Bureau Issue - Presidents - 13c  Blue Green,  Millard Filmore, Rotary Press, Perf 11x10 1/2   </v>
      </c>
      <c r="G835" s="106" t="s">
        <v>2512</v>
      </c>
      <c r="H835" s="104">
        <v>0.25</v>
      </c>
      <c r="I835" s="105">
        <v>0.25</v>
      </c>
      <c r="J835" s="105"/>
      <c r="K835" s="105">
        <v>1</v>
      </c>
      <c r="L835" s="104">
        <v>0.25</v>
      </c>
      <c r="M835" s="100">
        <v>658</v>
      </c>
      <c r="N835" s="112" t="s">
        <v>590</v>
      </c>
      <c r="O835" s="32">
        <v>1938</v>
      </c>
      <c r="P835" s="111" t="s">
        <v>392</v>
      </c>
      <c r="Q835" s="80" t="s">
        <v>1967</v>
      </c>
      <c r="R835" s="80" t="s">
        <v>1807</v>
      </c>
      <c r="S835" s="36" t="s">
        <v>2069</v>
      </c>
      <c r="T835" s="80" t="s">
        <v>2220</v>
      </c>
      <c r="U835" s="80"/>
      <c r="V835" s="80" t="s">
        <v>2167</v>
      </c>
      <c r="W835" s="80" t="str">
        <f t="shared" si="41"/>
        <v>, Rotary Press</v>
      </c>
      <c r="X835" s="32" t="s">
        <v>590</v>
      </c>
      <c r="Y835" s="110">
        <v>199</v>
      </c>
      <c r="Z835" s="35" t="s">
        <v>979</v>
      </c>
      <c r="AA835" s="133">
        <v>1</v>
      </c>
      <c r="AB835" s="133">
        <f t="shared" si="42"/>
        <v>1</v>
      </c>
    </row>
    <row r="836" spans="1:28" s="3" customFormat="1" x14ac:dyDescent="0.2">
      <c r="A836" s="99">
        <v>819</v>
      </c>
      <c r="B836" s="100">
        <v>835</v>
      </c>
      <c r="C836" s="101">
        <v>200</v>
      </c>
      <c r="D836" s="142" t="s">
        <v>2546</v>
      </c>
      <c r="E836" s="100">
        <v>200</v>
      </c>
      <c r="F836" s="102" t="str">
        <f t="shared" si="40"/>
        <v xml:space="preserve">1938 - Fifth Bureau Issue - Presidents - 14c  Blue,  Franklin Pierce, Rotary Press, Perf 11x10 1/2   </v>
      </c>
      <c r="G836" s="106" t="s">
        <v>2512</v>
      </c>
      <c r="H836" s="104">
        <v>0.25</v>
      </c>
      <c r="I836" s="105">
        <v>0.25</v>
      </c>
      <c r="J836" s="105"/>
      <c r="K836" s="105">
        <v>1.3</v>
      </c>
      <c r="L836" s="104">
        <v>0.25</v>
      </c>
      <c r="M836" s="100">
        <v>659</v>
      </c>
      <c r="N836" s="112" t="s">
        <v>590</v>
      </c>
      <c r="O836" s="32">
        <v>1938</v>
      </c>
      <c r="P836" s="111" t="s">
        <v>392</v>
      </c>
      <c r="Q836" s="80" t="s">
        <v>1973</v>
      </c>
      <c r="R836" s="80" t="s">
        <v>1808</v>
      </c>
      <c r="S836" s="36" t="s">
        <v>2018</v>
      </c>
      <c r="T836" s="80" t="s">
        <v>2220</v>
      </c>
      <c r="U836" s="80"/>
      <c r="V836" s="80" t="s">
        <v>2167</v>
      </c>
      <c r="W836" s="80" t="str">
        <f t="shared" si="41"/>
        <v>, Rotary Press</v>
      </c>
      <c r="X836" s="32" t="s">
        <v>590</v>
      </c>
      <c r="Y836" s="110">
        <v>200</v>
      </c>
      <c r="Z836" s="35" t="s">
        <v>980</v>
      </c>
      <c r="AA836" s="133">
        <v>1</v>
      </c>
      <c r="AB836" s="133">
        <f t="shared" si="42"/>
        <v>1</v>
      </c>
    </row>
    <row r="837" spans="1:28" s="3" customFormat="1" x14ac:dyDescent="0.2">
      <c r="A837" s="99">
        <v>820</v>
      </c>
      <c r="B837" s="100">
        <v>836</v>
      </c>
      <c r="C837" s="101">
        <v>201</v>
      </c>
      <c r="D837" s="142" t="s">
        <v>2546</v>
      </c>
      <c r="E837" s="100">
        <v>201</v>
      </c>
      <c r="F837" s="102" t="str">
        <f t="shared" si="40"/>
        <v xml:space="preserve">1938 - Fifth Bureau Issue - Presidents - 15c  Blue Gray,  James Buchanon, Rotary Press, Perf 11x10 1/2   </v>
      </c>
      <c r="G837" s="106" t="s">
        <v>2512</v>
      </c>
      <c r="H837" s="104">
        <v>0.25</v>
      </c>
      <c r="I837" s="105">
        <v>0.25</v>
      </c>
      <c r="J837" s="105"/>
      <c r="K837" s="105">
        <v>1</v>
      </c>
      <c r="L837" s="104">
        <v>0.25</v>
      </c>
      <c r="M837" s="100">
        <v>660</v>
      </c>
      <c r="N837" s="112" t="s">
        <v>590</v>
      </c>
      <c r="O837" s="32">
        <v>1938</v>
      </c>
      <c r="P837" s="111" t="s">
        <v>392</v>
      </c>
      <c r="Q837" s="80" t="s">
        <v>1961</v>
      </c>
      <c r="R837" s="80" t="s">
        <v>1809</v>
      </c>
      <c r="S837" s="36" t="s">
        <v>2396</v>
      </c>
      <c r="T837" s="80" t="s">
        <v>2220</v>
      </c>
      <c r="U837" s="80"/>
      <c r="V837" s="80" t="s">
        <v>2167</v>
      </c>
      <c r="W837" s="80" t="str">
        <f t="shared" si="41"/>
        <v>, Rotary Press</v>
      </c>
      <c r="X837" s="32" t="s">
        <v>590</v>
      </c>
      <c r="Y837" s="110">
        <v>201</v>
      </c>
      <c r="Z837" s="35" t="s">
        <v>981</v>
      </c>
      <c r="AA837" s="133">
        <v>1</v>
      </c>
      <c r="AB837" s="133">
        <f t="shared" si="42"/>
        <v>1</v>
      </c>
    </row>
    <row r="838" spans="1:28" s="3" customFormat="1" x14ac:dyDescent="0.2">
      <c r="A838" s="99">
        <v>821</v>
      </c>
      <c r="B838" s="100">
        <v>837</v>
      </c>
      <c r="C838" s="101">
        <v>202</v>
      </c>
      <c r="D838" s="142" t="s">
        <v>2546</v>
      </c>
      <c r="E838" s="100">
        <v>202</v>
      </c>
      <c r="F838" s="102" t="str">
        <f t="shared" si="40"/>
        <v xml:space="preserve">1938 - Fifth Bureau Issue - Presidents - 16c  Black,  Abraham Lincoln, Rotary Press, Perf 11x10 1/2   </v>
      </c>
      <c r="G838" s="106" t="s">
        <v>2512</v>
      </c>
      <c r="H838" s="104">
        <v>0.25</v>
      </c>
      <c r="I838" s="105">
        <v>0.25</v>
      </c>
      <c r="J838" s="105"/>
      <c r="K838" s="105">
        <v>0.9</v>
      </c>
      <c r="L838" s="104">
        <v>0.25</v>
      </c>
      <c r="M838" s="100">
        <v>661</v>
      </c>
      <c r="N838" s="112" t="s">
        <v>590</v>
      </c>
      <c r="O838" s="32">
        <v>1938</v>
      </c>
      <c r="P838" s="111" t="s">
        <v>392</v>
      </c>
      <c r="Q838" s="80" t="s">
        <v>1976</v>
      </c>
      <c r="R838" s="80" t="s">
        <v>1810</v>
      </c>
      <c r="S838" s="36" t="s">
        <v>2014</v>
      </c>
      <c r="T838" s="80" t="s">
        <v>2220</v>
      </c>
      <c r="U838" s="80"/>
      <c r="V838" s="80" t="s">
        <v>2167</v>
      </c>
      <c r="W838" s="80" t="str">
        <f t="shared" si="41"/>
        <v>, Rotary Press</v>
      </c>
      <c r="X838" s="32" t="s">
        <v>590</v>
      </c>
      <c r="Y838" s="110">
        <v>202</v>
      </c>
      <c r="Z838" s="35" t="s">
        <v>982</v>
      </c>
      <c r="AA838" s="133">
        <v>1</v>
      </c>
      <c r="AB838" s="133">
        <f t="shared" si="42"/>
        <v>1</v>
      </c>
    </row>
    <row r="839" spans="1:28" s="3" customFormat="1" x14ac:dyDescent="0.2">
      <c r="A839" s="99">
        <v>822</v>
      </c>
      <c r="B839" s="100">
        <v>838</v>
      </c>
      <c r="C839" s="101">
        <v>203</v>
      </c>
      <c r="D839" s="142" t="s">
        <v>2546</v>
      </c>
      <c r="E839" s="100">
        <v>203</v>
      </c>
      <c r="F839" s="102" t="str">
        <f t="shared" si="40"/>
        <v xml:space="preserve">1938 - Fifth Bureau Issue - Presidents - 17c  Rose Red,  Andrew Johnson, Rotary Press, Perf 11x10 1/2   </v>
      </c>
      <c r="G839" s="106" t="s">
        <v>2512</v>
      </c>
      <c r="H839" s="104">
        <v>0.25</v>
      </c>
      <c r="I839" s="105">
        <v>0.25</v>
      </c>
      <c r="J839" s="105"/>
      <c r="K839" s="105">
        <v>1.5</v>
      </c>
      <c r="L839" s="104">
        <v>0.25</v>
      </c>
      <c r="M839" s="100">
        <v>662</v>
      </c>
      <c r="N839" s="112" t="s">
        <v>590</v>
      </c>
      <c r="O839" s="32">
        <v>1938</v>
      </c>
      <c r="P839" s="111" t="s">
        <v>392</v>
      </c>
      <c r="Q839" s="80" t="s">
        <v>1975</v>
      </c>
      <c r="R839" s="80" t="s">
        <v>1811</v>
      </c>
      <c r="S839" s="36" t="s">
        <v>2163</v>
      </c>
      <c r="T839" s="80" t="s">
        <v>2220</v>
      </c>
      <c r="U839" s="80"/>
      <c r="V839" s="80" t="s">
        <v>2167</v>
      </c>
      <c r="W839" s="80" t="str">
        <f t="shared" si="41"/>
        <v>, Rotary Press</v>
      </c>
      <c r="X839" s="32" t="s">
        <v>590</v>
      </c>
      <c r="Y839" s="110">
        <v>203</v>
      </c>
      <c r="Z839" s="35" t="s">
        <v>983</v>
      </c>
      <c r="AA839" s="133">
        <v>1</v>
      </c>
      <c r="AB839" s="133">
        <f t="shared" si="42"/>
        <v>1</v>
      </c>
    </row>
    <row r="840" spans="1:28" s="3" customFormat="1" x14ac:dyDescent="0.2">
      <c r="A840" s="99">
        <v>823</v>
      </c>
      <c r="B840" s="100">
        <v>839</v>
      </c>
      <c r="C840" s="101">
        <v>204</v>
      </c>
      <c r="D840" s="142" t="s">
        <v>2546</v>
      </c>
      <c r="E840" s="100">
        <v>204</v>
      </c>
      <c r="F840" s="102" t="str">
        <f t="shared" si="40"/>
        <v xml:space="preserve">1938 - Fifth Bureau Issue - Presidents - 18c  Brown Carmine,  Ulysses S. Grant, Rotary Press, Perf 11x10 1/2   </v>
      </c>
      <c r="G840" s="106" t="s">
        <v>2512</v>
      </c>
      <c r="H840" s="104">
        <v>0.25</v>
      </c>
      <c r="I840" s="105">
        <v>0.25</v>
      </c>
      <c r="J840" s="105"/>
      <c r="K840" s="105">
        <v>1</v>
      </c>
      <c r="L840" s="104">
        <v>0.25</v>
      </c>
      <c r="M840" s="100">
        <v>663</v>
      </c>
      <c r="N840" s="112" t="s">
        <v>590</v>
      </c>
      <c r="O840" s="32">
        <v>1938</v>
      </c>
      <c r="P840" s="111" t="s">
        <v>392</v>
      </c>
      <c r="Q840" s="80" t="s">
        <v>1982</v>
      </c>
      <c r="R840" s="80" t="s">
        <v>1812</v>
      </c>
      <c r="S840" s="36" t="s">
        <v>2217</v>
      </c>
      <c r="T840" s="80" t="s">
        <v>2220</v>
      </c>
      <c r="U840" s="80"/>
      <c r="V840" s="80" t="s">
        <v>2167</v>
      </c>
      <c r="W840" s="80" t="str">
        <f t="shared" si="41"/>
        <v>, Rotary Press</v>
      </c>
      <c r="X840" s="32" t="s">
        <v>590</v>
      </c>
      <c r="Y840" s="110">
        <v>204</v>
      </c>
      <c r="Z840" s="35" t="s">
        <v>984</v>
      </c>
      <c r="AA840" s="133">
        <v>1</v>
      </c>
      <c r="AB840" s="133">
        <f t="shared" si="42"/>
        <v>1</v>
      </c>
    </row>
    <row r="841" spans="1:28" s="3" customFormat="1" x14ac:dyDescent="0.2">
      <c r="A841" s="99">
        <v>824</v>
      </c>
      <c r="B841" s="100">
        <v>840</v>
      </c>
      <c r="C841" s="101">
        <v>205</v>
      </c>
      <c r="D841" s="142" t="s">
        <v>2546</v>
      </c>
      <c r="E841" s="100">
        <v>205</v>
      </c>
      <c r="F841" s="102" t="str">
        <f t="shared" si="40"/>
        <v xml:space="preserve">1938 - Fifth Bureau Issue - Presidents - 19c  Bright Mauve,  Rutherford B. Hayes, Rotary Press, Perf 11x10 1/2   </v>
      </c>
      <c r="G841" s="106" t="s">
        <v>2512</v>
      </c>
      <c r="H841" s="104">
        <v>0.35</v>
      </c>
      <c r="I841" s="105">
        <v>0.35</v>
      </c>
      <c r="J841" s="105"/>
      <c r="K841" s="105">
        <v>2.25</v>
      </c>
      <c r="L841" s="104">
        <v>0.35</v>
      </c>
      <c r="M841" s="100">
        <v>664</v>
      </c>
      <c r="N841" s="112" t="s">
        <v>590</v>
      </c>
      <c r="O841" s="32">
        <v>1938</v>
      </c>
      <c r="P841" s="111" t="s">
        <v>392</v>
      </c>
      <c r="Q841" s="80" t="s">
        <v>1983</v>
      </c>
      <c r="R841" s="80" t="s">
        <v>1813</v>
      </c>
      <c r="S841" s="36" t="s">
        <v>2395</v>
      </c>
      <c r="T841" s="80" t="s">
        <v>2220</v>
      </c>
      <c r="U841" s="80"/>
      <c r="V841" s="80" t="s">
        <v>2167</v>
      </c>
      <c r="W841" s="80" t="str">
        <f t="shared" si="41"/>
        <v>, Rotary Press</v>
      </c>
      <c r="X841" s="32" t="s">
        <v>590</v>
      </c>
      <c r="Y841" s="110">
        <v>205</v>
      </c>
      <c r="Z841" s="35" t="s">
        <v>985</v>
      </c>
      <c r="AA841" s="133">
        <v>1</v>
      </c>
      <c r="AB841" s="133">
        <f t="shared" si="42"/>
        <v>1</v>
      </c>
    </row>
    <row r="842" spans="1:28" s="3" customFormat="1" x14ac:dyDescent="0.2">
      <c r="A842" s="99">
        <v>825</v>
      </c>
      <c r="B842" s="100">
        <v>841</v>
      </c>
      <c r="C842" s="101">
        <v>206</v>
      </c>
      <c r="D842" s="142" t="s">
        <v>2546</v>
      </c>
      <c r="E842" s="100">
        <v>206</v>
      </c>
      <c r="F842" s="102" t="str">
        <f t="shared" si="40"/>
        <v xml:space="preserve">1938 - Fifth Bureau Issue - Presidents - 20c  Bright Blue Green,  James Garfield, Rotary Press, Perf 11x10 1/2   </v>
      </c>
      <c r="G842" s="106" t="s">
        <v>2512</v>
      </c>
      <c r="H842" s="104">
        <v>0.25</v>
      </c>
      <c r="I842" s="105">
        <v>0.25</v>
      </c>
      <c r="J842" s="105"/>
      <c r="K842" s="105">
        <v>1.3</v>
      </c>
      <c r="L842" s="104">
        <v>0.25</v>
      </c>
      <c r="M842" s="100">
        <v>665</v>
      </c>
      <c r="N842" s="112" t="s">
        <v>590</v>
      </c>
      <c r="O842" s="32">
        <v>1938</v>
      </c>
      <c r="P842" s="111" t="s">
        <v>392</v>
      </c>
      <c r="Q842" s="80" t="s">
        <v>1969</v>
      </c>
      <c r="R842" s="80" t="s">
        <v>1814</v>
      </c>
      <c r="S842" s="36" t="s">
        <v>2219</v>
      </c>
      <c r="T842" s="80" t="s">
        <v>2220</v>
      </c>
      <c r="U842" s="80"/>
      <c r="V842" s="80" t="s">
        <v>2167</v>
      </c>
      <c r="W842" s="80" t="str">
        <f t="shared" si="41"/>
        <v>, Rotary Press</v>
      </c>
      <c r="X842" s="32" t="s">
        <v>590</v>
      </c>
      <c r="Y842" s="110">
        <v>206</v>
      </c>
      <c r="Z842" s="35" t="s">
        <v>986</v>
      </c>
      <c r="AA842" s="133">
        <v>1</v>
      </c>
      <c r="AB842" s="133">
        <f t="shared" si="42"/>
        <v>1</v>
      </c>
    </row>
    <row r="843" spans="1:28" s="3" customFormat="1" x14ac:dyDescent="0.2">
      <c r="A843" s="99">
        <v>826</v>
      </c>
      <c r="B843" s="100">
        <v>842</v>
      </c>
      <c r="C843" s="101">
        <v>207</v>
      </c>
      <c r="D843" s="142" t="s">
        <v>2546</v>
      </c>
      <c r="E843" s="100">
        <v>207</v>
      </c>
      <c r="F843" s="102" t="str">
        <f t="shared" si="40"/>
        <v xml:space="preserve">1938 - Fifth Bureau Issue - Presidents - 21c  Dull Blue,  Chester A. Arthur, Rotary Press, Perf 11x10 1/2   </v>
      </c>
      <c r="G843" s="106" t="s">
        <v>2512</v>
      </c>
      <c r="H843" s="104">
        <v>0.25</v>
      </c>
      <c r="I843" s="105">
        <v>0.25</v>
      </c>
      <c r="J843" s="105"/>
      <c r="K843" s="105">
        <v>1.2</v>
      </c>
      <c r="L843" s="104">
        <v>0.25</v>
      </c>
      <c r="M843" s="100">
        <v>666</v>
      </c>
      <c r="N843" s="112" t="s">
        <v>590</v>
      </c>
      <c r="O843" s="32">
        <v>1938</v>
      </c>
      <c r="P843" s="111" t="s">
        <v>392</v>
      </c>
      <c r="Q843" s="80" t="s">
        <v>1984</v>
      </c>
      <c r="R843" s="80" t="s">
        <v>1815</v>
      </c>
      <c r="S843" s="36" t="s">
        <v>2098</v>
      </c>
      <c r="T843" s="80" t="s">
        <v>2220</v>
      </c>
      <c r="U843" s="80"/>
      <c r="V843" s="80" t="s">
        <v>2167</v>
      </c>
      <c r="W843" s="80" t="str">
        <f t="shared" si="41"/>
        <v>, Rotary Press</v>
      </c>
      <c r="X843" s="32" t="s">
        <v>590</v>
      </c>
      <c r="Y843" s="110">
        <v>207</v>
      </c>
      <c r="Z843" s="35" t="s">
        <v>987</v>
      </c>
      <c r="AA843" s="133">
        <v>1</v>
      </c>
      <c r="AB843" s="133">
        <f t="shared" si="42"/>
        <v>1</v>
      </c>
    </row>
    <row r="844" spans="1:28" s="3" customFormat="1" x14ac:dyDescent="0.2">
      <c r="A844" s="99">
        <v>827</v>
      </c>
      <c r="B844" s="100">
        <v>843</v>
      </c>
      <c r="C844" s="101">
        <v>208</v>
      </c>
      <c r="D844" s="142" t="s">
        <v>2546</v>
      </c>
      <c r="E844" s="100">
        <v>208</v>
      </c>
      <c r="F844" s="102" t="str">
        <f t="shared" si="40"/>
        <v xml:space="preserve">1938 - Fifth Bureau Issue - Presidents - 22c  Vermilion,  Grover Cleveland, Rotary Press, Perf 11x10 1/2   </v>
      </c>
      <c r="G844" s="106" t="s">
        <v>2512</v>
      </c>
      <c r="H844" s="104">
        <v>0.4</v>
      </c>
      <c r="I844" s="105">
        <v>0.4</v>
      </c>
      <c r="J844" s="105"/>
      <c r="K844" s="105">
        <v>1.3</v>
      </c>
      <c r="L844" s="104">
        <v>0.4</v>
      </c>
      <c r="M844" s="100">
        <v>667</v>
      </c>
      <c r="N844" s="112" t="s">
        <v>590</v>
      </c>
      <c r="O844" s="32">
        <v>1938</v>
      </c>
      <c r="P844" s="111" t="s">
        <v>392</v>
      </c>
      <c r="Q844" s="80" t="s">
        <v>1985</v>
      </c>
      <c r="R844" s="80" t="s">
        <v>1816</v>
      </c>
      <c r="S844" s="36" t="s">
        <v>2058</v>
      </c>
      <c r="T844" s="80" t="s">
        <v>2220</v>
      </c>
      <c r="U844" s="80"/>
      <c r="V844" s="80" t="s">
        <v>2167</v>
      </c>
      <c r="W844" s="80" t="str">
        <f t="shared" si="41"/>
        <v>, Rotary Press</v>
      </c>
      <c r="X844" s="32" t="s">
        <v>590</v>
      </c>
      <c r="Y844" s="110">
        <v>208</v>
      </c>
      <c r="Z844" s="35" t="s">
        <v>988</v>
      </c>
      <c r="AA844" s="133">
        <v>1</v>
      </c>
      <c r="AB844" s="133">
        <f t="shared" si="42"/>
        <v>1</v>
      </c>
    </row>
    <row r="845" spans="1:28" s="3" customFormat="1" x14ac:dyDescent="0.2">
      <c r="A845" s="99">
        <v>828</v>
      </c>
      <c r="B845" s="100">
        <v>844</v>
      </c>
      <c r="C845" s="101">
        <v>209</v>
      </c>
      <c r="D845" s="142" t="s">
        <v>2546</v>
      </c>
      <c r="E845" s="100">
        <v>209</v>
      </c>
      <c r="F845" s="102" t="str">
        <f t="shared" si="40"/>
        <v xml:space="preserve">1938 - Fifth Bureau Issue - Presidents - 24c  Gray Black,  Benjamin Harrison, Rotary Press, Perf 11x10 1/2   </v>
      </c>
      <c r="G845" s="106" t="s">
        <v>2512</v>
      </c>
      <c r="H845" s="104">
        <v>0.25</v>
      </c>
      <c r="I845" s="105">
        <v>0.25</v>
      </c>
      <c r="J845" s="105"/>
      <c r="K845" s="105">
        <v>1.2</v>
      </c>
      <c r="L845" s="104">
        <v>0.25</v>
      </c>
      <c r="M845" s="100">
        <v>668</v>
      </c>
      <c r="N845" s="112" t="s">
        <v>590</v>
      </c>
      <c r="O845" s="32">
        <v>1938</v>
      </c>
      <c r="P845" s="111" t="s">
        <v>392</v>
      </c>
      <c r="Q845" s="80" t="s">
        <v>1957</v>
      </c>
      <c r="R845" s="80" t="s">
        <v>1817</v>
      </c>
      <c r="S845" s="36" t="s">
        <v>2364</v>
      </c>
      <c r="T845" s="80" t="s">
        <v>2220</v>
      </c>
      <c r="U845" s="80"/>
      <c r="V845" s="80" t="s">
        <v>2167</v>
      </c>
      <c r="W845" s="80" t="str">
        <f t="shared" si="41"/>
        <v>, Rotary Press</v>
      </c>
      <c r="X845" s="32" t="s">
        <v>590</v>
      </c>
      <c r="Y845" s="110">
        <v>209</v>
      </c>
      <c r="Z845" s="35" t="s">
        <v>989</v>
      </c>
      <c r="AA845" s="133">
        <v>1</v>
      </c>
      <c r="AB845" s="133">
        <f t="shared" si="42"/>
        <v>1</v>
      </c>
    </row>
    <row r="846" spans="1:28" s="3" customFormat="1" x14ac:dyDescent="0.2">
      <c r="A846" s="99">
        <v>829</v>
      </c>
      <c r="B846" s="100">
        <v>845</v>
      </c>
      <c r="C846" s="101">
        <v>210</v>
      </c>
      <c r="D846" s="142" t="s">
        <v>2546</v>
      </c>
      <c r="E846" s="100">
        <v>210</v>
      </c>
      <c r="F846" s="102" t="str">
        <f t="shared" si="40"/>
        <v xml:space="preserve">1938 - Fifth Bureau Issue - Presidents - 25c  Deep Red Lilac,  Willima McKinley, Rotary Press, Perf 11x10 1/2   </v>
      </c>
      <c r="G846" s="106" t="s">
        <v>2512</v>
      </c>
      <c r="H846" s="104">
        <v>0.25</v>
      </c>
      <c r="I846" s="105">
        <v>0.25</v>
      </c>
      <c r="J846" s="105"/>
      <c r="K846" s="105">
        <v>3.5</v>
      </c>
      <c r="L846" s="104">
        <v>0.25</v>
      </c>
      <c r="M846" s="100">
        <v>669</v>
      </c>
      <c r="N846" s="112" t="s">
        <v>590</v>
      </c>
      <c r="O846" s="32">
        <v>1938</v>
      </c>
      <c r="P846" s="111" t="s">
        <v>392</v>
      </c>
      <c r="Q846" s="80" t="s">
        <v>1974</v>
      </c>
      <c r="R846" s="80" t="s">
        <v>1818</v>
      </c>
      <c r="S846" s="36" t="s">
        <v>2397</v>
      </c>
      <c r="T846" s="80" t="s">
        <v>2220</v>
      </c>
      <c r="U846" s="80"/>
      <c r="V846" s="80" t="s">
        <v>2167</v>
      </c>
      <c r="W846" s="80" t="str">
        <f t="shared" si="41"/>
        <v>, Rotary Press</v>
      </c>
      <c r="X846" s="32" t="s">
        <v>590</v>
      </c>
      <c r="Y846" s="110">
        <v>210</v>
      </c>
      <c r="Z846" s="35" t="s">
        <v>990</v>
      </c>
      <c r="AA846" s="133">
        <v>1</v>
      </c>
      <c r="AB846" s="133">
        <f t="shared" si="42"/>
        <v>1</v>
      </c>
    </row>
    <row r="847" spans="1:28" s="3" customFormat="1" x14ac:dyDescent="0.2">
      <c r="A847" s="99">
        <v>830</v>
      </c>
      <c r="B847" s="100">
        <v>846</v>
      </c>
      <c r="C847" s="101">
        <v>211</v>
      </c>
      <c r="D847" s="142" t="s">
        <v>2546</v>
      </c>
      <c r="E847" s="100">
        <v>211</v>
      </c>
      <c r="F847" s="102" t="str">
        <f t="shared" si="40"/>
        <v xml:space="preserve">1938 - Fifth Bureau Issue - Presidents - 30c  Deep Ultramarine,  Theodore Roosevelt, Rotary Press, Perf 11x10 1/2   </v>
      </c>
      <c r="G847" s="106" t="s">
        <v>2512</v>
      </c>
      <c r="H847" s="104">
        <v>0.25</v>
      </c>
      <c r="I847" s="105">
        <v>0.25</v>
      </c>
      <c r="J847" s="105"/>
      <c r="K847" s="105">
        <v>1.2</v>
      </c>
      <c r="L847" s="104">
        <v>0.25</v>
      </c>
      <c r="M847" s="100">
        <v>670</v>
      </c>
      <c r="N847" s="112" t="s">
        <v>590</v>
      </c>
      <c r="O847" s="32">
        <v>1938</v>
      </c>
      <c r="P847" s="111" t="s">
        <v>392</v>
      </c>
      <c r="Q847" s="80" t="s">
        <v>1958</v>
      </c>
      <c r="R847" s="80" t="s">
        <v>1819</v>
      </c>
      <c r="S847" s="36" t="s">
        <v>2398</v>
      </c>
      <c r="T847" s="80" t="s">
        <v>2220</v>
      </c>
      <c r="U847" s="80"/>
      <c r="V847" s="80" t="s">
        <v>2167</v>
      </c>
      <c r="W847" s="80" t="str">
        <f t="shared" si="41"/>
        <v>, Rotary Press</v>
      </c>
      <c r="X847" s="32" t="s">
        <v>590</v>
      </c>
      <c r="Y847" s="110">
        <v>211</v>
      </c>
      <c r="Z847" s="35" t="s">
        <v>991</v>
      </c>
      <c r="AA847" s="133">
        <v>1</v>
      </c>
      <c r="AB847" s="133">
        <f t="shared" si="42"/>
        <v>1</v>
      </c>
    </row>
    <row r="848" spans="1:28" s="3" customFormat="1" x14ac:dyDescent="0.2">
      <c r="A848" s="99">
        <v>831</v>
      </c>
      <c r="B848" s="100">
        <v>847</v>
      </c>
      <c r="C848" s="101">
        <v>212</v>
      </c>
      <c r="D848" s="142" t="s">
        <v>2546</v>
      </c>
      <c r="E848" s="100">
        <v>212</v>
      </c>
      <c r="F848" s="102" t="str">
        <f t="shared" si="40"/>
        <v xml:space="preserve">1938 - Fifth Bureau Issue - Presidents - 50c  Mauve,  William Howard Taft, Rotary Press, Perf 11x10 1/2   </v>
      </c>
      <c r="G848" s="106" t="s">
        <v>2512</v>
      </c>
      <c r="H848" s="104">
        <v>0.25</v>
      </c>
      <c r="I848" s="105">
        <v>0.25</v>
      </c>
      <c r="J848" s="105"/>
      <c r="K848" s="105">
        <v>4</v>
      </c>
      <c r="L848" s="104">
        <v>0.25</v>
      </c>
      <c r="M848" s="100">
        <v>671</v>
      </c>
      <c r="N848" s="112" t="s">
        <v>590</v>
      </c>
      <c r="O848" s="32">
        <v>1938</v>
      </c>
      <c r="P848" s="111" t="s">
        <v>392</v>
      </c>
      <c r="Q848" s="80" t="s">
        <v>1966</v>
      </c>
      <c r="R848" s="80" t="s">
        <v>1820</v>
      </c>
      <c r="S848" s="36" t="s">
        <v>2399</v>
      </c>
      <c r="T848" s="80" t="s">
        <v>2220</v>
      </c>
      <c r="U848" s="80"/>
      <c r="V848" s="80" t="s">
        <v>2167</v>
      </c>
      <c r="W848" s="80" t="str">
        <f t="shared" si="41"/>
        <v>, Rotary Press</v>
      </c>
      <c r="X848" s="32" t="s">
        <v>590</v>
      </c>
      <c r="Y848" s="110">
        <v>212</v>
      </c>
      <c r="Z848" s="35" t="s">
        <v>992</v>
      </c>
      <c r="AA848" s="133">
        <v>1</v>
      </c>
      <c r="AB848" s="133">
        <f t="shared" si="42"/>
        <v>1</v>
      </c>
    </row>
    <row r="849" spans="1:28" s="3" customFormat="1" x14ac:dyDescent="0.2">
      <c r="A849" s="99">
        <v>832</v>
      </c>
      <c r="B849" s="100">
        <v>848</v>
      </c>
      <c r="C849" s="101">
        <v>213</v>
      </c>
      <c r="D849" s="142" t="s">
        <v>2546</v>
      </c>
      <c r="E849" s="100">
        <v>213</v>
      </c>
      <c r="F849" s="102" t="str">
        <f t="shared" si="40"/>
        <v xml:space="preserve">1938 - Fifth Bureau Issue - Presidents - $1 Purple &amp; Black,  Woodrow Wilson, Perf 11   </v>
      </c>
      <c r="G849" s="106" t="s">
        <v>2512</v>
      </c>
      <c r="H849" s="104">
        <v>0.25</v>
      </c>
      <c r="I849" s="105">
        <v>0.25</v>
      </c>
      <c r="J849" s="105"/>
      <c r="K849" s="105">
        <v>7</v>
      </c>
      <c r="L849" s="104">
        <v>0.25</v>
      </c>
      <c r="M849" s="100">
        <v>672</v>
      </c>
      <c r="N849" s="112" t="s">
        <v>590</v>
      </c>
      <c r="O849" s="32">
        <v>1938</v>
      </c>
      <c r="P849" s="111" t="s">
        <v>392</v>
      </c>
      <c r="Q849" s="140" t="s">
        <v>2544</v>
      </c>
      <c r="R849" s="80" t="s">
        <v>1821</v>
      </c>
      <c r="S849" s="36" t="s">
        <v>2387</v>
      </c>
      <c r="T849" s="80" t="s">
        <v>2190</v>
      </c>
      <c r="U849" s="80"/>
      <c r="V849" s="80"/>
      <c r="W849" s="80" t="str">
        <f t="shared" si="41"/>
        <v/>
      </c>
      <c r="X849" s="32" t="s">
        <v>590</v>
      </c>
      <c r="Y849" s="110">
        <v>213</v>
      </c>
      <c r="Z849" s="35" t="s">
        <v>993</v>
      </c>
      <c r="AA849" s="133">
        <v>1</v>
      </c>
      <c r="AB849" s="133">
        <f t="shared" si="42"/>
        <v>1</v>
      </c>
    </row>
    <row r="850" spans="1:28" s="3" customFormat="1" x14ac:dyDescent="0.2">
      <c r="A850" s="99">
        <v>833</v>
      </c>
      <c r="B850" s="100">
        <v>849</v>
      </c>
      <c r="C850" s="101">
        <v>214</v>
      </c>
      <c r="D850" s="142" t="s">
        <v>2546</v>
      </c>
      <c r="E850" s="100">
        <v>214</v>
      </c>
      <c r="F850" s="102" t="str">
        <f t="shared" si="40"/>
        <v xml:space="preserve">1938 - Fifth Bureau Issue - Presidents - $2 Yellow Green &amp; Black,  Warren G. Harding, Perf 11   </v>
      </c>
      <c r="G850" s="106" t="s">
        <v>2512</v>
      </c>
      <c r="H850" s="104">
        <v>3.75</v>
      </c>
      <c r="I850" s="105">
        <v>3.75</v>
      </c>
      <c r="J850" s="105"/>
      <c r="K850" s="105">
        <v>17.5</v>
      </c>
      <c r="L850" s="104">
        <v>3.75</v>
      </c>
      <c r="M850" s="100">
        <v>673</v>
      </c>
      <c r="N850" s="112" t="s">
        <v>590</v>
      </c>
      <c r="O850" s="32">
        <v>1938</v>
      </c>
      <c r="P850" s="111" t="s">
        <v>392</v>
      </c>
      <c r="Q850" s="140" t="s">
        <v>2543</v>
      </c>
      <c r="R850" s="80" t="s">
        <v>1822</v>
      </c>
      <c r="S850" s="36" t="s">
        <v>2400</v>
      </c>
      <c r="T850" s="80" t="s">
        <v>2190</v>
      </c>
      <c r="U850" s="80"/>
      <c r="V850" s="80"/>
      <c r="W850" s="80" t="str">
        <f t="shared" si="41"/>
        <v/>
      </c>
      <c r="X850" s="32" t="s">
        <v>590</v>
      </c>
      <c r="Y850" s="110">
        <v>214</v>
      </c>
      <c r="Z850" s="35" t="s">
        <v>994</v>
      </c>
      <c r="AA850" s="133">
        <v>1</v>
      </c>
      <c r="AB850" s="133">
        <f t="shared" si="42"/>
        <v>1</v>
      </c>
    </row>
    <row r="851" spans="1:28" s="3" customFormat="1" x14ac:dyDescent="0.2">
      <c r="A851" s="99">
        <v>834</v>
      </c>
      <c r="B851" s="100">
        <v>850</v>
      </c>
      <c r="C851" s="101">
        <v>215</v>
      </c>
      <c r="D851" s="142" t="s">
        <v>2546</v>
      </c>
      <c r="E851" s="100">
        <v>215</v>
      </c>
      <c r="F851" s="102" t="str">
        <f t="shared" si="40"/>
        <v xml:space="preserve">1938 - Fifth Bureau Issue - Presidents - $5 Carmine &amp; Black,  Calvin Coolidge, Perf 11   </v>
      </c>
      <c r="G851" s="106" t="s">
        <v>2512</v>
      </c>
      <c r="H851" s="104">
        <v>3</v>
      </c>
      <c r="I851" s="105">
        <v>3</v>
      </c>
      <c r="J851" s="105"/>
      <c r="K851" s="105">
        <v>85</v>
      </c>
      <c r="L851" s="104">
        <v>3</v>
      </c>
      <c r="M851" s="100">
        <v>674</v>
      </c>
      <c r="N851" s="112" t="s">
        <v>590</v>
      </c>
      <c r="O851" s="32">
        <v>1938</v>
      </c>
      <c r="P851" s="111" t="s">
        <v>392</v>
      </c>
      <c r="Q851" s="140" t="s">
        <v>2545</v>
      </c>
      <c r="R851" s="80" t="s">
        <v>1823</v>
      </c>
      <c r="S851" s="36" t="s">
        <v>2129</v>
      </c>
      <c r="T851" s="80" t="s">
        <v>2190</v>
      </c>
      <c r="U851" s="80"/>
      <c r="V851" s="80"/>
      <c r="W851" s="80" t="str">
        <f t="shared" si="41"/>
        <v/>
      </c>
      <c r="X851" s="32" t="s">
        <v>590</v>
      </c>
      <c r="Y851" s="110">
        <v>215</v>
      </c>
      <c r="Z851" s="35" t="s">
        <v>995</v>
      </c>
      <c r="AA851" s="133">
        <v>1</v>
      </c>
      <c r="AB851" s="133">
        <f t="shared" si="42"/>
        <v>1</v>
      </c>
    </row>
    <row r="852" spans="1:28" s="3" customFormat="1" x14ac:dyDescent="0.2">
      <c r="A852" s="99">
        <v>835</v>
      </c>
      <c r="B852" s="100">
        <v>851</v>
      </c>
      <c r="C852" s="101" t="s">
        <v>741</v>
      </c>
      <c r="D852" s="142" t="s">
        <v>2546</v>
      </c>
      <c r="E852" s="100" t="s">
        <v>741</v>
      </c>
      <c r="F852" s="102" t="str">
        <f t="shared" si="40"/>
        <v xml:space="preserve">1938, June 21 - 1938 Commemorative Issues - 3c  Deep Violet,  Constitution Ratification Sesquicentennial, Rotary Press, Perf 11x10 1/2   </v>
      </c>
      <c r="G852" s="106" t="s">
        <v>2512</v>
      </c>
      <c r="H852" s="104">
        <v>0.25</v>
      </c>
      <c r="I852" s="105">
        <v>0.25</v>
      </c>
      <c r="J852" s="105"/>
      <c r="K852" s="105">
        <v>0.45</v>
      </c>
      <c r="L852" s="104">
        <v>0.25</v>
      </c>
      <c r="M852" s="100">
        <v>785</v>
      </c>
      <c r="N852" s="112" t="s">
        <v>591</v>
      </c>
      <c r="O852" s="32" t="s">
        <v>2402</v>
      </c>
      <c r="P852" s="111" t="s">
        <v>425</v>
      </c>
      <c r="Q852" s="80" t="s">
        <v>1955</v>
      </c>
      <c r="R852" s="80" t="s">
        <v>1824</v>
      </c>
      <c r="S852" s="36" t="s">
        <v>2142</v>
      </c>
      <c r="T852" s="80" t="s">
        <v>2220</v>
      </c>
      <c r="U852" s="80"/>
      <c r="V852" s="80" t="s">
        <v>2167</v>
      </c>
      <c r="W852" s="80" t="str">
        <f t="shared" si="41"/>
        <v>, Rotary Press</v>
      </c>
      <c r="X852" s="32" t="s">
        <v>591</v>
      </c>
      <c r="Y852" s="110" t="s">
        <v>741</v>
      </c>
      <c r="Z852" s="35" t="s">
        <v>1168</v>
      </c>
      <c r="AA852" s="133">
        <v>1</v>
      </c>
      <c r="AB852" s="133">
        <f t="shared" si="42"/>
        <v>1</v>
      </c>
    </row>
    <row r="853" spans="1:28" s="3" customFormat="1" x14ac:dyDescent="0.2">
      <c r="A853" s="99">
        <v>836</v>
      </c>
      <c r="B853" s="100">
        <v>852</v>
      </c>
      <c r="C853" s="101" t="s">
        <v>742</v>
      </c>
      <c r="D853" s="142" t="s">
        <v>2546</v>
      </c>
      <c r="E853" s="100" t="s">
        <v>742</v>
      </c>
      <c r="F853" s="102" t="str">
        <f t="shared" si="40"/>
        <v xml:space="preserve">1938, June 27 - 1938 Commemorative Issues - 3c  Bright Reddish Purple,  Swedish - Finnish Territory Tercentennary, Rotary Press, Perf 11x10 1/2   </v>
      </c>
      <c r="G853" s="106" t="s">
        <v>2512</v>
      </c>
      <c r="H853" s="104">
        <v>0.25</v>
      </c>
      <c r="I853" s="105">
        <v>0.25</v>
      </c>
      <c r="J853" s="105"/>
      <c r="K853" s="105">
        <v>0.35</v>
      </c>
      <c r="L853" s="104">
        <v>0.25</v>
      </c>
      <c r="M853" s="100">
        <v>786</v>
      </c>
      <c r="N853" s="112" t="s">
        <v>591</v>
      </c>
      <c r="O853" s="32" t="s">
        <v>2403</v>
      </c>
      <c r="P853" s="111" t="s">
        <v>425</v>
      </c>
      <c r="Q853" s="80" t="s">
        <v>1955</v>
      </c>
      <c r="R853" s="80" t="s">
        <v>1899</v>
      </c>
      <c r="S853" s="36" t="s">
        <v>2384</v>
      </c>
      <c r="T853" s="80" t="s">
        <v>2220</v>
      </c>
      <c r="U853" s="80"/>
      <c r="V853" s="80" t="s">
        <v>2167</v>
      </c>
      <c r="W853" s="80" t="str">
        <f t="shared" si="41"/>
        <v>, Rotary Press</v>
      </c>
      <c r="X853" s="32" t="s">
        <v>591</v>
      </c>
      <c r="Y853" s="110" t="s">
        <v>742</v>
      </c>
      <c r="Z853" s="35" t="s">
        <v>1169</v>
      </c>
      <c r="AA853" s="133">
        <v>1</v>
      </c>
      <c r="AB853" s="133">
        <f t="shared" si="42"/>
        <v>1</v>
      </c>
    </row>
    <row r="854" spans="1:28" s="3" customFormat="1" x14ac:dyDescent="0.2">
      <c r="A854" s="99">
        <v>837</v>
      </c>
      <c r="B854" s="100">
        <v>853</v>
      </c>
      <c r="C854" s="101" t="s">
        <v>743</v>
      </c>
      <c r="D854" s="142" t="s">
        <v>2546</v>
      </c>
      <c r="E854" s="100" t="s">
        <v>743</v>
      </c>
      <c r="F854" s="102" t="str">
        <f t="shared" si="40"/>
        <v xml:space="preserve">1938, July 15 - 1938 Commemorative Issues - 3c  Bright Rose Purple,  Northwest Territory Sesquicentennial, Rotary Press, Perf 11x10 1/2   </v>
      </c>
      <c r="G854" s="106" t="s">
        <v>2512</v>
      </c>
      <c r="H854" s="104">
        <v>0.25</v>
      </c>
      <c r="I854" s="105">
        <v>0.25</v>
      </c>
      <c r="J854" s="105"/>
      <c r="K854" s="105">
        <v>0.3</v>
      </c>
      <c r="L854" s="104">
        <v>0.25</v>
      </c>
      <c r="M854" s="100">
        <v>788</v>
      </c>
      <c r="N854" s="112" t="s">
        <v>591</v>
      </c>
      <c r="O854" s="32" t="s">
        <v>2404</v>
      </c>
      <c r="P854" s="111" t="s">
        <v>425</v>
      </c>
      <c r="Q854" s="80" t="s">
        <v>1955</v>
      </c>
      <c r="R854" s="80" t="s">
        <v>1786</v>
      </c>
      <c r="S854" s="36" t="s">
        <v>2390</v>
      </c>
      <c r="T854" s="80" t="s">
        <v>2220</v>
      </c>
      <c r="U854" s="80"/>
      <c r="V854" s="80" t="s">
        <v>2167</v>
      </c>
      <c r="W854" s="80" t="str">
        <f t="shared" si="41"/>
        <v>, Rotary Press</v>
      </c>
      <c r="X854" s="32" t="s">
        <v>591</v>
      </c>
      <c r="Y854" s="110" t="s">
        <v>743</v>
      </c>
      <c r="Z854" s="35" t="s">
        <v>1170</v>
      </c>
      <c r="AA854" s="133">
        <v>1</v>
      </c>
      <c r="AB854" s="133">
        <f t="shared" si="42"/>
        <v>1</v>
      </c>
    </row>
    <row r="855" spans="1:28" s="3" customFormat="1" x14ac:dyDescent="0.2">
      <c r="A855" s="99">
        <v>838</v>
      </c>
      <c r="B855" s="100">
        <v>854</v>
      </c>
      <c r="C855" s="101" t="s">
        <v>744</v>
      </c>
      <c r="D855" s="142" t="s">
        <v>2546</v>
      </c>
      <c r="E855" s="100" t="s">
        <v>744</v>
      </c>
      <c r="F855" s="102" t="str">
        <f t="shared" si="40"/>
        <v xml:space="preserve">1938, Aug. 24 - 1938 Commemorative Issues - 3c  Violet,  Iowa Territory Centennial, Rotary Press, Perf 11x10 1/2   </v>
      </c>
      <c r="G855" s="106" t="s">
        <v>2512</v>
      </c>
      <c r="H855" s="104">
        <v>0.25</v>
      </c>
      <c r="I855" s="105">
        <v>0.25</v>
      </c>
      <c r="J855" s="105"/>
      <c r="K855" s="105">
        <v>0.4</v>
      </c>
      <c r="L855" s="104">
        <v>0.25</v>
      </c>
      <c r="M855" s="100">
        <v>789</v>
      </c>
      <c r="N855" s="112" t="s">
        <v>591</v>
      </c>
      <c r="O855" s="32" t="s">
        <v>2406</v>
      </c>
      <c r="P855" s="111" t="s">
        <v>425</v>
      </c>
      <c r="Q855" s="80" t="s">
        <v>1955</v>
      </c>
      <c r="R855" s="80" t="s">
        <v>1825</v>
      </c>
      <c r="S855" s="36" t="s">
        <v>2141</v>
      </c>
      <c r="T855" s="80" t="s">
        <v>2220</v>
      </c>
      <c r="U855" s="80"/>
      <c r="V855" s="80" t="s">
        <v>2167</v>
      </c>
      <c r="W855" s="80" t="str">
        <f t="shared" si="41"/>
        <v>, Rotary Press</v>
      </c>
      <c r="X855" s="32" t="s">
        <v>591</v>
      </c>
      <c r="Y855" s="110" t="s">
        <v>744</v>
      </c>
      <c r="Z855" s="35" t="s">
        <v>1171</v>
      </c>
      <c r="AA855" s="133">
        <v>1</v>
      </c>
      <c r="AB855" s="133">
        <f t="shared" si="42"/>
        <v>1</v>
      </c>
    </row>
    <row r="856" spans="1:28" s="3" customFormat="1" x14ac:dyDescent="0.2">
      <c r="A856" s="99">
        <v>839</v>
      </c>
      <c r="B856" s="100">
        <v>855</v>
      </c>
      <c r="C856" s="101"/>
      <c r="D856" s="143" t="s">
        <v>3794</v>
      </c>
      <c r="E856" s="100">
        <v>185</v>
      </c>
      <c r="F856" s="102" t="str">
        <f t="shared" si="40"/>
        <v xml:space="preserve">1939, Jan 20 - Fifth Bureau Issue - Presidents - 1c  Green,  George Washington, Rotary Press, Perf 10 Vert Coil   </v>
      </c>
      <c r="G856" s="106" t="s">
        <v>2512</v>
      </c>
      <c r="H856" s="104"/>
      <c r="I856" s="105">
        <v>0.25</v>
      </c>
      <c r="J856" s="105"/>
      <c r="K856" s="105">
        <v>0.3</v>
      </c>
      <c r="L856" s="104">
        <v>0.25</v>
      </c>
      <c r="M856" s="100">
        <v>632</v>
      </c>
      <c r="N856" s="112" t="s">
        <v>590</v>
      </c>
      <c r="O856" s="32" t="s">
        <v>2405</v>
      </c>
      <c r="P856" s="111" t="s">
        <v>392</v>
      </c>
      <c r="Q856" s="80" t="s">
        <v>1954</v>
      </c>
      <c r="R856" s="80" t="s">
        <v>1794</v>
      </c>
      <c r="S856" s="36" t="s">
        <v>2022</v>
      </c>
      <c r="T856" s="80" t="s">
        <v>2166</v>
      </c>
      <c r="U856" s="80"/>
      <c r="V856" s="80" t="s">
        <v>2167</v>
      </c>
      <c r="W856" s="80" t="str">
        <f t="shared" si="41"/>
        <v>, Rotary Press</v>
      </c>
      <c r="X856" s="32" t="s">
        <v>1593</v>
      </c>
      <c r="Y856" s="110">
        <v>185</v>
      </c>
      <c r="Z856" s="35"/>
      <c r="AA856" s="133">
        <v>1</v>
      </c>
      <c r="AB856" s="133">
        <f t="shared" si="42"/>
        <v>0</v>
      </c>
    </row>
    <row r="857" spans="1:28" s="3" customFormat="1" x14ac:dyDescent="0.2">
      <c r="A857" s="99">
        <v>840</v>
      </c>
      <c r="B857" s="100">
        <v>856</v>
      </c>
      <c r="C857" s="101"/>
      <c r="D857" s="143" t="s">
        <v>3794</v>
      </c>
      <c r="E857" s="100">
        <v>186</v>
      </c>
      <c r="F857" s="102" t="str">
        <f t="shared" si="40"/>
        <v xml:space="preserve">1939, Jan 20 - Fifth Bureau Issue - Presidents - 1 1/2c  Bister Brown,  Martha Washington, Rotary Press, Perf 10 Vert Coil   </v>
      </c>
      <c r="G857" s="106" t="s">
        <v>2512</v>
      </c>
      <c r="H857" s="104"/>
      <c r="I857" s="105">
        <v>0.25</v>
      </c>
      <c r="J857" s="105"/>
      <c r="K857" s="105">
        <v>0.3</v>
      </c>
      <c r="L857" s="104">
        <v>0.25</v>
      </c>
      <c r="M857" s="100">
        <v>635</v>
      </c>
      <c r="N857" s="112" t="s">
        <v>590</v>
      </c>
      <c r="O857" s="32" t="s">
        <v>2405</v>
      </c>
      <c r="P857" s="111" t="s">
        <v>392</v>
      </c>
      <c r="Q857" s="80" t="s">
        <v>1978</v>
      </c>
      <c r="R857" s="80" t="s">
        <v>1688</v>
      </c>
      <c r="S857" s="36" t="s">
        <v>2388</v>
      </c>
      <c r="T857" s="80" t="s">
        <v>2166</v>
      </c>
      <c r="U857" s="80"/>
      <c r="V857" s="80" t="s">
        <v>2167</v>
      </c>
      <c r="W857" s="80" t="str">
        <f t="shared" si="41"/>
        <v>, Rotary Press</v>
      </c>
      <c r="X857" s="32" t="s">
        <v>1593</v>
      </c>
      <c r="Y857" s="110">
        <v>186</v>
      </c>
      <c r="Z857" s="35"/>
      <c r="AA857" s="133">
        <v>1</v>
      </c>
      <c r="AB857" s="133">
        <f t="shared" si="42"/>
        <v>0</v>
      </c>
    </row>
    <row r="858" spans="1:28" s="3" customFormat="1" x14ac:dyDescent="0.2">
      <c r="A858" s="99">
        <v>841</v>
      </c>
      <c r="B858" s="100">
        <v>857</v>
      </c>
      <c r="C858" s="101"/>
      <c r="D858" s="143" t="s">
        <v>3794</v>
      </c>
      <c r="E858" s="100">
        <v>187</v>
      </c>
      <c r="F858" s="102" t="str">
        <f t="shared" si="40"/>
        <v xml:space="preserve">1939, Jan 20 - Fifth Bureau Issue - Presidents - 2c Rose Carmine,   John Adams, Rotary Press, Perf 10 Vert Coil   </v>
      </c>
      <c r="G858" s="106" t="s">
        <v>2512</v>
      </c>
      <c r="H858" s="104"/>
      <c r="I858" s="105">
        <v>0.25</v>
      </c>
      <c r="J858" s="105"/>
      <c r="K858" s="105">
        <v>0.4</v>
      </c>
      <c r="L858" s="104">
        <v>0.25</v>
      </c>
      <c r="M858" s="100">
        <v>638</v>
      </c>
      <c r="N858" s="112" t="s">
        <v>590</v>
      </c>
      <c r="O858" s="32" t="s">
        <v>2405</v>
      </c>
      <c r="P858" s="111" t="s">
        <v>392</v>
      </c>
      <c r="Q858" s="80" t="s">
        <v>1979</v>
      </c>
      <c r="R858" s="80" t="s">
        <v>1795</v>
      </c>
      <c r="S858" s="36" t="s">
        <v>2389</v>
      </c>
      <c r="T858" s="80" t="s">
        <v>2166</v>
      </c>
      <c r="U858" s="80"/>
      <c r="V858" s="80" t="s">
        <v>2167</v>
      </c>
      <c r="W858" s="80" t="str">
        <f t="shared" si="41"/>
        <v>, Rotary Press</v>
      </c>
      <c r="X858" s="32" t="s">
        <v>1593</v>
      </c>
      <c r="Y858" s="110">
        <v>187</v>
      </c>
      <c r="Z858" s="35"/>
      <c r="AA858" s="133">
        <v>1</v>
      </c>
      <c r="AB858" s="133">
        <f t="shared" si="42"/>
        <v>0</v>
      </c>
    </row>
    <row r="859" spans="1:28" s="3" customFormat="1" x14ac:dyDescent="0.2">
      <c r="A859" s="99">
        <v>842</v>
      </c>
      <c r="B859" s="100">
        <v>858</v>
      </c>
      <c r="C859" s="101"/>
      <c r="D859" s="143" t="s">
        <v>3794</v>
      </c>
      <c r="E859" s="100">
        <v>188</v>
      </c>
      <c r="F859" s="102" t="str">
        <f t="shared" si="40"/>
        <v xml:space="preserve">1939, Jan 20 - Fifth Bureau Issue - Presidents - 3c  Light Violet,  Thomas Jefferson, Rotary Press, Perf 10 Vert Coil   </v>
      </c>
      <c r="G859" s="106" t="s">
        <v>2512</v>
      </c>
      <c r="H859" s="104"/>
      <c r="I859" s="105">
        <v>0.25</v>
      </c>
      <c r="J859" s="105"/>
      <c r="K859" s="105">
        <v>0.5</v>
      </c>
      <c r="L859" s="104">
        <v>0.25</v>
      </c>
      <c r="M859" s="100">
        <v>641</v>
      </c>
      <c r="N859" s="112" t="s">
        <v>590</v>
      </c>
      <c r="O859" s="32" t="s">
        <v>2405</v>
      </c>
      <c r="P859" s="111" t="s">
        <v>392</v>
      </c>
      <c r="Q859" s="80" t="s">
        <v>1955</v>
      </c>
      <c r="R859" s="80" t="s">
        <v>1796</v>
      </c>
      <c r="S859" s="36" t="s">
        <v>2246</v>
      </c>
      <c r="T859" s="80" t="s">
        <v>2166</v>
      </c>
      <c r="U859" s="80"/>
      <c r="V859" s="80" t="s">
        <v>2167</v>
      </c>
      <c r="W859" s="80" t="str">
        <f t="shared" si="41"/>
        <v>, Rotary Press</v>
      </c>
      <c r="X859" s="32" t="s">
        <v>1593</v>
      </c>
      <c r="Y859" s="110">
        <v>188</v>
      </c>
      <c r="Z859" s="35"/>
      <c r="AA859" s="133">
        <v>1</v>
      </c>
      <c r="AB859" s="133">
        <f t="shared" si="42"/>
        <v>0</v>
      </c>
    </row>
    <row r="860" spans="1:28" s="3" customFormat="1" x14ac:dyDescent="0.2">
      <c r="A860" s="99">
        <v>843</v>
      </c>
      <c r="B860" s="100">
        <v>859</v>
      </c>
      <c r="C860" s="101"/>
      <c r="D860" s="143" t="s">
        <v>3794</v>
      </c>
      <c r="E860" s="100">
        <v>189</v>
      </c>
      <c r="F860" s="102" t="str">
        <f t="shared" si="40"/>
        <v xml:space="preserve">1939, Jan 20 - Fifth Bureau Issue - Presidents - 4c  Red Violet,  James Madison, Rotary Press, Perf 10 Vert Coil   </v>
      </c>
      <c r="G860" s="106" t="s">
        <v>2512</v>
      </c>
      <c r="H860" s="104"/>
      <c r="I860" s="105">
        <v>0.4</v>
      </c>
      <c r="J860" s="105"/>
      <c r="K860" s="105">
        <v>7.5</v>
      </c>
      <c r="L860" s="104">
        <v>0.4</v>
      </c>
      <c r="M860" s="100">
        <v>644</v>
      </c>
      <c r="N860" s="112" t="s">
        <v>590</v>
      </c>
      <c r="O860" s="32" t="s">
        <v>2405</v>
      </c>
      <c r="P860" s="111" t="s">
        <v>392</v>
      </c>
      <c r="Q860" s="80" t="s">
        <v>1964</v>
      </c>
      <c r="R860" s="80" t="s">
        <v>1797</v>
      </c>
      <c r="S860" s="36" t="s">
        <v>2255</v>
      </c>
      <c r="T860" s="80" t="s">
        <v>2166</v>
      </c>
      <c r="U860" s="80"/>
      <c r="V860" s="80" t="s">
        <v>2167</v>
      </c>
      <c r="W860" s="80" t="str">
        <f t="shared" si="41"/>
        <v>, Rotary Press</v>
      </c>
      <c r="X860" s="32" t="s">
        <v>1593</v>
      </c>
      <c r="Y860" s="110">
        <v>189</v>
      </c>
      <c r="Z860" s="35"/>
      <c r="AA860" s="133">
        <v>1</v>
      </c>
      <c r="AB860" s="133">
        <f t="shared" si="42"/>
        <v>0</v>
      </c>
    </row>
    <row r="861" spans="1:28" s="3" customFormat="1" x14ac:dyDescent="0.2">
      <c r="A861" s="99">
        <v>844</v>
      </c>
      <c r="B861" s="100">
        <v>860</v>
      </c>
      <c r="C861" s="101"/>
      <c r="D861" s="143" t="s">
        <v>3794</v>
      </c>
      <c r="E861" s="100">
        <v>190</v>
      </c>
      <c r="F861" s="102" t="str">
        <f t="shared" si="40"/>
        <v xml:space="preserve">1939, Jan 20 - Fifth Bureau Issue - Presidents - 4 1/2c  Dark Gray,  The White House, Rotary Press, Perf 10 Vert Coil   </v>
      </c>
      <c r="G861" s="106" t="s">
        <v>2512</v>
      </c>
      <c r="H861" s="104"/>
      <c r="I861" s="105">
        <v>0.4</v>
      </c>
      <c r="J861" s="105"/>
      <c r="K861" s="105">
        <v>0.7</v>
      </c>
      <c r="L861" s="104">
        <v>0.4</v>
      </c>
      <c r="M861" s="100">
        <v>646</v>
      </c>
      <c r="N861" s="112" t="s">
        <v>590</v>
      </c>
      <c r="O861" s="32" t="s">
        <v>2405</v>
      </c>
      <c r="P861" s="111" t="s">
        <v>392</v>
      </c>
      <c r="Q861" s="80" t="s">
        <v>1980</v>
      </c>
      <c r="R861" s="80" t="s">
        <v>1798</v>
      </c>
      <c r="S861" s="36" t="s">
        <v>2401</v>
      </c>
      <c r="T861" s="80" t="s">
        <v>2166</v>
      </c>
      <c r="U861" s="80"/>
      <c r="V861" s="80" t="s">
        <v>2167</v>
      </c>
      <c r="W861" s="80" t="str">
        <f t="shared" si="41"/>
        <v>, Rotary Press</v>
      </c>
      <c r="X861" s="32" t="s">
        <v>1593</v>
      </c>
      <c r="Y861" s="110">
        <v>190</v>
      </c>
      <c r="Z861" s="35"/>
      <c r="AA861" s="133">
        <v>1</v>
      </c>
      <c r="AB861" s="133">
        <f t="shared" si="42"/>
        <v>0</v>
      </c>
    </row>
    <row r="862" spans="1:28" s="3" customFormat="1" x14ac:dyDescent="0.2">
      <c r="A862" s="99">
        <v>845</v>
      </c>
      <c r="B862" s="100">
        <v>861</v>
      </c>
      <c r="C862" s="101"/>
      <c r="D862" s="143" t="s">
        <v>3794</v>
      </c>
      <c r="E862" s="100">
        <v>191</v>
      </c>
      <c r="F862" s="102" t="str">
        <f t="shared" si="40"/>
        <v xml:space="preserve">1939, Jan 20 - Fifth Bureau Issue - Presidents - 5c Bright Blue,   James Monroe, Rotary Press, Perf 10 Vert Coil   </v>
      </c>
      <c r="G862" s="106" t="s">
        <v>2512</v>
      </c>
      <c r="H862" s="104"/>
      <c r="I862" s="105">
        <v>2.5</v>
      </c>
      <c r="J862" s="105"/>
      <c r="K862" s="105">
        <v>5</v>
      </c>
      <c r="L862" s="104">
        <v>2.5</v>
      </c>
      <c r="M862" s="100">
        <v>648</v>
      </c>
      <c r="N862" s="112" t="s">
        <v>590</v>
      </c>
      <c r="O862" s="32" t="s">
        <v>2405</v>
      </c>
      <c r="P862" s="111" t="s">
        <v>392</v>
      </c>
      <c r="Q862" s="80" t="s">
        <v>1981</v>
      </c>
      <c r="R862" s="80" t="s">
        <v>1799</v>
      </c>
      <c r="S862" s="36" t="s">
        <v>2392</v>
      </c>
      <c r="T862" s="80" t="s">
        <v>2166</v>
      </c>
      <c r="U862" s="80"/>
      <c r="V862" s="80" t="s">
        <v>2167</v>
      </c>
      <c r="W862" s="80" t="str">
        <f t="shared" si="41"/>
        <v>, Rotary Press</v>
      </c>
      <c r="X862" s="32" t="s">
        <v>1593</v>
      </c>
      <c r="Y862" s="110">
        <v>191</v>
      </c>
      <c r="Z862" s="35"/>
      <c r="AA862" s="133">
        <v>1</v>
      </c>
      <c r="AB862" s="133">
        <f t="shared" si="42"/>
        <v>0</v>
      </c>
    </row>
    <row r="863" spans="1:28" s="3" customFormat="1" x14ac:dyDescent="0.2">
      <c r="A863" s="99">
        <v>846</v>
      </c>
      <c r="B863" s="100">
        <v>862</v>
      </c>
      <c r="C863" s="101"/>
      <c r="D863" s="143" t="s">
        <v>3794</v>
      </c>
      <c r="E863" s="100">
        <v>192</v>
      </c>
      <c r="F863" s="102" t="str">
        <f t="shared" si="40"/>
        <v xml:space="preserve">1939, Jan 20 - Fifth Bureau Issue - Presidents - 6c  Red Orange,  John Quincy Adams, Rotary Press, Perf 10 Vert Coil   </v>
      </c>
      <c r="G863" s="106" t="s">
        <v>2512</v>
      </c>
      <c r="H863" s="104"/>
      <c r="I863" s="105">
        <v>0.55000000000000004</v>
      </c>
      <c r="J863" s="105"/>
      <c r="K863" s="105">
        <v>1.1000000000000001</v>
      </c>
      <c r="L863" s="104">
        <v>0.55000000000000004</v>
      </c>
      <c r="M863" s="100">
        <v>650</v>
      </c>
      <c r="N863" s="112" t="s">
        <v>590</v>
      </c>
      <c r="O863" s="32" t="s">
        <v>2405</v>
      </c>
      <c r="P863" s="111" t="s">
        <v>392</v>
      </c>
      <c r="Q863" s="80" t="s">
        <v>1962</v>
      </c>
      <c r="R863" s="80" t="s">
        <v>1800</v>
      </c>
      <c r="S863" s="36" t="s">
        <v>2143</v>
      </c>
      <c r="T863" s="80" t="s">
        <v>2166</v>
      </c>
      <c r="U863" s="80"/>
      <c r="V863" s="80" t="s">
        <v>2167</v>
      </c>
      <c r="W863" s="80" t="str">
        <f t="shared" si="41"/>
        <v>, Rotary Press</v>
      </c>
      <c r="X863" s="32" t="s">
        <v>1593</v>
      </c>
      <c r="Y863" s="110">
        <v>192</v>
      </c>
      <c r="Z863" s="35"/>
      <c r="AA863" s="133">
        <v>1</v>
      </c>
      <c r="AB863" s="133">
        <f t="shared" si="42"/>
        <v>0</v>
      </c>
    </row>
    <row r="864" spans="1:28" s="3" customFormat="1" x14ac:dyDescent="0.2">
      <c r="A864" s="99">
        <v>847</v>
      </c>
      <c r="B864" s="100">
        <v>863</v>
      </c>
      <c r="C864" s="101"/>
      <c r="D864" s="143" t="s">
        <v>3794</v>
      </c>
      <c r="E864" s="100">
        <v>196</v>
      </c>
      <c r="F864" s="102" t="str">
        <f t="shared" si="40"/>
        <v xml:space="preserve">1939, Jan 20 - Fifth Bureau Issue - Presidents - 10c  Brown Red,  John Tyler, Rotary Press, Perf 10 Vert Coil   </v>
      </c>
      <c r="G864" s="106" t="s">
        <v>2512</v>
      </c>
      <c r="H864" s="104"/>
      <c r="I864" s="105">
        <v>1</v>
      </c>
      <c r="J864" s="105"/>
      <c r="K864" s="105">
        <v>11</v>
      </c>
      <c r="L864" s="104">
        <v>1</v>
      </c>
      <c r="M864" s="100">
        <v>655</v>
      </c>
      <c r="N864" s="112" t="s">
        <v>590</v>
      </c>
      <c r="O864" s="32" t="s">
        <v>2405</v>
      </c>
      <c r="P864" s="111" t="s">
        <v>392</v>
      </c>
      <c r="Q864" s="80" t="s">
        <v>1953</v>
      </c>
      <c r="R864" s="80" t="s">
        <v>1804</v>
      </c>
      <c r="S864" s="36" t="s">
        <v>2102</v>
      </c>
      <c r="T864" s="80" t="s">
        <v>2166</v>
      </c>
      <c r="U864" s="80"/>
      <c r="V864" s="80" t="s">
        <v>2167</v>
      </c>
      <c r="W864" s="80" t="str">
        <f t="shared" si="41"/>
        <v>, Rotary Press</v>
      </c>
      <c r="X864" s="32" t="s">
        <v>1593</v>
      </c>
      <c r="Y864" s="110">
        <v>196</v>
      </c>
      <c r="Z864" s="35"/>
      <c r="AA864" s="133">
        <v>1</v>
      </c>
      <c r="AB864" s="133">
        <f t="shared" si="42"/>
        <v>0</v>
      </c>
    </row>
    <row r="865" spans="1:28" s="3" customFormat="1" x14ac:dyDescent="0.2">
      <c r="A865" s="99">
        <v>848</v>
      </c>
      <c r="B865" s="100">
        <v>864</v>
      </c>
      <c r="C865" s="101"/>
      <c r="D865" s="143" t="s">
        <v>3794</v>
      </c>
      <c r="E865" s="100">
        <v>185</v>
      </c>
      <c r="F865" s="102" t="str">
        <f t="shared" si="40"/>
        <v xml:space="preserve">1939, Jan 20 - Fifth Bureau Issue - Presidents - 1c  Green,  George Washington, Rotary Press, Perf 10 Horiz Coil   </v>
      </c>
      <c r="G865" s="106" t="s">
        <v>2512</v>
      </c>
      <c r="H865" s="104"/>
      <c r="I865" s="105">
        <v>0.25</v>
      </c>
      <c r="J865" s="105"/>
      <c r="K865" s="105">
        <v>0.85</v>
      </c>
      <c r="L865" s="104">
        <v>0.25</v>
      </c>
      <c r="M865" s="100">
        <v>633</v>
      </c>
      <c r="N865" s="112" t="s">
        <v>590</v>
      </c>
      <c r="O865" s="32" t="s">
        <v>2405</v>
      </c>
      <c r="P865" s="111" t="s">
        <v>392</v>
      </c>
      <c r="Q865" s="80" t="s">
        <v>1954</v>
      </c>
      <c r="R865" s="80" t="s">
        <v>1794</v>
      </c>
      <c r="S865" s="36" t="s">
        <v>2022</v>
      </c>
      <c r="T865" s="80" t="s">
        <v>2165</v>
      </c>
      <c r="U865" s="80"/>
      <c r="V865" s="80" t="s">
        <v>2167</v>
      </c>
      <c r="W865" s="80" t="str">
        <f t="shared" si="41"/>
        <v>, Rotary Press</v>
      </c>
      <c r="X865" s="32" t="s">
        <v>1593</v>
      </c>
      <c r="Y865" s="110">
        <v>185</v>
      </c>
      <c r="Z865" s="35"/>
      <c r="AA865" s="133">
        <v>1</v>
      </c>
      <c r="AB865" s="133">
        <f t="shared" si="42"/>
        <v>0</v>
      </c>
    </row>
    <row r="866" spans="1:28" s="3" customFormat="1" x14ac:dyDescent="0.2">
      <c r="A866" s="99">
        <v>849</v>
      </c>
      <c r="B866" s="100">
        <v>865</v>
      </c>
      <c r="C866" s="101"/>
      <c r="D866" s="143" t="s">
        <v>3794</v>
      </c>
      <c r="E866" s="100">
        <v>186</v>
      </c>
      <c r="F866" s="102" t="str">
        <f t="shared" si="40"/>
        <v xml:space="preserve">1939, Jan 20 - Fifth Bureau Issue - Presidents - 1 1/2c  Bister Brown,  Martha Washington, Rotary Press, Perf 10 Horiz Coil   </v>
      </c>
      <c r="G866" s="106" t="s">
        <v>2512</v>
      </c>
      <c r="H866" s="104"/>
      <c r="I866" s="105">
        <v>0.3</v>
      </c>
      <c r="J866" s="105"/>
      <c r="K866" s="105">
        <v>1.25</v>
      </c>
      <c r="L866" s="104">
        <v>0.3</v>
      </c>
      <c r="M866" s="100">
        <v>636</v>
      </c>
      <c r="N866" s="112" t="s">
        <v>590</v>
      </c>
      <c r="O866" s="32" t="s">
        <v>2405</v>
      </c>
      <c r="P866" s="111" t="s">
        <v>392</v>
      </c>
      <c r="Q866" s="80" t="s">
        <v>1978</v>
      </c>
      <c r="R866" s="80" t="s">
        <v>1688</v>
      </c>
      <c r="S866" s="36" t="s">
        <v>2388</v>
      </c>
      <c r="T866" s="80" t="s">
        <v>2165</v>
      </c>
      <c r="U866" s="80"/>
      <c r="V866" s="80" t="s">
        <v>2167</v>
      </c>
      <c r="W866" s="80" t="str">
        <f t="shared" si="41"/>
        <v>, Rotary Press</v>
      </c>
      <c r="X866" s="32" t="s">
        <v>1593</v>
      </c>
      <c r="Y866" s="110">
        <v>186</v>
      </c>
      <c r="Z866" s="35"/>
      <c r="AA866" s="133">
        <v>1</v>
      </c>
      <c r="AB866" s="133">
        <f t="shared" si="42"/>
        <v>0</v>
      </c>
    </row>
    <row r="867" spans="1:28" s="3" customFormat="1" x14ac:dyDescent="0.2">
      <c r="A867" s="99">
        <v>850</v>
      </c>
      <c r="B867" s="100">
        <v>866</v>
      </c>
      <c r="C867" s="101"/>
      <c r="D867" s="143" t="s">
        <v>3794</v>
      </c>
      <c r="E867" s="100">
        <v>187</v>
      </c>
      <c r="F867" s="102" t="str">
        <f t="shared" si="40"/>
        <v xml:space="preserve">1939, Jan 20 - Fifth Bureau Issue - Presidents - 2c Rose Carmine,   John Adams, Rotary Press, Perf 10 Horiz Coil   </v>
      </c>
      <c r="G867" s="106" t="s">
        <v>2512</v>
      </c>
      <c r="H867" s="104"/>
      <c r="I867" s="105">
        <v>0.4</v>
      </c>
      <c r="J867" s="105"/>
      <c r="K867" s="105">
        <v>2.5</v>
      </c>
      <c r="L867" s="104">
        <v>0.4</v>
      </c>
      <c r="M867" s="100">
        <v>639</v>
      </c>
      <c r="N867" s="112" t="s">
        <v>590</v>
      </c>
      <c r="O867" s="32" t="s">
        <v>2405</v>
      </c>
      <c r="P867" s="111" t="s">
        <v>392</v>
      </c>
      <c r="Q867" s="80" t="s">
        <v>1979</v>
      </c>
      <c r="R867" s="80" t="s">
        <v>1795</v>
      </c>
      <c r="S867" s="36" t="s">
        <v>2389</v>
      </c>
      <c r="T867" s="80" t="s">
        <v>2165</v>
      </c>
      <c r="U867" s="80"/>
      <c r="V867" s="80" t="s">
        <v>2167</v>
      </c>
      <c r="W867" s="80" t="str">
        <f t="shared" si="41"/>
        <v>, Rotary Press</v>
      </c>
      <c r="X867" s="32" t="s">
        <v>1593</v>
      </c>
      <c r="Y867" s="110">
        <v>187</v>
      </c>
      <c r="Z867" s="35"/>
      <c r="AA867" s="133">
        <v>1</v>
      </c>
      <c r="AB867" s="133">
        <f t="shared" si="42"/>
        <v>0</v>
      </c>
    </row>
    <row r="868" spans="1:28" s="3" customFormat="1" x14ac:dyDescent="0.2">
      <c r="A868" s="99">
        <v>851</v>
      </c>
      <c r="B868" s="100">
        <v>867</v>
      </c>
      <c r="C868" s="101"/>
      <c r="D868" s="143" t="s">
        <v>3794</v>
      </c>
      <c r="E868" s="100">
        <v>188</v>
      </c>
      <c r="F868" s="102" t="str">
        <f t="shared" si="40"/>
        <v xml:space="preserve">1939, Jan 20 - Fifth Bureau Issue - Presidents - 3c  Light Violet,  Thomas Jefferson, Rotary Press, Perf 10 Horiz Coil   </v>
      </c>
      <c r="G868" s="106" t="s">
        <v>2512</v>
      </c>
      <c r="H868" s="104"/>
      <c r="I868" s="105">
        <v>0.4</v>
      </c>
      <c r="J868" s="105"/>
      <c r="K868" s="105">
        <v>2.5</v>
      </c>
      <c r="L868" s="104">
        <v>0.4</v>
      </c>
      <c r="M868" s="100">
        <v>642</v>
      </c>
      <c r="N868" s="112" t="s">
        <v>590</v>
      </c>
      <c r="O868" s="32" t="s">
        <v>2405</v>
      </c>
      <c r="P868" s="111" t="s">
        <v>392</v>
      </c>
      <c r="Q868" s="80" t="s">
        <v>1955</v>
      </c>
      <c r="R868" s="80" t="s">
        <v>1796</v>
      </c>
      <c r="S868" s="36" t="s">
        <v>2246</v>
      </c>
      <c r="T868" s="80" t="s">
        <v>2165</v>
      </c>
      <c r="U868" s="80"/>
      <c r="V868" s="80" t="s">
        <v>2167</v>
      </c>
      <c r="W868" s="80" t="str">
        <f t="shared" si="41"/>
        <v>, Rotary Press</v>
      </c>
      <c r="X868" s="32" t="s">
        <v>1593</v>
      </c>
      <c r="Y868" s="110">
        <v>188</v>
      </c>
      <c r="Z868" s="35"/>
      <c r="AA868" s="133">
        <v>1</v>
      </c>
      <c r="AB868" s="133">
        <f t="shared" si="42"/>
        <v>0</v>
      </c>
    </row>
    <row r="869" spans="1:28" s="3" customFormat="1" x14ac:dyDescent="0.2">
      <c r="A869" s="99">
        <v>852</v>
      </c>
      <c r="B869" s="100">
        <v>868</v>
      </c>
      <c r="C869" s="101" t="s">
        <v>745</v>
      </c>
      <c r="D869" s="142" t="s">
        <v>2546</v>
      </c>
      <c r="E869" s="100" t="s">
        <v>745</v>
      </c>
      <c r="F869" s="102" t="str">
        <f t="shared" si="40"/>
        <v xml:space="preserve">1939, Feb. 18 - 1939 Commemorative Issues - 3c  Bright Purple,  Golden Gate Ineternational Expo, Rotary Press, Perf 10 1/2x11   </v>
      </c>
      <c r="G869" s="106" t="s">
        <v>2512</v>
      </c>
      <c r="H869" s="104">
        <v>0.25</v>
      </c>
      <c r="I869" s="105">
        <v>0.25</v>
      </c>
      <c r="J869" s="105"/>
      <c r="K869" s="105">
        <v>0.3</v>
      </c>
      <c r="L869" s="104">
        <v>0.25</v>
      </c>
      <c r="M869" s="100">
        <v>790</v>
      </c>
      <c r="N869" s="112" t="s">
        <v>591</v>
      </c>
      <c r="O869" s="32" t="s">
        <v>2407</v>
      </c>
      <c r="P869" s="111" t="s">
        <v>429</v>
      </c>
      <c r="Q869" s="80" t="s">
        <v>1955</v>
      </c>
      <c r="R869" s="80" t="s">
        <v>1826</v>
      </c>
      <c r="S869" s="36" t="s">
        <v>2385</v>
      </c>
      <c r="T869" s="80" t="s">
        <v>2206</v>
      </c>
      <c r="U869" s="80"/>
      <c r="V869" s="80" t="s">
        <v>2167</v>
      </c>
      <c r="W869" s="80" t="str">
        <f t="shared" si="41"/>
        <v>, Rotary Press</v>
      </c>
      <c r="X869" s="32" t="s">
        <v>591</v>
      </c>
      <c r="Y869" s="110" t="s">
        <v>745</v>
      </c>
      <c r="Z869" s="35" t="s">
        <v>1172</v>
      </c>
      <c r="AA869" s="133">
        <v>1</v>
      </c>
      <c r="AB869" s="133">
        <f t="shared" si="42"/>
        <v>1</v>
      </c>
    </row>
    <row r="870" spans="1:28" s="3" customFormat="1" x14ac:dyDescent="0.2">
      <c r="A870" s="99">
        <v>853</v>
      </c>
      <c r="B870" s="100">
        <v>869</v>
      </c>
      <c r="C870" s="101" t="s">
        <v>746</v>
      </c>
      <c r="D870" s="142" t="s">
        <v>2546</v>
      </c>
      <c r="E870" s="100" t="s">
        <v>746</v>
      </c>
      <c r="F870" s="102" t="str">
        <f t="shared" si="40"/>
        <v xml:space="preserve">1939, Apr. 1 - 1939 Commemorative Issues - 3c  Violet,  NY World's Fair, Rotary Press, Perf 10 1/2x11   </v>
      </c>
      <c r="G870" s="106" t="s">
        <v>2512</v>
      </c>
      <c r="H870" s="104">
        <v>0.25</v>
      </c>
      <c r="I870" s="105">
        <v>0.25</v>
      </c>
      <c r="J870" s="105"/>
      <c r="K870" s="105">
        <v>0.3</v>
      </c>
      <c r="L870" s="104">
        <v>0.25</v>
      </c>
      <c r="M870" s="100">
        <v>791</v>
      </c>
      <c r="N870" s="112" t="s">
        <v>591</v>
      </c>
      <c r="O870" s="32" t="s">
        <v>2408</v>
      </c>
      <c r="P870" s="111" t="s">
        <v>429</v>
      </c>
      <c r="Q870" s="80" t="s">
        <v>1955</v>
      </c>
      <c r="R870" s="80" t="s">
        <v>1827</v>
      </c>
      <c r="S870" s="36" t="s">
        <v>2141</v>
      </c>
      <c r="T870" s="80" t="s">
        <v>2206</v>
      </c>
      <c r="U870" s="80"/>
      <c r="V870" s="80" t="s">
        <v>2167</v>
      </c>
      <c r="W870" s="80" t="str">
        <f t="shared" si="41"/>
        <v>, Rotary Press</v>
      </c>
      <c r="X870" s="32" t="s">
        <v>591</v>
      </c>
      <c r="Y870" s="110" t="s">
        <v>746</v>
      </c>
      <c r="Z870" s="35" t="s">
        <v>1173</v>
      </c>
      <c r="AA870" s="133">
        <v>1</v>
      </c>
      <c r="AB870" s="133">
        <f t="shared" si="42"/>
        <v>1</v>
      </c>
    </row>
    <row r="871" spans="1:28" s="3" customFormat="1" x14ac:dyDescent="0.2">
      <c r="A871" s="99">
        <v>854</v>
      </c>
      <c r="B871" s="100">
        <v>870</v>
      </c>
      <c r="C871" s="101" t="s">
        <v>747</v>
      </c>
      <c r="D871" s="142" t="s">
        <v>2546</v>
      </c>
      <c r="E871" s="100" t="s">
        <v>747</v>
      </c>
      <c r="F871" s="102" t="str">
        <f t="shared" si="40"/>
        <v xml:space="preserve">1939, Apr. 30 - 1939 Commemorative Issues - 3c  Bright Purple,  Washington Inauguration, Perf  11   </v>
      </c>
      <c r="G871" s="106" t="s">
        <v>2512</v>
      </c>
      <c r="H871" s="104">
        <v>0.25</v>
      </c>
      <c r="I871" s="105">
        <v>0.25</v>
      </c>
      <c r="J871" s="105"/>
      <c r="K871" s="105">
        <v>0.6</v>
      </c>
      <c r="L871" s="104">
        <v>0.25</v>
      </c>
      <c r="M871" s="100">
        <v>792</v>
      </c>
      <c r="N871" s="112" t="s">
        <v>591</v>
      </c>
      <c r="O871" s="32" t="s">
        <v>2409</v>
      </c>
      <c r="P871" s="111" t="s">
        <v>429</v>
      </c>
      <c r="Q871" s="80" t="s">
        <v>1955</v>
      </c>
      <c r="R871" s="80" t="s">
        <v>1828</v>
      </c>
      <c r="S871" s="36" t="s">
        <v>2385</v>
      </c>
      <c r="T871" s="80" t="s">
        <v>2201</v>
      </c>
      <c r="U871" s="80"/>
      <c r="V871" s="80"/>
      <c r="W871" s="80" t="str">
        <f t="shared" si="41"/>
        <v/>
      </c>
      <c r="X871" s="32" t="s">
        <v>591</v>
      </c>
      <c r="Y871" s="110" t="s">
        <v>747</v>
      </c>
      <c r="Z871" s="35" t="s">
        <v>1174</v>
      </c>
      <c r="AA871" s="133">
        <v>1</v>
      </c>
      <c r="AB871" s="133">
        <f t="shared" si="42"/>
        <v>1</v>
      </c>
    </row>
    <row r="872" spans="1:28" s="3" customFormat="1" x14ac:dyDescent="0.2">
      <c r="A872" s="99">
        <v>855</v>
      </c>
      <c r="B872" s="100">
        <v>871</v>
      </c>
      <c r="C872" s="101" t="s">
        <v>748</v>
      </c>
      <c r="D872" s="142" t="s">
        <v>2546</v>
      </c>
      <c r="E872" s="100" t="s">
        <v>748</v>
      </c>
      <c r="F872" s="102" t="str">
        <f t="shared" si="40"/>
        <v xml:space="preserve">1939, June 12 - 1939 Commemorative Issues - 3c  Violet,  Baseball Centennial, Rotary Press, Perf 11x10 1/2   </v>
      </c>
      <c r="G872" s="106" t="s">
        <v>2512</v>
      </c>
      <c r="H872" s="104">
        <v>0.25</v>
      </c>
      <c r="I872" s="105">
        <v>0.25</v>
      </c>
      <c r="J872" s="105"/>
      <c r="K872" s="105">
        <v>1.75</v>
      </c>
      <c r="L872" s="104">
        <v>0.25</v>
      </c>
      <c r="M872" s="100">
        <v>793</v>
      </c>
      <c r="N872" s="112" t="s">
        <v>591</v>
      </c>
      <c r="O872" s="32" t="s">
        <v>2410</v>
      </c>
      <c r="P872" s="111" t="s">
        <v>429</v>
      </c>
      <c r="Q872" s="80" t="s">
        <v>1955</v>
      </c>
      <c r="R872" s="80" t="s">
        <v>1829</v>
      </c>
      <c r="S872" s="36" t="s">
        <v>2141</v>
      </c>
      <c r="T872" s="80" t="s">
        <v>2220</v>
      </c>
      <c r="U872" s="80"/>
      <c r="V872" s="80" t="s">
        <v>2167</v>
      </c>
      <c r="W872" s="80" t="str">
        <f t="shared" si="41"/>
        <v>, Rotary Press</v>
      </c>
      <c r="X872" s="32" t="s">
        <v>591</v>
      </c>
      <c r="Y872" s="110" t="s">
        <v>748</v>
      </c>
      <c r="Z872" s="35" t="s">
        <v>1175</v>
      </c>
      <c r="AA872" s="133">
        <v>1</v>
      </c>
      <c r="AB872" s="133">
        <f t="shared" si="42"/>
        <v>1</v>
      </c>
    </row>
    <row r="873" spans="1:28" s="3" customFormat="1" x14ac:dyDescent="0.2">
      <c r="A873" s="99">
        <v>856</v>
      </c>
      <c r="B873" s="100">
        <v>872</v>
      </c>
      <c r="C873" s="101" t="s">
        <v>749</v>
      </c>
      <c r="D873" s="142" t="s">
        <v>2546</v>
      </c>
      <c r="E873" s="100" t="s">
        <v>749</v>
      </c>
      <c r="F873" s="102" t="str">
        <f t="shared" si="40"/>
        <v xml:space="preserve">1939, Aug. 15 - 1939 Commemorative Issues - 3c  Reddish Purple,  Panama Canal, Perf  11   </v>
      </c>
      <c r="G873" s="106" t="s">
        <v>2512</v>
      </c>
      <c r="H873" s="104">
        <v>0.25</v>
      </c>
      <c r="I873" s="105">
        <v>0.25</v>
      </c>
      <c r="J873" s="105"/>
      <c r="K873" s="105">
        <v>0.4</v>
      </c>
      <c r="L873" s="104">
        <v>0.25</v>
      </c>
      <c r="M873" s="100">
        <v>794</v>
      </c>
      <c r="N873" s="112" t="s">
        <v>591</v>
      </c>
      <c r="O873" s="32" t="s">
        <v>2411</v>
      </c>
      <c r="P873" s="111" t="s">
        <v>429</v>
      </c>
      <c r="Q873" s="80" t="s">
        <v>1955</v>
      </c>
      <c r="R873" s="80" t="s">
        <v>1699</v>
      </c>
      <c r="S873" s="36" t="s">
        <v>2414</v>
      </c>
      <c r="T873" s="80" t="s">
        <v>2201</v>
      </c>
      <c r="U873" s="80"/>
      <c r="V873" s="80"/>
      <c r="W873" s="80" t="str">
        <f t="shared" si="41"/>
        <v/>
      </c>
      <c r="X873" s="32" t="s">
        <v>591</v>
      </c>
      <c r="Y873" s="110" t="s">
        <v>749</v>
      </c>
      <c r="Z873" s="35" t="s">
        <v>1176</v>
      </c>
      <c r="AA873" s="133">
        <v>1</v>
      </c>
      <c r="AB873" s="133">
        <f t="shared" si="42"/>
        <v>1</v>
      </c>
    </row>
    <row r="874" spans="1:28" s="3" customFormat="1" x14ac:dyDescent="0.2">
      <c r="A874" s="99">
        <v>857</v>
      </c>
      <c r="B874" s="100">
        <v>873</v>
      </c>
      <c r="C874" s="101" t="s">
        <v>750</v>
      </c>
      <c r="D874" s="142" t="s">
        <v>2546</v>
      </c>
      <c r="E874" s="100" t="s">
        <v>750</v>
      </c>
      <c r="F874" s="102" t="str">
        <f t="shared" si="40"/>
        <v xml:space="preserve">1939, Sept. 25 - 1939 Commemorative Issues - 3c  Violet,  Printing Tercentenary, Rotary Press, Perf 11x10 1/2   </v>
      </c>
      <c r="G874" s="106" t="s">
        <v>2512</v>
      </c>
      <c r="H874" s="104">
        <v>0.25</v>
      </c>
      <c r="I874" s="105">
        <v>0.25</v>
      </c>
      <c r="J874" s="105"/>
      <c r="K874" s="105">
        <v>0.25</v>
      </c>
      <c r="L874" s="104">
        <v>0.25</v>
      </c>
      <c r="M874" s="100">
        <v>795</v>
      </c>
      <c r="N874" s="112" t="s">
        <v>591</v>
      </c>
      <c r="O874" s="32" t="s">
        <v>2412</v>
      </c>
      <c r="P874" s="111" t="s">
        <v>429</v>
      </c>
      <c r="Q874" s="80" t="s">
        <v>1955</v>
      </c>
      <c r="R874" s="80" t="s">
        <v>1830</v>
      </c>
      <c r="S874" s="36" t="s">
        <v>2141</v>
      </c>
      <c r="T874" s="80" t="s">
        <v>2220</v>
      </c>
      <c r="U874" s="80"/>
      <c r="V874" s="80" t="s">
        <v>2167</v>
      </c>
      <c r="W874" s="80" t="str">
        <f t="shared" si="41"/>
        <v>, Rotary Press</v>
      </c>
      <c r="X874" s="32" t="s">
        <v>591</v>
      </c>
      <c r="Y874" s="110" t="s">
        <v>750</v>
      </c>
      <c r="Z874" s="35" t="s">
        <v>1177</v>
      </c>
      <c r="AA874" s="133">
        <v>1</v>
      </c>
      <c r="AB874" s="133">
        <f t="shared" si="42"/>
        <v>1</v>
      </c>
    </row>
    <row r="875" spans="1:28" s="3" customFormat="1" x14ac:dyDescent="0.2">
      <c r="A875" s="99">
        <v>858</v>
      </c>
      <c r="B875" s="100">
        <v>874</v>
      </c>
      <c r="C875" s="101" t="s">
        <v>751</v>
      </c>
      <c r="D875" s="142" t="s">
        <v>2546</v>
      </c>
      <c r="E875" s="100" t="s">
        <v>751</v>
      </c>
      <c r="F875" s="102" t="str">
        <f t="shared" si="40"/>
        <v xml:space="preserve">1939, Nov. 2 - 1939 Commemorative Issues - 3c  Rose Purple,  50th Anniversary Dakotas, Montana, Rotary Press, Perf 11x10 1/2   </v>
      </c>
      <c r="G875" s="106" t="s">
        <v>2512</v>
      </c>
      <c r="H875" s="104">
        <v>0.25</v>
      </c>
      <c r="I875" s="105">
        <v>0.25</v>
      </c>
      <c r="J875" s="105"/>
      <c r="K875" s="105">
        <v>0.35</v>
      </c>
      <c r="L875" s="104">
        <v>0.25</v>
      </c>
      <c r="M875" s="100">
        <v>796</v>
      </c>
      <c r="N875" s="112" t="s">
        <v>591</v>
      </c>
      <c r="O875" s="32" t="s">
        <v>2413</v>
      </c>
      <c r="P875" s="111" t="s">
        <v>429</v>
      </c>
      <c r="Q875" s="80" t="s">
        <v>1955</v>
      </c>
      <c r="R875" s="80" t="s">
        <v>1831</v>
      </c>
      <c r="S875" s="36" t="s">
        <v>2376</v>
      </c>
      <c r="T875" s="80" t="s">
        <v>2220</v>
      </c>
      <c r="U875" s="80"/>
      <c r="V875" s="80" t="s">
        <v>2167</v>
      </c>
      <c r="W875" s="80" t="str">
        <f t="shared" si="41"/>
        <v>, Rotary Press</v>
      </c>
      <c r="X875" s="32" t="s">
        <v>591</v>
      </c>
      <c r="Y875" s="110" t="s">
        <v>751</v>
      </c>
      <c r="Z875" s="35" t="s">
        <v>1178</v>
      </c>
      <c r="AA875" s="133">
        <v>1</v>
      </c>
      <c r="AB875" s="133">
        <f t="shared" si="42"/>
        <v>1</v>
      </c>
    </row>
    <row r="876" spans="1:28" s="3" customFormat="1" x14ac:dyDescent="0.2">
      <c r="A876" s="99">
        <v>859</v>
      </c>
      <c r="B876" s="100">
        <v>875</v>
      </c>
      <c r="C876" s="101" t="s">
        <v>752</v>
      </c>
      <c r="D876" s="142" t="s">
        <v>2546</v>
      </c>
      <c r="E876" s="100" t="s">
        <v>752</v>
      </c>
      <c r="F876" s="102" t="str">
        <f t="shared" si="40"/>
        <v xml:space="preserve">1940 - Famous American Issue - 1c  Bright Blue Green,   Authors  -  Washington Irving, Rotary Press, Perf 10 1/2x11   </v>
      </c>
      <c r="G876" s="106" t="s">
        <v>2512</v>
      </c>
      <c r="H876" s="104">
        <v>0.25</v>
      </c>
      <c r="I876" s="105">
        <v>0.25</v>
      </c>
      <c r="J876" s="105"/>
      <c r="K876" s="105">
        <v>0.25</v>
      </c>
      <c r="L876" s="104">
        <v>0.25</v>
      </c>
      <c r="M876" s="100">
        <v>797</v>
      </c>
      <c r="N876" s="112" t="s">
        <v>591</v>
      </c>
      <c r="O876" s="32">
        <v>1940</v>
      </c>
      <c r="P876" s="111" t="s">
        <v>437</v>
      </c>
      <c r="Q876" s="80" t="s">
        <v>1954</v>
      </c>
      <c r="R876" s="80" t="s">
        <v>1900</v>
      </c>
      <c r="S876" s="36" t="s">
        <v>2219</v>
      </c>
      <c r="T876" s="80" t="s">
        <v>2206</v>
      </c>
      <c r="U876" s="80"/>
      <c r="V876" s="80" t="s">
        <v>2167</v>
      </c>
      <c r="W876" s="80" t="str">
        <f t="shared" si="41"/>
        <v>, Rotary Press</v>
      </c>
      <c r="X876" s="32" t="s">
        <v>591</v>
      </c>
      <c r="Y876" s="110" t="s">
        <v>752</v>
      </c>
      <c r="Z876" s="35" t="s">
        <v>1179</v>
      </c>
      <c r="AA876" s="133">
        <v>1</v>
      </c>
      <c r="AB876" s="133">
        <f t="shared" si="42"/>
        <v>1</v>
      </c>
    </row>
    <row r="877" spans="1:28" s="3" customFormat="1" x14ac:dyDescent="0.2">
      <c r="A877" s="99">
        <v>860</v>
      </c>
      <c r="B877" s="100">
        <v>876</v>
      </c>
      <c r="C877" s="101" t="s">
        <v>753</v>
      </c>
      <c r="D877" s="142" t="s">
        <v>2546</v>
      </c>
      <c r="E877" s="100" t="s">
        <v>753</v>
      </c>
      <c r="F877" s="102" t="str">
        <f t="shared" si="40"/>
        <v xml:space="preserve">1940 - Famous American Issue - 2c  Rose Carmine,   Authors  -  James Fenimore Cooper , Rotary Press, Perf 10 1/2x11   </v>
      </c>
      <c r="G877" s="106" t="s">
        <v>2512</v>
      </c>
      <c r="H877" s="104">
        <v>0.25</v>
      </c>
      <c r="I877" s="105">
        <v>0.25</v>
      </c>
      <c r="J877" s="105"/>
      <c r="K877" s="105">
        <v>0.25</v>
      </c>
      <c r="L877" s="104">
        <v>0.25</v>
      </c>
      <c r="M877" s="100">
        <v>799</v>
      </c>
      <c r="N877" s="112" t="s">
        <v>591</v>
      </c>
      <c r="O877" s="32">
        <v>1940</v>
      </c>
      <c r="P877" s="111" t="s">
        <v>437</v>
      </c>
      <c r="Q877" s="80" t="s">
        <v>1960</v>
      </c>
      <c r="R877" s="80" t="s">
        <v>1901</v>
      </c>
      <c r="S877" s="36" t="s">
        <v>2389</v>
      </c>
      <c r="T877" s="80" t="s">
        <v>2206</v>
      </c>
      <c r="U877" s="80"/>
      <c r="V877" s="80" t="s">
        <v>2167</v>
      </c>
      <c r="W877" s="80" t="str">
        <f t="shared" si="41"/>
        <v>, Rotary Press</v>
      </c>
      <c r="X877" s="32" t="s">
        <v>591</v>
      </c>
      <c r="Y877" s="110" t="s">
        <v>753</v>
      </c>
      <c r="Z877" s="35" t="s">
        <v>1180</v>
      </c>
      <c r="AA877" s="133">
        <v>1</v>
      </c>
      <c r="AB877" s="133">
        <f t="shared" si="42"/>
        <v>1</v>
      </c>
    </row>
    <row r="878" spans="1:28" s="3" customFormat="1" x14ac:dyDescent="0.2">
      <c r="A878" s="99">
        <v>861</v>
      </c>
      <c r="B878" s="100">
        <v>877</v>
      </c>
      <c r="C878" s="101" t="s">
        <v>754</v>
      </c>
      <c r="D878" s="142" t="s">
        <v>2546</v>
      </c>
      <c r="E878" s="100" t="s">
        <v>754</v>
      </c>
      <c r="F878" s="102" t="str">
        <f t="shared" si="40"/>
        <v xml:space="preserve">1940 - Famous American Issue - 3c  Bright Purple,   Authors  -  Ralph Waldo Emerson, Rotary Press, Perf 10 1/2x11   </v>
      </c>
      <c r="G878" s="106" t="s">
        <v>2512</v>
      </c>
      <c r="H878" s="104">
        <v>0.25</v>
      </c>
      <c r="I878" s="105">
        <v>0.25</v>
      </c>
      <c r="J878" s="105"/>
      <c r="K878" s="105">
        <v>0.25</v>
      </c>
      <c r="L878" s="104">
        <v>0.25</v>
      </c>
      <c r="M878" s="100">
        <v>800</v>
      </c>
      <c r="N878" s="112" t="s">
        <v>591</v>
      </c>
      <c r="O878" s="32">
        <v>1940</v>
      </c>
      <c r="P878" s="111" t="s">
        <v>437</v>
      </c>
      <c r="Q878" s="80" t="s">
        <v>1955</v>
      </c>
      <c r="R878" s="80" t="s">
        <v>1902</v>
      </c>
      <c r="S878" s="36" t="s">
        <v>2385</v>
      </c>
      <c r="T878" s="80" t="s">
        <v>2206</v>
      </c>
      <c r="U878" s="80"/>
      <c r="V878" s="80" t="s">
        <v>2167</v>
      </c>
      <c r="W878" s="80" t="str">
        <f t="shared" si="41"/>
        <v>, Rotary Press</v>
      </c>
      <c r="X878" s="32" t="s">
        <v>591</v>
      </c>
      <c r="Y878" s="110" t="s">
        <v>754</v>
      </c>
      <c r="Z878" s="35" t="s">
        <v>1181</v>
      </c>
      <c r="AA878" s="133">
        <v>1</v>
      </c>
      <c r="AB878" s="133">
        <f t="shared" si="42"/>
        <v>1</v>
      </c>
    </row>
    <row r="879" spans="1:28" s="3" customFormat="1" x14ac:dyDescent="0.2">
      <c r="A879" s="99">
        <v>862</v>
      </c>
      <c r="B879" s="100">
        <v>878</v>
      </c>
      <c r="C879" s="101" t="s">
        <v>755</v>
      </c>
      <c r="D879" s="142" t="s">
        <v>2546</v>
      </c>
      <c r="E879" s="100" t="s">
        <v>755</v>
      </c>
      <c r="F879" s="102" t="str">
        <f t="shared" si="40"/>
        <v xml:space="preserve">1940 - Famous American Issue - 5c  Ultramarine,   Authors  -  Louisa May Alcott, Rotary Press, Perf 10 1/2x11   </v>
      </c>
      <c r="G879" s="106" t="s">
        <v>2512</v>
      </c>
      <c r="H879" s="104">
        <v>0.25</v>
      </c>
      <c r="I879" s="105">
        <v>0.25</v>
      </c>
      <c r="J879" s="105"/>
      <c r="K879" s="105">
        <v>0.35</v>
      </c>
      <c r="L879" s="104">
        <v>0.25</v>
      </c>
      <c r="M879" s="100">
        <v>801</v>
      </c>
      <c r="N879" s="112" t="s">
        <v>591</v>
      </c>
      <c r="O879" s="32">
        <v>1940</v>
      </c>
      <c r="P879" s="111" t="s">
        <v>437</v>
      </c>
      <c r="Q879" s="80" t="s">
        <v>1952</v>
      </c>
      <c r="R879" s="80" t="s">
        <v>1903</v>
      </c>
      <c r="S879" s="36" t="s">
        <v>2048</v>
      </c>
      <c r="T879" s="80" t="s">
        <v>2206</v>
      </c>
      <c r="U879" s="80"/>
      <c r="V879" s="80" t="s">
        <v>2167</v>
      </c>
      <c r="W879" s="80" t="str">
        <f t="shared" si="41"/>
        <v>, Rotary Press</v>
      </c>
      <c r="X879" s="32" t="s">
        <v>591</v>
      </c>
      <c r="Y879" s="110" t="s">
        <v>755</v>
      </c>
      <c r="Z879" s="35" t="s">
        <v>1182</v>
      </c>
      <c r="AA879" s="133">
        <v>1</v>
      </c>
      <c r="AB879" s="133">
        <f t="shared" si="42"/>
        <v>1</v>
      </c>
    </row>
    <row r="880" spans="1:28" s="3" customFormat="1" x14ac:dyDescent="0.2">
      <c r="A880" s="99">
        <v>863</v>
      </c>
      <c r="B880" s="100">
        <v>879</v>
      </c>
      <c r="C880" s="101" t="s">
        <v>756</v>
      </c>
      <c r="D880" s="142" t="s">
        <v>2546</v>
      </c>
      <c r="E880" s="100" t="s">
        <v>756</v>
      </c>
      <c r="F880" s="102" t="str">
        <f t="shared" si="40"/>
        <v xml:space="preserve">1940 - Famous American Issue - 10c  Dark Brown,   Authors  -  Samuel Clemmons, Rotary Press, Perf 10 1/2x11   </v>
      </c>
      <c r="G880" s="106" t="s">
        <v>2512</v>
      </c>
      <c r="H880" s="104">
        <v>1.2</v>
      </c>
      <c r="I880" s="105">
        <v>1.2</v>
      </c>
      <c r="J880" s="105"/>
      <c r="K880" s="105">
        <v>1.75</v>
      </c>
      <c r="L880" s="104">
        <v>1.2</v>
      </c>
      <c r="M880" s="100">
        <v>802</v>
      </c>
      <c r="N880" s="112" t="s">
        <v>591</v>
      </c>
      <c r="O880" s="32">
        <v>1940</v>
      </c>
      <c r="P880" s="111" t="s">
        <v>437</v>
      </c>
      <c r="Q880" s="80" t="s">
        <v>1953</v>
      </c>
      <c r="R880" s="80" t="s">
        <v>1904</v>
      </c>
      <c r="S880" s="36" t="s">
        <v>2100</v>
      </c>
      <c r="T880" s="80" t="s">
        <v>2206</v>
      </c>
      <c r="U880" s="80"/>
      <c r="V880" s="80" t="s">
        <v>2167</v>
      </c>
      <c r="W880" s="80" t="str">
        <f t="shared" si="41"/>
        <v>, Rotary Press</v>
      </c>
      <c r="X880" s="32" t="s">
        <v>591</v>
      </c>
      <c r="Y880" s="110" t="s">
        <v>756</v>
      </c>
      <c r="Z880" s="35" t="s">
        <v>1183</v>
      </c>
      <c r="AA880" s="133">
        <v>1</v>
      </c>
      <c r="AB880" s="133">
        <f t="shared" si="42"/>
        <v>1</v>
      </c>
    </row>
    <row r="881" spans="1:28" s="3" customFormat="1" x14ac:dyDescent="0.2">
      <c r="A881" s="99">
        <v>864</v>
      </c>
      <c r="B881" s="100">
        <v>880</v>
      </c>
      <c r="C881" s="101" t="s">
        <v>757</v>
      </c>
      <c r="D881" s="142" t="s">
        <v>2546</v>
      </c>
      <c r="E881" s="100" t="s">
        <v>757</v>
      </c>
      <c r="F881" s="102" t="str">
        <f t="shared" si="40"/>
        <v xml:space="preserve">1940 - Famous American Issue - 1c  Bright Blue Green,   Poets  -  Henry Wadsworth Longfellow, Rotary Press, Perf 10 1/2x11   </v>
      </c>
      <c r="G881" s="106" t="s">
        <v>2512</v>
      </c>
      <c r="H881" s="104">
        <v>0.25</v>
      </c>
      <c r="I881" s="105">
        <v>0.25</v>
      </c>
      <c r="J881" s="105"/>
      <c r="K881" s="105">
        <v>0.25</v>
      </c>
      <c r="L881" s="104">
        <v>0.25</v>
      </c>
      <c r="M881" s="100">
        <v>803</v>
      </c>
      <c r="N881" s="112" t="s">
        <v>591</v>
      </c>
      <c r="O881" s="32">
        <v>1940</v>
      </c>
      <c r="P881" s="111" t="s">
        <v>437</v>
      </c>
      <c r="Q881" s="80" t="s">
        <v>1954</v>
      </c>
      <c r="R881" s="80" t="s">
        <v>1905</v>
      </c>
      <c r="S881" s="36" t="s">
        <v>2219</v>
      </c>
      <c r="T881" s="80" t="s">
        <v>2206</v>
      </c>
      <c r="U881" s="80"/>
      <c r="V881" s="80" t="s">
        <v>2167</v>
      </c>
      <c r="W881" s="80" t="str">
        <f t="shared" si="41"/>
        <v>, Rotary Press</v>
      </c>
      <c r="X881" s="32" t="s">
        <v>591</v>
      </c>
      <c r="Y881" s="110" t="s">
        <v>757</v>
      </c>
      <c r="Z881" s="35" t="s">
        <v>1184</v>
      </c>
      <c r="AA881" s="133">
        <v>1</v>
      </c>
      <c r="AB881" s="133">
        <f t="shared" si="42"/>
        <v>1</v>
      </c>
    </row>
    <row r="882" spans="1:28" s="3" customFormat="1" x14ac:dyDescent="0.2">
      <c r="A882" s="99">
        <v>865</v>
      </c>
      <c r="B882" s="100">
        <v>881</v>
      </c>
      <c r="C882" s="101" t="s">
        <v>758</v>
      </c>
      <c r="D882" s="142" t="s">
        <v>2546</v>
      </c>
      <c r="E882" s="100" t="s">
        <v>758</v>
      </c>
      <c r="F882" s="102" t="str">
        <f t="shared" si="40"/>
        <v xml:space="preserve">1940 - Famous American Issue - 2c  Rose Carmine,  Poets  -  John Greenlief Whittier, Rotary Press, Perf 10 1/2x11   </v>
      </c>
      <c r="G882" s="106" t="s">
        <v>2512</v>
      </c>
      <c r="H882" s="104">
        <v>0.25</v>
      </c>
      <c r="I882" s="105">
        <v>0.25</v>
      </c>
      <c r="J882" s="105"/>
      <c r="K882" s="105">
        <v>0.25</v>
      </c>
      <c r="L882" s="104">
        <v>0.25</v>
      </c>
      <c r="M882" s="100">
        <v>804</v>
      </c>
      <c r="N882" s="112" t="s">
        <v>591</v>
      </c>
      <c r="O882" s="32">
        <v>1940</v>
      </c>
      <c r="P882" s="111" t="s">
        <v>437</v>
      </c>
      <c r="Q882" s="80" t="s">
        <v>1960</v>
      </c>
      <c r="R882" s="80" t="s">
        <v>1906</v>
      </c>
      <c r="S882" s="36" t="s">
        <v>2389</v>
      </c>
      <c r="T882" s="80" t="s">
        <v>2206</v>
      </c>
      <c r="U882" s="80"/>
      <c r="V882" s="80" t="s">
        <v>2167</v>
      </c>
      <c r="W882" s="80" t="str">
        <f t="shared" si="41"/>
        <v>, Rotary Press</v>
      </c>
      <c r="X882" s="32" t="s">
        <v>591</v>
      </c>
      <c r="Y882" s="110" t="s">
        <v>758</v>
      </c>
      <c r="Z882" s="35" t="s">
        <v>1185</v>
      </c>
      <c r="AA882" s="133">
        <v>1</v>
      </c>
      <c r="AB882" s="133">
        <f t="shared" si="42"/>
        <v>1</v>
      </c>
    </row>
    <row r="883" spans="1:28" s="3" customFormat="1" x14ac:dyDescent="0.2">
      <c r="A883" s="99">
        <v>866</v>
      </c>
      <c r="B883" s="100">
        <v>882</v>
      </c>
      <c r="C883" s="101" t="s">
        <v>759</v>
      </c>
      <c r="D883" s="142" t="s">
        <v>2546</v>
      </c>
      <c r="E883" s="100" t="s">
        <v>759</v>
      </c>
      <c r="F883" s="102" t="str">
        <f t="shared" si="40"/>
        <v xml:space="preserve">1940 - Famous American Issue - 3c  Bright Purple,  Poets  -  James Russel Lowell, Rotary Press, Perf 10 1/2x11   </v>
      </c>
      <c r="G883" s="106" t="s">
        <v>2512</v>
      </c>
      <c r="H883" s="104">
        <v>0.25</v>
      </c>
      <c r="I883" s="105">
        <v>0.25</v>
      </c>
      <c r="J883" s="105"/>
      <c r="K883" s="105">
        <v>0.25</v>
      </c>
      <c r="L883" s="104">
        <v>0.25</v>
      </c>
      <c r="M883" s="100">
        <v>805</v>
      </c>
      <c r="N883" s="112" t="s">
        <v>591</v>
      </c>
      <c r="O883" s="32">
        <v>1940</v>
      </c>
      <c r="P883" s="111" t="s">
        <v>437</v>
      </c>
      <c r="Q883" s="80" t="s">
        <v>1955</v>
      </c>
      <c r="R883" s="80" t="s">
        <v>1907</v>
      </c>
      <c r="S883" s="36" t="s">
        <v>2385</v>
      </c>
      <c r="T883" s="80" t="s">
        <v>2206</v>
      </c>
      <c r="U883" s="80"/>
      <c r="V883" s="80" t="s">
        <v>2167</v>
      </c>
      <c r="W883" s="80" t="str">
        <f t="shared" si="41"/>
        <v>, Rotary Press</v>
      </c>
      <c r="X883" s="32" t="s">
        <v>591</v>
      </c>
      <c r="Y883" s="110" t="s">
        <v>759</v>
      </c>
      <c r="Z883" s="35" t="s">
        <v>1186</v>
      </c>
      <c r="AA883" s="133">
        <v>1</v>
      </c>
      <c r="AB883" s="133">
        <f t="shared" si="42"/>
        <v>1</v>
      </c>
    </row>
    <row r="884" spans="1:28" s="3" customFormat="1" x14ac:dyDescent="0.2">
      <c r="A884" s="99">
        <v>867</v>
      </c>
      <c r="B884" s="100">
        <v>883</v>
      </c>
      <c r="C884" s="101" t="s">
        <v>760</v>
      </c>
      <c r="D884" s="142" t="s">
        <v>2546</v>
      </c>
      <c r="E884" s="100" t="s">
        <v>760</v>
      </c>
      <c r="F884" s="102" t="str">
        <f t="shared" si="40"/>
        <v xml:space="preserve">1940 - Famous American Issue - 5c  Ultramarine,  Poets  -  Walt Whitman, Rotary Press, Perf 10 1/2x11   </v>
      </c>
      <c r="G884" s="106" t="s">
        <v>2512</v>
      </c>
      <c r="H884" s="104">
        <v>0.25</v>
      </c>
      <c r="I884" s="105">
        <v>0.25</v>
      </c>
      <c r="J884" s="105"/>
      <c r="K884" s="105">
        <v>0.5</v>
      </c>
      <c r="L884" s="104">
        <v>0.25</v>
      </c>
      <c r="M884" s="100">
        <v>806</v>
      </c>
      <c r="N884" s="112" t="s">
        <v>591</v>
      </c>
      <c r="O884" s="32">
        <v>1940</v>
      </c>
      <c r="P884" s="111" t="s">
        <v>437</v>
      </c>
      <c r="Q884" s="80" t="s">
        <v>1952</v>
      </c>
      <c r="R884" s="80" t="s">
        <v>1908</v>
      </c>
      <c r="S884" s="36" t="s">
        <v>2048</v>
      </c>
      <c r="T884" s="80" t="s">
        <v>2206</v>
      </c>
      <c r="U884" s="80"/>
      <c r="V884" s="80" t="s">
        <v>2167</v>
      </c>
      <c r="W884" s="80" t="str">
        <f t="shared" si="41"/>
        <v>, Rotary Press</v>
      </c>
      <c r="X884" s="32" t="s">
        <v>591</v>
      </c>
      <c r="Y884" s="110" t="s">
        <v>760</v>
      </c>
      <c r="Z884" s="35" t="s">
        <v>1187</v>
      </c>
      <c r="AA884" s="133">
        <v>1</v>
      </c>
      <c r="AB884" s="133">
        <f t="shared" si="42"/>
        <v>1</v>
      </c>
    </row>
    <row r="885" spans="1:28" s="3" customFormat="1" x14ac:dyDescent="0.2">
      <c r="A885" s="99">
        <v>868</v>
      </c>
      <c r="B885" s="100">
        <v>884</v>
      </c>
      <c r="C885" s="101" t="s">
        <v>761</v>
      </c>
      <c r="D885" s="142" t="s">
        <v>2546</v>
      </c>
      <c r="E885" s="100" t="s">
        <v>761</v>
      </c>
      <c r="F885" s="102" t="str">
        <f t="shared" si="40"/>
        <v xml:space="preserve">1940 - Famous American Issue - 10c  Dark Brown,  Poets  -  James Whitcomb Riley, Rotary Press, Perf 10 1/2x11   </v>
      </c>
      <c r="G885" s="106" t="s">
        <v>2512</v>
      </c>
      <c r="H885" s="104">
        <v>1.25</v>
      </c>
      <c r="I885" s="105">
        <v>1.25</v>
      </c>
      <c r="J885" s="105"/>
      <c r="K885" s="105">
        <v>1.75</v>
      </c>
      <c r="L885" s="104">
        <v>1.25</v>
      </c>
      <c r="M885" s="100">
        <v>807</v>
      </c>
      <c r="N885" s="112" t="s">
        <v>591</v>
      </c>
      <c r="O885" s="32">
        <v>1940</v>
      </c>
      <c r="P885" s="111" t="s">
        <v>437</v>
      </c>
      <c r="Q885" s="80" t="s">
        <v>1953</v>
      </c>
      <c r="R885" s="80" t="s">
        <v>1909</v>
      </c>
      <c r="S885" s="36" t="s">
        <v>2100</v>
      </c>
      <c r="T885" s="80" t="s">
        <v>2206</v>
      </c>
      <c r="U885" s="80"/>
      <c r="V885" s="80" t="s">
        <v>2167</v>
      </c>
      <c r="W885" s="80" t="str">
        <f t="shared" si="41"/>
        <v>, Rotary Press</v>
      </c>
      <c r="X885" s="32" t="s">
        <v>591</v>
      </c>
      <c r="Y885" s="110" t="s">
        <v>761</v>
      </c>
      <c r="Z885" s="35" t="s">
        <v>1188</v>
      </c>
      <c r="AA885" s="133">
        <v>1</v>
      </c>
      <c r="AB885" s="133">
        <f t="shared" si="42"/>
        <v>1</v>
      </c>
    </row>
    <row r="886" spans="1:28" s="3" customFormat="1" x14ac:dyDescent="0.2">
      <c r="A886" s="99">
        <v>869</v>
      </c>
      <c r="B886" s="100">
        <v>885</v>
      </c>
      <c r="C886" s="101" t="s">
        <v>762</v>
      </c>
      <c r="D886" s="142" t="s">
        <v>2546</v>
      </c>
      <c r="E886" s="100" t="s">
        <v>762</v>
      </c>
      <c r="F886" s="102" t="str">
        <f t="shared" si="40"/>
        <v xml:space="preserve">1940 - Famous American Issue - 1c  Bright Blue Green,   Educators  -  Horace Mann, Rotary Press, Perf 10 1/2x11   </v>
      </c>
      <c r="G886" s="106" t="s">
        <v>2512</v>
      </c>
      <c r="H886" s="104">
        <v>0.25</v>
      </c>
      <c r="I886" s="105">
        <v>0.25</v>
      </c>
      <c r="J886" s="105"/>
      <c r="K886" s="105">
        <v>0.25</v>
      </c>
      <c r="L886" s="104">
        <v>0.25</v>
      </c>
      <c r="M886" s="100">
        <v>808</v>
      </c>
      <c r="N886" s="112" t="s">
        <v>591</v>
      </c>
      <c r="O886" s="32">
        <v>1940</v>
      </c>
      <c r="P886" s="111" t="s">
        <v>437</v>
      </c>
      <c r="Q886" s="80" t="s">
        <v>1954</v>
      </c>
      <c r="R886" s="80" t="s">
        <v>1910</v>
      </c>
      <c r="S886" s="36" t="s">
        <v>2219</v>
      </c>
      <c r="T886" s="80" t="s">
        <v>2206</v>
      </c>
      <c r="U886" s="80"/>
      <c r="V886" s="80" t="s">
        <v>2167</v>
      </c>
      <c r="W886" s="80" t="str">
        <f t="shared" si="41"/>
        <v>, Rotary Press</v>
      </c>
      <c r="X886" s="32" t="s">
        <v>591</v>
      </c>
      <c r="Y886" s="110" t="s">
        <v>762</v>
      </c>
      <c r="Z886" s="35" t="s">
        <v>1189</v>
      </c>
      <c r="AA886" s="133">
        <v>1</v>
      </c>
      <c r="AB886" s="133">
        <f t="shared" si="42"/>
        <v>1</v>
      </c>
    </row>
    <row r="887" spans="1:28" s="3" customFormat="1" x14ac:dyDescent="0.2">
      <c r="A887" s="99">
        <v>870</v>
      </c>
      <c r="B887" s="100">
        <v>886</v>
      </c>
      <c r="C887" s="101" t="s">
        <v>763</v>
      </c>
      <c r="D887" s="142" t="s">
        <v>2546</v>
      </c>
      <c r="E887" s="100" t="s">
        <v>763</v>
      </c>
      <c r="F887" s="102" t="str">
        <f t="shared" si="40"/>
        <v xml:space="preserve">1940 - Famous American Issue - 2c  Rose Carmine,  Educators  -  Mark Hopkins, Rotary Press, Perf 10 1/2x11   </v>
      </c>
      <c r="G887" s="106" t="s">
        <v>2512</v>
      </c>
      <c r="H887" s="104">
        <v>0.25</v>
      </c>
      <c r="I887" s="105">
        <v>0.25</v>
      </c>
      <c r="J887" s="105"/>
      <c r="K887" s="105">
        <v>0.25</v>
      </c>
      <c r="L887" s="104">
        <v>0.25</v>
      </c>
      <c r="M887" s="100">
        <v>810</v>
      </c>
      <c r="N887" s="112" t="s">
        <v>591</v>
      </c>
      <c r="O887" s="32">
        <v>1940</v>
      </c>
      <c r="P887" s="111" t="s">
        <v>437</v>
      </c>
      <c r="Q887" s="80" t="s">
        <v>1960</v>
      </c>
      <c r="R887" s="80" t="s">
        <v>1911</v>
      </c>
      <c r="S887" s="36" t="s">
        <v>2389</v>
      </c>
      <c r="T887" s="80" t="s">
        <v>2206</v>
      </c>
      <c r="U887" s="80"/>
      <c r="V887" s="80" t="s">
        <v>2167</v>
      </c>
      <c r="W887" s="80" t="str">
        <f t="shared" si="41"/>
        <v>, Rotary Press</v>
      </c>
      <c r="X887" s="32" t="s">
        <v>591</v>
      </c>
      <c r="Y887" s="110" t="s">
        <v>763</v>
      </c>
      <c r="Z887" s="35" t="s">
        <v>1190</v>
      </c>
      <c r="AA887" s="133">
        <v>1</v>
      </c>
      <c r="AB887" s="133">
        <f t="shared" si="42"/>
        <v>1</v>
      </c>
    </row>
    <row r="888" spans="1:28" s="3" customFormat="1" x14ac:dyDescent="0.2">
      <c r="A888" s="99">
        <v>871</v>
      </c>
      <c r="B888" s="100">
        <v>887</v>
      </c>
      <c r="C888" s="101" t="s">
        <v>764</v>
      </c>
      <c r="D888" s="142" t="s">
        <v>2546</v>
      </c>
      <c r="E888" s="100" t="s">
        <v>764</v>
      </c>
      <c r="F888" s="102" t="str">
        <f t="shared" si="40"/>
        <v xml:space="preserve">1940 - Famous American Issue - 3c  Bright Purple,  Educators  -  Charles Elliot, Rotary Press, Perf 10 1/2x11   </v>
      </c>
      <c r="G888" s="106" t="s">
        <v>2512</v>
      </c>
      <c r="H888" s="104">
        <v>0.25</v>
      </c>
      <c r="I888" s="105">
        <v>0.25</v>
      </c>
      <c r="J888" s="105"/>
      <c r="K888" s="105">
        <v>0.25</v>
      </c>
      <c r="L888" s="104">
        <v>0.25</v>
      </c>
      <c r="M888" s="100">
        <v>811</v>
      </c>
      <c r="N888" s="112" t="s">
        <v>591</v>
      </c>
      <c r="O888" s="32">
        <v>1940</v>
      </c>
      <c r="P888" s="111" t="s">
        <v>437</v>
      </c>
      <c r="Q888" s="80" t="s">
        <v>1955</v>
      </c>
      <c r="R888" s="80" t="s">
        <v>1912</v>
      </c>
      <c r="S888" s="36" t="s">
        <v>2385</v>
      </c>
      <c r="T888" s="80" t="s">
        <v>2206</v>
      </c>
      <c r="U888" s="80"/>
      <c r="V888" s="80" t="s">
        <v>2167</v>
      </c>
      <c r="W888" s="80" t="str">
        <f t="shared" si="41"/>
        <v>, Rotary Press</v>
      </c>
      <c r="X888" s="32" t="s">
        <v>591</v>
      </c>
      <c r="Y888" s="110" t="s">
        <v>764</v>
      </c>
      <c r="Z888" s="35" t="s">
        <v>1191</v>
      </c>
      <c r="AA888" s="133">
        <v>1</v>
      </c>
      <c r="AB888" s="133">
        <f t="shared" si="42"/>
        <v>1</v>
      </c>
    </row>
    <row r="889" spans="1:28" s="3" customFormat="1" x14ac:dyDescent="0.2">
      <c r="A889" s="99">
        <v>872</v>
      </c>
      <c r="B889" s="100">
        <v>888</v>
      </c>
      <c r="C889" s="101" t="s">
        <v>765</v>
      </c>
      <c r="D889" s="142" t="s">
        <v>2546</v>
      </c>
      <c r="E889" s="100" t="s">
        <v>765</v>
      </c>
      <c r="F889" s="102" t="str">
        <f t="shared" si="40"/>
        <v xml:space="preserve">1940 - Famous American Issue - 5c  Ultramarine,  Educators  -  Frances Willard, Rotary Press, Perf 10 1/2x11   </v>
      </c>
      <c r="G889" s="106" t="s">
        <v>2512</v>
      </c>
      <c r="H889" s="104">
        <v>0.25</v>
      </c>
      <c r="I889" s="105">
        <v>0.25</v>
      </c>
      <c r="J889" s="105"/>
      <c r="K889" s="105">
        <v>0.5</v>
      </c>
      <c r="L889" s="104">
        <v>0.25</v>
      </c>
      <c r="M889" s="100">
        <v>812</v>
      </c>
      <c r="N889" s="112" t="s">
        <v>591</v>
      </c>
      <c r="O889" s="32">
        <v>1940</v>
      </c>
      <c r="P889" s="111" t="s">
        <v>437</v>
      </c>
      <c r="Q889" s="80" t="s">
        <v>1952</v>
      </c>
      <c r="R889" s="80" t="s">
        <v>1913</v>
      </c>
      <c r="S889" s="36" t="s">
        <v>2048</v>
      </c>
      <c r="T889" s="80" t="s">
        <v>2206</v>
      </c>
      <c r="U889" s="80"/>
      <c r="V889" s="80" t="s">
        <v>2167</v>
      </c>
      <c r="W889" s="80" t="str">
        <f t="shared" si="41"/>
        <v>, Rotary Press</v>
      </c>
      <c r="X889" s="32" t="s">
        <v>591</v>
      </c>
      <c r="Y889" s="110" t="s">
        <v>765</v>
      </c>
      <c r="Z889" s="35" t="s">
        <v>1192</v>
      </c>
      <c r="AA889" s="133">
        <v>1</v>
      </c>
      <c r="AB889" s="133">
        <f t="shared" si="42"/>
        <v>1</v>
      </c>
    </row>
    <row r="890" spans="1:28" s="3" customFormat="1" x14ac:dyDescent="0.2">
      <c r="A890" s="99">
        <v>873</v>
      </c>
      <c r="B890" s="100">
        <v>889</v>
      </c>
      <c r="C890" s="101" t="s">
        <v>766</v>
      </c>
      <c r="D890" s="142" t="s">
        <v>2546</v>
      </c>
      <c r="E890" s="100" t="s">
        <v>766</v>
      </c>
      <c r="F890" s="102" t="str">
        <f t="shared" si="40"/>
        <v xml:space="preserve">1940 - Famous American Issue - 10c  Dark Brown,  Educators  -  Booker T. Washington, Rotary Press, Perf 10 1/2x11   </v>
      </c>
      <c r="G890" s="106" t="s">
        <v>2512</v>
      </c>
      <c r="H890" s="104">
        <v>1.1000000000000001</v>
      </c>
      <c r="I890" s="105">
        <v>1.1000000000000001</v>
      </c>
      <c r="J890" s="105"/>
      <c r="K890" s="105">
        <v>2.25</v>
      </c>
      <c r="L890" s="104">
        <v>1.1000000000000001</v>
      </c>
      <c r="M890" s="100">
        <v>813</v>
      </c>
      <c r="N890" s="112" t="s">
        <v>591</v>
      </c>
      <c r="O890" s="32">
        <v>1940</v>
      </c>
      <c r="P890" s="111" t="s">
        <v>437</v>
      </c>
      <c r="Q890" s="80" t="s">
        <v>1953</v>
      </c>
      <c r="R890" s="80" t="s">
        <v>1914</v>
      </c>
      <c r="S890" s="36" t="s">
        <v>2100</v>
      </c>
      <c r="T890" s="80" t="s">
        <v>2206</v>
      </c>
      <c r="U890" s="80"/>
      <c r="V890" s="80" t="s">
        <v>2167</v>
      </c>
      <c r="W890" s="80" t="str">
        <f t="shared" si="41"/>
        <v>, Rotary Press</v>
      </c>
      <c r="X890" s="32" t="s">
        <v>591</v>
      </c>
      <c r="Y890" s="110" t="s">
        <v>766</v>
      </c>
      <c r="Z890" s="35" t="s">
        <v>1193</v>
      </c>
      <c r="AA890" s="133">
        <v>1</v>
      </c>
      <c r="AB890" s="133">
        <f t="shared" si="42"/>
        <v>1</v>
      </c>
    </row>
    <row r="891" spans="1:28" s="3" customFormat="1" x14ac:dyDescent="0.2">
      <c r="A891" s="99">
        <v>874</v>
      </c>
      <c r="B891" s="100">
        <v>890</v>
      </c>
      <c r="C891" s="101" t="s">
        <v>767</v>
      </c>
      <c r="D891" s="142" t="s">
        <v>2546</v>
      </c>
      <c r="E891" s="100" t="s">
        <v>767</v>
      </c>
      <c r="F891" s="102" t="str">
        <f t="shared" si="40"/>
        <v xml:space="preserve">1940 - Famous American Issue - 1c  Bright Blue Green,   Scientists  -  John James Audubon, Rotary Press, Perf 10 1/2x11   </v>
      </c>
      <c r="G891" s="106" t="s">
        <v>2512</v>
      </c>
      <c r="H891" s="104">
        <v>0.25</v>
      </c>
      <c r="I891" s="105">
        <v>0.25</v>
      </c>
      <c r="J891" s="105"/>
      <c r="K891" s="105">
        <v>0.25</v>
      </c>
      <c r="L891" s="104">
        <v>0.25</v>
      </c>
      <c r="M891" s="100">
        <v>814</v>
      </c>
      <c r="N891" s="112" t="s">
        <v>591</v>
      </c>
      <c r="O891" s="32">
        <v>1940</v>
      </c>
      <c r="P891" s="111" t="s">
        <v>437</v>
      </c>
      <c r="Q891" s="80" t="s">
        <v>1954</v>
      </c>
      <c r="R891" s="80" t="s">
        <v>1915</v>
      </c>
      <c r="S891" s="36" t="s">
        <v>2219</v>
      </c>
      <c r="T891" s="80" t="s">
        <v>2206</v>
      </c>
      <c r="U891" s="80"/>
      <c r="V891" s="80" t="s">
        <v>2167</v>
      </c>
      <c r="W891" s="80" t="str">
        <f t="shared" si="41"/>
        <v>, Rotary Press</v>
      </c>
      <c r="X891" s="32" t="s">
        <v>591</v>
      </c>
      <c r="Y891" s="110" t="s">
        <v>767</v>
      </c>
      <c r="Z891" s="35" t="s">
        <v>1194</v>
      </c>
      <c r="AA891" s="133">
        <v>1</v>
      </c>
      <c r="AB891" s="133">
        <f t="shared" si="42"/>
        <v>1</v>
      </c>
    </row>
    <row r="892" spans="1:28" s="3" customFormat="1" x14ac:dyDescent="0.2">
      <c r="A892" s="99">
        <v>875</v>
      </c>
      <c r="B892" s="100">
        <v>891</v>
      </c>
      <c r="C892" s="101" t="s">
        <v>768</v>
      </c>
      <c r="D892" s="142" t="s">
        <v>2546</v>
      </c>
      <c r="E892" s="100" t="s">
        <v>768</v>
      </c>
      <c r="F892" s="102" t="str">
        <f t="shared" si="40"/>
        <v xml:space="preserve">1940 - Famous American Issue - 2c  Rose Carmine,  Scientists  -  Dr. Crawford Long, Rotary Press, Perf 10 1/2x11   </v>
      </c>
      <c r="G892" s="106" t="s">
        <v>2512</v>
      </c>
      <c r="H892" s="104">
        <v>0.25</v>
      </c>
      <c r="I892" s="105">
        <v>0.25</v>
      </c>
      <c r="J892" s="105"/>
      <c r="K892" s="105">
        <v>0.25</v>
      </c>
      <c r="L892" s="104">
        <v>0.25</v>
      </c>
      <c r="M892" s="100">
        <v>815</v>
      </c>
      <c r="N892" s="112" t="s">
        <v>591</v>
      </c>
      <c r="O892" s="32">
        <v>1940</v>
      </c>
      <c r="P892" s="111" t="s">
        <v>437</v>
      </c>
      <c r="Q892" s="80" t="s">
        <v>1960</v>
      </c>
      <c r="R892" s="80" t="s">
        <v>1916</v>
      </c>
      <c r="S892" s="36" t="s">
        <v>2389</v>
      </c>
      <c r="T892" s="80" t="s">
        <v>2206</v>
      </c>
      <c r="U892" s="80"/>
      <c r="V892" s="80" t="s">
        <v>2167</v>
      </c>
      <c r="W892" s="80" t="str">
        <f t="shared" si="41"/>
        <v>, Rotary Press</v>
      </c>
      <c r="X892" s="32" t="s">
        <v>591</v>
      </c>
      <c r="Y892" s="110" t="s">
        <v>768</v>
      </c>
      <c r="Z892" s="35" t="s">
        <v>1195</v>
      </c>
      <c r="AA892" s="133">
        <v>1</v>
      </c>
      <c r="AB892" s="133">
        <f t="shared" si="42"/>
        <v>1</v>
      </c>
    </row>
    <row r="893" spans="1:28" s="3" customFormat="1" x14ac:dyDescent="0.2">
      <c r="A893" s="99">
        <v>876</v>
      </c>
      <c r="B893" s="100">
        <v>892</v>
      </c>
      <c r="C893" s="101" t="s">
        <v>769</v>
      </c>
      <c r="D893" s="142" t="s">
        <v>2546</v>
      </c>
      <c r="E893" s="100" t="s">
        <v>769</v>
      </c>
      <c r="F893" s="102" t="str">
        <f t="shared" si="40"/>
        <v xml:space="preserve">1940 - Famous American Issue - 3c  Bright Purple,  Scientists  -  Luthor Burbank, Rotary Press, Perf 10 1/2x11   </v>
      </c>
      <c r="G893" s="106" t="s">
        <v>2512</v>
      </c>
      <c r="H893" s="104">
        <v>0.25</v>
      </c>
      <c r="I893" s="105">
        <v>0.25</v>
      </c>
      <c r="J893" s="105"/>
      <c r="K893" s="105">
        <v>0.25</v>
      </c>
      <c r="L893" s="104">
        <v>0.25</v>
      </c>
      <c r="M893" s="100">
        <v>816</v>
      </c>
      <c r="N893" s="112" t="s">
        <v>591</v>
      </c>
      <c r="O893" s="32">
        <v>1940</v>
      </c>
      <c r="P893" s="111" t="s">
        <v>437</v>
      </c>
      <c r="Q893" s="80" t="s">
        <v>1955</v>
      </c>
      <c r="R893" s="80" t="s">
        <v>1917</v>
      </c>
      <c r="S893" s="36" t="s">
        <v>2385</v>
      </c>
      <c r="T893" s="80" t="s">
        <v>2206</v>
      </c>
      <c r="U893" s="80"/>
      <c r="V893" s="80" t="s">
        <v>2167</v>
      </c>
      <c r="W893" s="80" t="str">
        <f t="shared" si="41"/>
        <v>, Rotary Press</v>
      </c>
      <c r="X893" s="32" t="s">
        <v>591</v>
      </c>
      <c r="Y893" s="110" t="s">
        <v>769</v>
      </c>
      <c r="Z893" s="35" t="s">
        <v>1196</v>
      </c>
      <c r="AA893" s="133">
        <v>1</v>
      </c>
      <c r="AB893" s="133">
        <f t="shared" si="42"/>
        <v>1</v>
      </c>
    </row>
    <row r="894" spans="1:28" s="3" customFormat="1" x14ac:dyDescent="0.2">
      <c r="A894" s="99">
        <v>877</v>
      </c>
      <c r="B894" s="100">
        <v>893</v>
      </c>
      <c r="C894" s="101" t="s">
        <v>770</v>
      </c>
      <c r="D894" s="142" t="s">
        <v>2546</v>
      </c>
      <c r="E894" s="100" t="s">
        <v>770</v>
      </c>
      <c r="F894" s="102" t="str">
        <f t="shared" si="40"/>
        <v xml:space="preserve">1940 - Famous American Issue - 5c  Ultramarine,  Scientists  -  Dr. Walter Reed, Rotary Press, Perf 10 1/2x11   </v>
      </c>
      <c r="G894" s="106" t="s">
        <v>2512</v>
      </c>
      <c r="H894" s="104">
        <v>0.25</v>
      </c>
      <c r="I894" s="105">
        <v>0.25</v>
      </c>
      <c r="J894" s="105"/>
      <c r="K894" s="105">
        <v>0.5</v>
      </c>
      <c r="L894" s="104">
        <v>0.25</v>
      </c>
      <c r="M894" s="100">
        <v>817</v>
      </c>
      <c r="N894" s="112" t="s">
        <v>591</v>
      </c>
      <c r="O894" s="32">
        <v>1940</v>
      </c>
      <c r="P894" s="111" t="s">
        <v>437</v>
      </c>
      <c r="Q894" s="80" t="s">
        <v>1952</v>
      </c>
      <c r="R894" s="80" t="s">
        <v>1918</v>
      </c>
      <c r="S894" s="36" t="s">
        <v>2048</v>
      </c>
      <c r="T894" s="80" t="s">
        <v>2206</v>
      </c>
      <c r="U894" s="80"/>
      <c r="V894" s="80" t="s">
        <v>2167</v>
      </c>
      <c r="W894" s="80" t="str">
        <f t="shared" si="41"/>
        <v>, Rotary Press</v>
      </c>
      <c r="X894" s="32" t="s">
        <v>591</v>
      </c>
      <c r="Y894" s="110" t="s">
        <v>770</v>
      </c>
      <c r="Z894" s="35" t="s">
        <v>1197</v>
      </c>
      <c r="AA894" s="133">
        <v>1</v>
      </c>
      <c r="AB894" s="133">
        <f t="shared" si="42"/>
        <v>1</v>
      </c>
    </row>
    <row r="895" spans="1:28" s="3" customFormat="1" x14ac:dyDescent="0.2">
      <c r="A895" s="99">
        <v>878</v>
      </c>
      <c r="B895" s="100">
        <v>894</v>
      </c>
      <c r="C895" s="101" t="s">
        <v>771</v>
      </c>
      <c r="D895" s="142" t="s">
        <v>2546</v>
      </c>
      <c r="E895" s="100" t="s">
        <v>771</v>
      </c>
      <c r="F895" s="102" t="str">
        <f t="shared" si="40"/>
        <v xml:space="preserve">1940 - Famous American Issue - 10c  Dark Brown,  Scientists  -  Jane Adams, Rotary Press, Perf 10 1/2x11   </v>
      </c>
      <c r="G895" s="106" t="s">
        <v>2512</v>
      </c>
      <c r="H895" s="104">
        <v>0.85</v>
      </c>
      <c r="I895" s="105">
        <v>0.85</v>
      </c>
      <c r="J895" s="105"/>
      <c r="K895" s="105">
        <v>1.5</v>
      </c>
      <c r="L895" s="104">
        <v>0.85</v>
      </c>
      <c r="M895" s="100">
        <v>818</v>
      </c>
      <c r="N895" s="112" t="s">
        <v>591</v>
      </c>
      <c r="O895" s="32">
        <v>1940</v>
      </c>
      <c r="P895" s="111" t="s">
        <v>437</v>
      </c>
      <c r="Q895" s="80" t="s">
        <v>1953</v>
      </c>
      <c r="R895" s="80" t="s">
        <v>1919</v>
      </c>
      <c r="S895" s="36" t="s">
        <v>2100</v>
      </c>
      <c r="T895" s="80" t="s">
        <v>2206</v>
      </c>
      <c r="U895" s="80"/>
      <c r="V895" s="80" t="s">
        <v>2167</v>
      </c>
      <c r="W895" s="80" t="str">
        <f t="shared" si="41"/>
        <v>, Rotary Press</v>
      </c>
      <c r="X895" s="32" t="s">
        <v>591</v>
      </c>
      <c r="Y895" s="110" t="s">
        <v>771</v>
      </c>
      <c r="Z895" s="35" t="s">
        <v>1198</v>
      </c>
      <c r="AA895" s="133">
        <v>1</v>
      </c>
      <c r="AB895" s="133">
        <f t="shared" si="42"/>
        <v>1</v>
      </c>
    </row>
    <row r="896" spans="1:28" s="3" customFormat="1" x14ac:dyDescent="0.2">
      <c r="A896" s="99">
        <v>879</v>
      </c>
      <c r="B896" s="100">
        <v>895</v>
      </c>
      <c r="C896" s="101" t="s">
        <v>772</v>
      </c>
      <c r="D896" s="142" t="s">
        <v>2546</v>
      </c>
      <c r="E896" s="100" t="s">
        <v>772</v>
      </c>
      <c r="F896" s="102" t="str">
        <f t="shared" si="40"/>
        <v xml:space="preserve">1940 - Famous American Issue - 1c  Bright Blue Green,   Composers  -  Stephen Collins Foster, Rotary Press, Perf 10 1/2x11   </v>
      </c>
      <c r="G896" s="106" t="s">
        <v>2512</v>
      </c>
      <c r="H896" s="104">
        <v>0.25</v>
      </c>
      <c r="I896" s="105">
        <v>0.25</v>
      </c>
      <c r="J896" s="105"/>
      <c r="K896" s="105">
        <v>0.25</v>
      </c>
      <c r="L896" s="104">
        <v>0.25</v>
      </c>
      <c r="M896" s="100">
        <v>819</v>
      </c>
      <c r="N896" s="112" t="s">
        <v>591</v>
      </c>
      <c r="O896" s="32">
        <v>1940</v>
      </c>
      <c r="P896" s="111" t="s">
        <v>437</v>
      </c>
      <c r="Q896" s="80" t="s">
        <v>1954</v>
      </c>
      <c r="R896" s="80" t="s">
        <v>1920</v>
      </c>
      <c r="S896" s="36" t="s">
        <v>2219</v>
      </c>
      <c r="T896" s="80" t="s">
        <v>2206</v>
      </c>
      <c r="U896" s="80"/>
      <c r="V896" s="80" t="s">
        <v>2167</v>
      </c>
      <c r="W896" s="80" t="str">
        <f t="shared" si="41"/>
        <v>, Rotary Press</v>
      </c>
      <c r="X896" s="32" t="s">
        <v>591</v>
      </c>
      <c r="Y896" s="110" t="s">
        <v>772</v>
      </c>
      <c r="Z896" s="35" t="s">
        <v>1199</v>
      </c>
      <c r="AA896" s="133">
        <v>1</v>
      </c>
      <c r="AB896" s="133">
        <f t="shared" si="42"/>
        <v>1</v>
      </c>
    </row>
    <row r="897" spans="1:28" s="3" customFormat="1" x14ac:dyDescent="0.2">
      <c r="A897" s="99">
        <v>880</v>
      </c>
      <c r="B897" s="100">
        <v>896</v>
      </c>
      <c r="C897" s="101" t="s">
        <v>773</v>
      </c>
      <c r="D897" s="142" t="s">
        <v>2546</v>
      </c>
      <c r="E897" s="100" t="s">
        <v>773</v>
      </c>
      <c r="F897" s="102" t="str">
        <f t="shared" si="40"/>
        <v xml:space="preserve">1940 - Famous American Issue - 2c  Rose Carmine,  Composers  -  John Phillips Sousa, Rotary Press, Perf 10 1/2x11   </v>
      </c>
      <c r="G897" s="106" t="s">
        <v>2512</v>
      </c>
      <c r="H897" s="104">
        <v>0.25</v>
      </c>
      <c r="I897" s="105">
        <v>0.25</v>
      </c>
      <c r="J897" s="105"/>
      <c r="K897" s="105">
        <v>0.25</v>
      </c>
      <c r="L897" s="104">
        <v>0.25</v>
      </c>
      <c r="M897" s="100">
        <v>821</v>
      </c>
      <c r="N897" s="112" t="s">
        <v>591</v>
      </c>
      <c r="O897" s="32">
        <v>1940</v>
      </c>
      <c r="P897" s="111" t="s">
        <v>437</v>
      </c>
      <c r="Q897" s="80" t="s">
        <v>1960</v>
      </c>
      <c r="R897" s="80" t="s">
        <v>1921</v>
      </c>
      <c r="S897" s="36" t="s">
        <v>2389</v>
      </c>
      <c r="T897" s="80" t="s">
        <v>2206</v>
      </c>
      <c r="U897" s="80"/>
      <c r="V897" s="80" t="s">
        <v>2167</v>
      </c>
      <c r="W897" s="80" t="str">
        <f t="shared" si="41"/>
        <v>, Rotary Press</v>
      </c>
      <c r="X897" s="32" t="s">
        <v>591</v>
      </c>
      <c r="Y897" s="110" t="s">
        <v>773</v>
      </c>
      <c r="Z897" s="35" t="s">
        <v>1200</v>
      </c>
      <c r="AA897" s="133">
        <v>1</v>
      </c>
      <c r="AB897" s="133">
        <f t="shared" si="42"/>
        <v>1</v>
      </c>
    </row>
    <row r="898" spans="1:28" s="3" customFormat="1" x14ac:dyDescent="0.2">
      <c r="A898" s="99">
        <v>881</v>
      </c>
      <c r="B898" s="100">
        <v>897</v>
      </c>
      <c r="C898" s="101" t="s">
        <v>774</v>
      </c>
      <c r="D898" s="142" t="s">
        <v>2546</v>
      </c>
      <c r="E898" s="100" t="s">
        <v>774</v>
      </c>
      <c r="F898" s="102" t="str">
        <f t="shared" ref="F898:F961" si="43">CONCATENATE(O898," - ",P898," - ",Q898," ",S898,", ",R898,W898,", ",T898,"   ",U898)</f>
        <v xml:space="preserve">1940 - Famous American Issue - 3c  Bright Purple,  Composers  -  Victor Herbert, Rotary Press, Perf 10 1/2x11   </v>
      </c>
      <c r="G898" s="106" t="s">
        <v>2512</v>
      </c>
      <c r="H898" s="104">
        <v>0.25</v>
      </c>
      <c r="I898" s="105">
        <v>0.25</v>
      </c>
      <c r="J898" s="105"/>
      <c r="K898" s="105">
        <v>0.25</v>
      </c>
      <c r="L898" s="104">
        <v>0.25</v>
      </c>
      <c r="M898" s="100">
        <v>822</v>
      </c>
      <c r="N898" s="112" t="s">
        <v>591</v>
      </c>
      <c r="O898" s="32">
        <v>1940</v>
      </c>
      <c r="P898" s="111" t="s">
        <v>437</v>
      </c>
      <c r="Q898" s="80" t="s">
        <v>1955</v>
      </c>
      <c r="R898" s="80" t="s">
        <v>1922</v>
      </c>
      <c r="S898" s="36" t="s">
        <v>2385</v>
      </c>
      <c r="T898" s="80" t="s">
        <v>2206</v>
      </c>
      <c r="U898" s="80"/>
      <c r="V898" s="80" t="s">
        <v>2167</v>
      </c>
      <c r="W898" s="80" t="str">
        <f t="shared" ref="W898:W961" si="44">IF(V898&gt;0,CONCATENATE(", ",V898),"")</f>
        <v>, Rotary Press</v>
      </c>
      <c r="X898" s="32" t="s">
        <v>591</v>
      </c>
      <c r="Y898" s="110" t="s">
        <v>774</v>
      </c>
      <c r="Z898" s="35" t="s">
        <v>1201</v>
      </c>
      <c r="AA898" s="133">
        <v>1</v>
      </c>
      <c r="AB898" s="133">
        <f t="shared" ref="AB898:AB961" si="45">IF(H898&gt;0,1,0)</f>
        <v>1</v>
      </c>
    </row>
    <row r="899" spans="1:28" s="3" customFormat="1" x14ac:dyDescent="0.2">
      <c r="A899" s="99">
        <v>882</v>
      </c>
      <c r="B899" s="100">
        <v>898</v>
      </c>
      <c r="C899" s="101" t="s">
        <v>775</v>
      </c>
      <c r="D899" s="142" t="s">
        <v>2546</v>
      </c>
      <c r="E899" s="100" t="s">
        <v>775</v>
      </c>
      <c r="F899" s="102" t="str">
        <f t="shared" si="43"/>
        <v xml:space="preserve">1940 - Famous American Issue - 5c  Ultramarine,  Composers  -  Edward A. McDowell, Rotary Press, Perf 10 1/2x11   </v>
      </c>
      <c r="G899" s="106" t="s">
        <v>2512</v>
      </c>
      <c r="H899" s="104">
        <v>0.25</v>
      </c>
      <c r="I899" s="105">
        <v>0.25</v>
      </c>
      <c r="J899" s="105"/>
      <c r="K899" s="105">
        <v>0.5</v>
      </c>
      <c r="L899" s="104">
        <v>0.25</v>
      </c>
      <c r="M899" s="100">
        <v>823</v>
      </c>
      <c r="N899" s="112" t="s">
        <v>591</v>
      </c>
      <c r="O899" s="32">
        <v>1940</v>
      </c>
      <c r="P899" s="111" t="s">
        <v>437</v>
      </c>
      <c r="Q899" s="80" t="s">
        <v>1952</v>
      </c>
      <c r="R899" s="80" t="s">
        <v>1923</v>
      </c>
      <c r="S899" s="36" t="s">
        <v>2048</v>
      </c>
      <c r="T899" s="80" t="s">
        <v>2206</v>
      </c>
      <c r="U899" s="80"/>
      <c r="V899" s="80" t="s">
        <v>2167</v>
      </c>
      <c r="W899" s="80" t="str">
        <f t="shared" si="44"/>
        <v>, Rotary Press</v>
      </c>
      <c r="X899" s="32" t="s">
        <v>591</v>
      </c>
      <c r="Y899" s="110" t="s">
        <v>775</v>
      </c>
      <c r="Z899" s="35" t="s">
        <v>1202</v>
      </c>
      <c r="AA899" s="133">
        <v>1</v>
      </c>
      <c r="AB899" s="133">
        <f t="shared" si="45"/>
        <v>1</v>
      </c>
    </row>
    <row r="900" spans="1:28" s="3" customFormat="1" x14ac:dyDescent="0.2">
      <c r="A900" s="99">
        <v>883</v>
      </c>
      <c r="B900" s="100">
        <v>899</v>
      </c>
      <c r="C900" s="101" t="s">
        <v>776</v>
      </c>
      <c r="D900" s="142" t="s">
        <v>2546</v>
      </c>
      <c r="E900" s="100" t="s">
        <v>776</v>
      </c>
      <c r="F900" s="102" t="str">
        <f t="shared" si="43"/>
        <v xml:space="preserve">1940 - Famous American Issue - 10c  Dark Brown,  Composers  -  Ethelbert Nevin, Rotary Press, Perf 10 1/2x11   </v>
      </c>
      <c r="G900" s="106" t="s">
        <v>2512</v>
      </c>
      <c r="H900" s="104">
        <v>1.35</v>
      </c>
      <c r="I900" s="105">
        <v>1.35</v>
      </c>
      <c r="J900" s="105"/>
      <c r="K900" s="105">
        <v>3.75</v>
      </c>
      <c r="L900" s="104">
        <v>1.35</v>
      </c>
      <c r="M900" s="100">
        <v>824</v>
      </c>
      <c r="N900" s="112" t="s">
        <v>591</v>
      </c>
      <c r="O900" s="32">
        <v>1940</v>
      </c>
      <c r="P900" s="111" t="s">
        <v>437</v>
      </c>
      <c r="Q900" s="80" t="s">
        <v>1953</v>
      </c>
      <c r="R900" s="80" t="s">
        <v>1924</v>
      </c>
      <c r="S900" s="36" t="s">
        <v>2100</v>
      </c>
      <c r="T900" s="80" t="s">
        <v>2206</v>
      </c>
      <c r="U900" s="80"/>
      <c r="V900" s="80" t="s">
        <v>2167</v>
      </c>
      <c r="W900" s="80" t="str">
        <f t="shared" si="44"/>
        <v>, Rotary Press</v>
      </c>
      <c r="X900" s="32" t="s">
        <v>591</v>
      </c>
      <c r="Y900" s="110" t="s">
        <v>776</v>
      </c>
      <c r="Z900" s="35" t="s">
        <v>1203</v>
      </c>
      <c r="AA900" s="133">
        <v>1</v>
      </c>
      <c r="AB900" s="133">
        <f t="shared" si="45"/>
        <v>1</v>
      </c>
    </row>
    <row r="901" spans="1:28" s="3" customFormat="1" x14ac:dyDescent="0.2">
      <c r="A901" s="99">
        <v>884</v>
      </c>
      <c r="B901" s="100">
        <v>900</v>
      </c>
      <c r="C901" s="101" t="s">
        <v>777</v>
      </c>
      <c r="D901" s="142" t="s">
        <v>2546</v>
      </c>
      <c r="E901" s="100" t="s">
        <v>777</v>
      </c>
      <c r="F901" s="102" t="str">
        <f t="shared" si="43"/>
        <v xml:space="preserve">1940 - Famous American Issue - 1c  Bright Blue Green,   Artists  -  Gilbert Charles Stuart, Rotary Press, Perf 10 1/2x11   </v>
      </c>
      <c r="G901" s="106" t="s">
        <v>2512</v>
      </c>
      <c r="H901" s="104">
        <v>1.25</v>
      </c>
      <c r="I901" s="105">
        <v>1.25</v>
      </c>
      <c r="J901" s="105"/>
      <c r="K901" s="105">
        <v>0.25</v>
      </c>
      <c r="L901" s="104">
        <v>1.25</v>
      </c>
      <c r="M901" s="100">
        <v>825</v>
      </c>
      <c r="N901" s="112" t="s">
        <v>591</v>
      </c>
      <c r="O901" s="32">
        <v>1940</v>
      </c>
      <c r="P901" s="111" t="s">
        <v>437</v>
      </c>
      <c r="Q901" s="80" t="s">
        <v>1954</v>
      </c>
      <c r="R901" s="80" t="s">
        <v>1925</v>
      </c>
      <c r="S901" s="36" t="s">
        <v>2219</v>
      </c>
      <c r="T901" s="80" t="s">
        <v>2206</v>
      </c>
      <c r="U901" s="80"/>
      <c r="V901" s="80" t="s">
        <v>2167</v>
      </c>
      <c r="W901" s="80" t="str">
        <f t="shared" si="44"/>
        <v>, Rotary Press</v>
      </c>
      <c r="X901" s="32" t="s">
        <v>591</v>
      </c>
      <c r="Y901" s="110" t="s">
        <v>777</v>
      </c>
      <c r="Z901" s="35" t="s">
        <v>1204</v>
      </c>
      <c r="AA901" s="133">
        <v>1</v>
      </c>
      <c r="AB901" s="133">
        <f t="shared" si="45"/>
        <v>1</v>
      </c>
    </row>
    <row r="902" spans="1:28" s="3" customFormat="1" x14ac:dyDescent="0.2">
      <c r="A902" s="99">
        <v>885</v>
      </c>
      <c r="B902" s="100">
        <v>901</v>
      </c>
      <c r="C902" s="101" t="s">
        <v>778</v>
      </c>
      <c r="D902" s="142" t="s">
        <v>2546</v>
      </c>
      <c r="E902" s="100" t="s">
        <v>778</v>
      </c>
      <c r="F902" s="102" t="str">
        <f t="shared" si="43"/>
        <v xml:space="preserve">1940 - Famous American Issue - 2c  Rose Carmine,  Artists  -  James A. McNeill Whistler, Rotary Press, Perf 10 1/2x11   </v>
      </c>
      <c r="G902" s="106" t="s">
        <v>2512</v>
      </c>
      <c r="H902" s="104">
        <v>0.25</v>
      </c>
      <c r="I902" s="105">
        <v>0.25</v>
      </c>
      <c r="J902" s="105"/>
      <c r="K902" s="105">
        <v>0.25</v>
      </c>
      <c r="L902" s="104">
        <v>0.25</v>
      </c>
      <c r="M902" s="100">
        <v>826</v>
      </c>
      <c r="N902" s="112" t="s">
        <v>591</v>
      </c>
      <c r="O902" s="32">
        <v>1940</v>
      </c>
      <c r="P902" s="111" t="s">
        <v>437</v>
      </c>
      <c r="Q902" s="80" t="s">
        <v>1960</v>
      </c>
      <c r="R902" s="80" t="s">
        <v>1926</v>
      </c>
      <c r="S902" s="36" t="s">
        <v>2389</v>
      </c>
      <c r="T902" s="80" t="s">
        <v>2206</v>
      </c>
      <c r="U902" s="80"/>
      <c r="V902" s="80" t="s">
        <v>2167</v>
      </c>
      <c r="W902" s="80" t="str">
        <f t="shared" si="44"/>
        <v>, Rotary Press</v>
      </c>
      <c r="X902" s="32" t="s">
        <v>591</v>
      </c>
      <c r="Y902" s="110" t="s">
        <v>778</v>
      </c>
      <c r="Z902" s="35" t="s">
        <v>1205</v>
      </c>
      <c r="AA902" s="133">
        <v>1</v>
      </c>
      <c r="AB902" s="133">
        <f t="shared" si="45"/>
        <v>1</v>
      </c>
    </row>
    <row r="903" spans="1:28" s="3" customFormat="1" x14ac:dyDescent="0.2">
      <c r="A903" s="99">
        <v>886</v>
      </c>
      <c r="B903" s="100">
        <v>902</v>
      </c>
      <c r="C903" s="101" t="s">
        <v>779</v>
      </c>
      <c r="D903" s="142" t="s">
        <v>2546</v>
      </c>
      <c r="E903" s="100" t="s">
        <v>779</v>
      </c>
      <c r="F903" s="102" t="str">
        <f t="shared" si="43"/>
        <v xml:space="preserve">1940 - Famous American Issue - 3c  Bright Purple,  Artists  -  Augustus Saint Gaudins, Rotary Press, Perf 10 1/2x11   </v>
      </c>
      <c r="G903" s="106" t="s">
        <v>2512</v>
      </c>
      <c r="H903" s="104">
        <v>0.25</v>
      </c>
      <c r="I903" s="105">
        <v>0.25</v>
      </c>
      <c r="J903" s="105"/>
      <c r="K903" s="105">
        <v>0.3</v>
      </c>
      <c r="L903" s="104">
        <v>0.25</v>
      </c>
      <c r="M903" s="100">
        <v>827</v>
      </c>
      <c r="N903" s="112" t="s">
        <v>591</v>
      </c>
      <c r="O903" s="32">
        <v>1940</v>
      </c>
      <c r="P903" s="111" t="s">
        <v>437</v>
      </c>
      <c r="Q903" s="80" t="s">
        <v>1955</v>
      </c>
      <c r="R903" s="80" t="s">
        <v>1935</v>
      </c>
      <c r="S903" s="36" t="s">
        <v>2385</v>
      </c>
      <c r="T903" s="80" t="s">
        <v>2206</v>
      </c>
      <c r="U903" s="80"/>
      <c r="V903" s="80" t="s">
        <v>2167</v>
      </c>
      <c r="W903" s="80" t="str">
        <f t="shared" si="44"/>
        <v>, Rotary Press</v>
      </c>
      <c r="X903" s="32" t="s">
        <v>591</v>
      </c>
      <c r="Y903" s="110" t="s">
        <v>779</v>
      </c>
      <c r="Z903" s="35" t="s">
        <v>1206</v>
      </c>
      <c r="AA903" s="133">
        <v>1</v>
      </c>
      <c r="AB903" s="133">
        <f t="shared" si="45"/>
        <v>1</v>
      </c>
    </row>
    <row r="904" spans="1:28" s="3" customFormat="1" x14ac:dyDescent="0.2">
      <c r="A904" s="99">
        <v>887</v>
      </c>
      <c r="B904" s="100">
        <v>903</v>
      </c>
      <c r="C904" s="101" t="s">
        <v>780</v>
      </c>
      <c r="D904" s="142" t="s">
        <v>2546</v>
      </c>
      <c r="E904" s="100" t="s">
        <v>780</v>
      </c>
      <c r="F904" s="102" t="str">
        <f t="shared" si="43"/>
        <v xml:space="preserve">1940 - Famous American Issue - 5c  Ultramarine,  Artists  -  Daniel Chester French, Rotary Press, Perf 10 1/2x11   </v>
      </c>
      <c r="G904" s="106" t="s">
        <v>2512</v>
      </c>
      <c r="H904" s="104">
        <v>0.25</v>
      </c>
      <c r="I904" s="105">
        <v>0.25</v>
      </c>
      <c r="J904" s="105"/>
      <c r="K904" s="105">
        <v>0.5</v>
      </c>
      <c r="L904" s="104">
        <v>0.25</v>
      </c>
      <c r="M904" s="100">
        <v>828</v>
      </c>
      <c r="N904" s="112" t="s">
        <v>591</v>
      </c>
      <c r="O904" s="32">
        <v>1940</v>
      </c>
      <c r="P904" s="111" t="s">
        <v>437</v>
      </c>
      <c r="Q904" s="80" t="s">
        <v>1952</v>
      </c>
      <c r="R904" s="80" t="s">
        <v>1927</v>
      </c>
      <c r="S904" s="36" t="s">
        <v>2048</v>
      </c>
      <c r="T904" s="80" t="s">
        <v>2206</v>
      </c>
      <c r="U904" s="80"/>
      <c r="V904" s="80" t="s">
        <v>2167</v>
      </c>
      <c r="W904" s="80" t="str">
        <f t="shared" si="44"/>
        <v>, Rotary Press</v>
      </c>
      <c r="X904" s="32" t="s">
        <v>591</v>
      </c>
      <c r="Y904" s="110" t="s">
        <v>780</v>
      </c>
      <c r="Z904" s="35" t="s">
        <v>1207</v>
      </c>
      <c r="AA904" s="133">
        <v>1</v>
      </c>
      <c r="AB904" s="133">
        <f t="shared" si="45"/>
        <v>1</v>
      </c>
    </row>
    <row r="905" spans="1:28" s="3" customFormat="1" x14ac:dyDescent="0.2">
      <c r="A905" s="99">
        <v>888</v>
      </c>
      <c r="B905" s="100">
        <v>904</v>
      </c>
      <c r="C905" s="101" t="s">
        <v>781</v>
      </c>
      <c r="D905" s="142" t="s">
        <v>2546</v>
      </c>
      <c r="E905" s="100" t="s">
        <v>781</v>
      </c>
      <c r="F905" s="102" t="str">
        <f t="shared" si="43"/>
        <v xml:space="preserve">1940 - Famous American Issue - 10c  Dark Brown,  Artists  -  Frederic Remington, Rotary Press, Perf 10 1/2x11   </v>
      </c>
      <c r="G905" s="106" t="s">
        <v>2512</v>
      </c>
      <c r="H905" s="104">
        <v>1.25</v>
      </c>
      <c r="I905" s="105">
        <v>1.25</v>
      </c>
      <c r="J905" s="105"/>
      <c r="K905" s="105">
        <v>1.75</v>
      </c>
      <c r="L905" s="104">
        <v>1.25</v>
      </c>
      <c r="M905" s="100">
        <v>829</v>
      </c>
      <c r="N905" s="112" t="s">
        <v>591</v>
      </c>
      <c r="O905" s="32">
        <v>1940</v>
      </c>
      <c r="P905" s="111" t="s">
        <v>437</v>
      </c>
      <c r="Q905" s="80" t="s">
        <v>1953</v>
      </c>
      <c r="R905" s="80" t="s">
        <v>1928</v>
      </c>
      <c r="S905" s="36" t="s">
        <v>2100</v>
      </c>
      <c r="T905" s="80" t="s">
        <v>2206</v>
      </c>
      <c r="U905" s="80"/>
      <c r="V905" s="80" t="s">
        <v>2167</v>
      </c>
      <c r="W905" s="80" t="str">
        <f t="shared" si="44"/>
        <v>, Rotary Press</v>
      </c>
      <c r="X905" s="32" t="s">
        <v>591</v>
      </c>
      <c r="Y905" s="110" t="s">
        <v>781</v>
      </c>
      <c r="Z905" s="35" t="s">
        <v>1208</v>
      </c>
      <c r="AA905" s="133">
        <v>1</v>
      </c>
      <c r="AB905" s="133">
        <f t="shared" si="45"/>
        <v>1</v>
      </c>
    </row>
    <row r="906" spans="1:28" s="3" customFormat="1" x14ac:dyDescent="0.2">
      <c r="A906" s="99">
        <v>889</v>
      </c>
      <c r="B906" s="100">
        <v>905</v>
      </c>
      <c r="C906" s="101" t="s">
        <v>782</v>
      </c>
      <c r="D906" s="142" t="s">
        <v>2546</v>
      </c>
      <c r="E906" s="100" t="s">
        <v>782</v>
      </c>
      <c r="F906" s="102" t="str">
        <f t="shared" si="43"/>
        <v xml:space="preserve">1940 - Famous American Issue - 1c  Bright Blue Green,   Inventors  -  Eli Whitney, Rotary Press, Perf 10 1/2x11   </v>
      </c>
      <c r="G906" s="106" t="s">
        <v>2512</v>
      </c>
      <c r="H906" s="104">
        <v>0.25</v>
      </c>
      <c r="I906" s="105">
        <v>0.25</v>
      </c>
      <c r="J906" s="105"/>
      <c r="K906" s="105">
        <v>0.25</v>
      </c>
      <c r="L906" s="104">
        <v>0.25</v>
      </c>
      <c r="M906" s="100">
        <v>830</v>
      </c>
      <c r="N906" s="112" t="s">
        <v>591</v>
      </c>
      <c r="O906" s="32">
        <v>1940</v>
      </c>
      <c r="P906" s="111" t="s">
        <v>437</v>
      </c>
      <c r="Q906" s="80" t="s">
        <v>1954</v>
      </c>
      <c r="R906" s="80" t="s">
        <v>1929</v>
      </c>
      <c r="S906" s="36" t="s">
        <v>2219</v>
      </c>
      <c r="T906" s="80" t="s">
        <v>2206</v>
      </c>
      <c r="U906" s="80"/>
      <c r="V906" s="80" t="s">
        <v>2167</v>
      </c>
      <c r="W906" s="80" t="str">
        <f t="shared" si="44"/>
        <v>, Rotary Press</v>
      </c>
      <c r="X906" s="32" t="s">
        <v>591</v>
      </c>
      <c r="Y906" s="110" t="s">
        <v>782</v>
      </c>
      <c r="Z906" s="35" t="s">
        <v>1209</v>
      </c>
      <c r="AA906" s="133">
        <v>1</v>
      </c>
      <c r="AB906" s="133">
        <f t="shared" si="45"/>
        <v>1</v>
      </c>
    </row>
    <row r="907" spans="1:28" s="3" customFormat="1" x14ac:dyDescent="0.2">
      <c r="A907" s="99">
        <v>890</v>
      </c>
      <c r="B907" s="100">
        <v>906</v>
      </c>
      <c r="C907" s="101" t="s">
        <v>783</v>
      </c>
      <c r="D907" s="142" t="s">
        <v>2546</v>
      </c>
      <c r="E907" s="100" t="s">
        <v>783</v>
      </c>
      <c r="F907" s="102" t="str">
        <f t="shared" si="43"/>
        <v xml:space="preserve">1940 - Famous American Issue - 2c  Rose Carmine,  Inventors  -  Samuel F. B. Morse, Rotary Press, Perf 10 1/2x11   </v>
      </c>
      <c r="G907" s="106" t="s">
        <v>2512</v>
      </c>
      <c r="H907" s="104">
        <v>0.25</v>
      </c>
      <c r="I907" s="105">
        <v>0.25</v>
      </c>
      <c r="J907" s="105"/>
      <c r="K907" s="105">
        <v>0.3</v>
      </c>
      <c r="L907" s="104">
        <v>0.25</v>
      </c>
      <c r="M907" s="100">
        <v>832</v>
      </c>
      <c r="N907" s="112" t="s">
        <v>591</v>
      </c>
      <c r="O907" s="32">
        <v>1940</v>
      </c>
      <c r="P907" s="111" t="s">
        <v>437</v>
      </c>
      <c r="Q907" s="80" t="s">
        <v>1960</v>
      </c>
      <c r="R907" s="80" t="s">
        <v>1930</v>
      </c>
      <c r="S907" s="36" t="s">
        <v>2389</v>
      </c>
      <c r="T907" s="80" t="s">
        <v>2206</v>
      </c>
      <c r="U907" s="80"/>
      <c r="V907" s="80" t="s">
        <v>2167</v>
      </c>
      <c r="W907" s="80" t="str">
        <f t="shared" si="44"/>
        <v>, Rotary Press</v>
      </c>
      <c r="X907" s="32" t="s">
        <v>591</v>
      </c>
      <c r="Y907" s="110" t="s">
        <v>783</v>
      </c>
      <c r="Z907" s="35" t="s">
        <v>1210</v>
      </c>
      <c r="AA907" s="133">
        <v>1</v>
      </c>
      <c r="AB907" s="133">
        <f t="shared" si="45"/>
        <v>1</v>
      </c>
    </row>
    <row r="908" spans="1:28" s="3" customFormat="1" x14ac:dyDescent="0.2">
      <c r="A908" s="99">
        <v>891</v>
      </c>
      <c r="B908" s="100">
        <v>907</v>
      </c>
      <c r="C908" s="101" t="s">
        <v>784</v>
      </c>
      <c r="D908" s="142" t="s">
        <v>2546</v>
      </c>
      <c r="E908" s="100" t="s">
        <v>784</v>
      </c>
      <c r="F908" s="102" t="str">
        <f t="shared" si="43"/>
        <v xml:space="preserve">1940 - Famous American Issue - 3c  Bright Purple,  Inventors  -  Cyrus Hall McCormick, Rotary Press, Perf 10 1/2x11   </v>
      </c>
      <c r="G908" s="106" t="s">
        <v>2512</v>
      </c>
      <c r="H908" s="104">
        <v>0.25</v>
      </c>
      <c r="I908" s="105">
        <v>0.25</v>
      </c>
      <c r="J908" s="105"/>
      <c r="K908" s="105">
        <v>0.3</v>
      </c>
      <c r="L908" s="104">
        <v>0.25</v>
      </c>
      <c r="M908" s="100">
        <v>833</v>
      </c>
      <c r="N908" s="112" t="s">
        <v>591</v>
      </c>
      <c r="O908" s="32">
        <v>1940</v>
      </c>
      <c r="P908" s="111" t="s">
        <v>437</v>
      </c>
      <c r="Q908" s="80" t="s">
        <v>1955</v>
      </c>
      <c r="R908" s="80" t="s">
        <v>1931</v>
      </c>
      <c r="S908" s="36" t="s">
        <v>2385</v>
      </c>
      <c r="T908" s="80" t="s">
        <v>2206</v>
      </c>
      <c r="U908" s="80"/>
      <c r="V908" s="80" t="s">
        <v>2167</v>
      </c>
      <c r="W908" s="80" t="str">
        <f t="shared" si="44"/>
        <v>, Rotary Press</v>
      </c>
      <c r="X908" s="32" t="s">
        <v>591</v>
      </c>
      <c r="Y908" s="110" t="s">
        <v>784</v>
      </c>
      <c r="Z908" s="35" t="s">
        <v>1211</v>
      </c>
      <c r="AA908" s="133">
        <v>1</v>
      </c>
      <c r="AB908" s="133">
        <f t="shared" si="45"/>
        <v>1</v>
      </c>
    </row>
    <row r="909" spans="1:28" s="3" customFormat="1" x14ac:dyDescent="0.2">
      <c r="A909" s="99">
        <v>892</v>
      </c>
      <c r="B909" s="100">
        <v>908</v>
      </c>
      <c r="C909" s="101" t="s">
        <v>785</v>
      </c>
      <c r="D909" s="142" t="s">
        <v>2546</v>
      </c>
      <c r="E909" s="100" t="s">
        <v>785</v>
      </c>
      <c r="F909" s="102" t="str">
        <f t="shared" si="43"/>
        <v xml:space="preserve">1940 - Famous American Issue - 5c  Ultramarine,  Inventors  -  Elias Howe, Rotary Press, Perf 10 1/2x11   </v>
      </c>
      <c r="G909" s="106" t="s">
        <v>2512</v>
      </c>
      <c r="H909" s="104">
        <v>0.3</v>
      </c>
      <c r="I909" s="105">
        <v>0.3</v>
      </c>
      <c r="J909" s="105"/>
      <c r="K909" s="105">
        <v>1.1000000000000001</v>
      </c>
      <c r="L909" s="104">
        <v>0.3</v>
      </c>
      <c r="M909" s="100">
        <v>834</v>
      </c>
      <c r="N909" s="112" t="s">
        <v>591</v>
      </c>
      <c r="O909" s="32">
        <v>1940</v>
      </c>
      <c r="P909" s="111" t="s">
        <v>437</v>
      </c>
      <c r="Q909" s="80" t="s">
        <v>1952</v>
      </c>
      <c r="R909" s="80" t="s">
        <v>1932</v>
      </c>
      <c r="S909" s="36" t="s">
        <v>2048</v>
      </c>
      <c r="T909" s="80" t="s">
        <v>2206</v>
      </c>
      <c r="U909" s="80"/>
      <c r="V909" s="80" t="s">
        <v>2167</v>
      </c>
      <c r="W909" s="80" t="str">
        <f t="shared" si="44"/>
        <v>, Rotary Press</v>
      </c>
      <c r="X909" s="32" t="s">
        <v>591</v>
      </c>
      <c r="Y909" s="110" t="s">
        <v>785</v>
      </c>
      <c r="Z909" s="35" t="s">
        <v>1212</v>
      </c>
      <c r="AA909" s="133">
        <v>1</v>
      </c>
      <c r="AB909" s="133">
        <f t="shared" si="45"/>
        <v>1</v>
      </c>
    </row>
    <row r="910" spans="1:28" s="3" customFormat="1" x14ac:dyDescent="0.2">
      <c r="A910" s="99">
        <v>893</v>
      </c>
      <c r="B910" s="100">
        <v>909</v>
      </c>
      <c r="C910" s="101" t="s">
        <v>786</v>
      </c>
      <c r="D910" s="142" t="s">
        <v>2546</v>
      </c>
      <c r="E910" s="100" t="s">
        <v>786</v>
      </c>
      <c r="F910" s="102" t="str">
        <f t="shared" si="43"/>
        <v xml:space="preserve">1940 - Famous American Issue - 10c  Dark Brown,  Inventors  -  Alexander Graham Bell, Rotary Press, Perf 10 1/2x11   </v>
      </c>
      <c r="G910" s="106" t="s">
        <v>2512</v>
      </c>
      <c r="H910" s="104">
        <v>2</v>
      </c>
      <c r="I910" s="105">
        <v>2</v>
      </c>
      <c r="J910" s="105"/>
      <c r="K910" s="105">
        <v>11</v>
      </c>
      <c r="L910" s="104">
        <v>2</v>
      </c>
      <c r="M910" s="100">
        <v>835</v>
      </c>
      <c r="N910" s="112" t="s">
        <v>591</v>
      </c>
      <c r="O910" s="32">
        <v>1940</v>
      </c>
      <c r="P910" s="111" t="s">
        <v>437</v>
      </c>
      <c r="Q910" s="80" t="s">
        <v>1953</v>
      </c>
      <c r="R910" s="80" t="s">
        <v>1933</v>
      </c>
      <c r="S910" s="36" t="s">
        <v>2100</v>
      </c>
      <c r="T910" s="80" t="s">
        <v>2206</v>
      </c>
      <c r="U910" s="80"/>
      <c r="V910" s="80" t="s">
        <v>2167</v>
      </c>
      <c r="W910" s="80" t="str">
        <f t="shared" si="44"/>
        <v>, Rotary Press</v>
      </c>
      <c r="X910" s="32" t="s">
        <v>591</v>
      </c>
      <c r="Y910" s="110" t="s">
        <v>786</v>
      </c>
      <c r="Z910" s="35" t="s">
        <v>1213</v>
      </c>
      <c r="AA910" s="133">
        <v>1</v>
      </c>
      <c r="AB910" s="133">
        <f t="shared" si="45"/>
        <v>1</v>
      </c>
    </row>
    <row r="911" spans="1:28" s="3" customFormat="1" x14ac:dyDescent="0.2">
      <c r="A911" s="99">
        <v>894</v>
      </c>
      <c r="B911" s="100">
        <v>910</v>
      </c>
      <c r="C911" s="101" t="s">
        <v>787</v>
      </c>
      <c r="D911" s="142" t="s">
        <v>2546</v>
      </c>
      <c r="E911" s="100" t="s">
        <v>787</v>
      </c>
      <c r="F911" s="102" t="str">
        <f t="shared" si="43"/>
        <v xml:space="preserve">1940, Apr. 3 - 1940 Commemorative Issues - 3c  Henna Brown,  Pony Express 80th Anniversary, Rotary Press, Perf 11x10 1/2   </v>
      </c>
      <c r="G911" s="106" t="s">
        <v>2512</v>
      </c>
      <c r="H911" s="104">
        <v>0.25</v>
      </c>
      <c r="I911" s="105">
        <v>0.25</v>
      </c>
      <c r="J911" s="105"/>
      <c r="K911" s="105">
        <v>0.5</v>
      </c>
      <c r="L911" s="104">
        <v>0.25</v>
      </c>
      <c r="M911" s="100">
        <v>836</v>
      </c>
      <c r="N911" s="112" t="s">
        <v>591</v>
      </c>
      <c r="O911" s="32" t="s">
        <v>2416</v>
      </c>
      <c r="P911" s="111" t="s">
        <v>473</v>
      </c>
      <c r="Q911" s="80" t="s">
        <v>1955</v>
      </c>
      <c r="R911" s="80" t="s">
        <v>1832</v>
      </c>
      <c r="S911" s="36" t="s">
        <v>2415</v>
      </c>
      <c r="T911" s="80" t="s">
        <v>2220</v>
      </c>
      <c r="U911" s="80"/>
      <c r="V911" s="80" t="s">
        <v>2167</v>
      </c>
      <c r="W911" s="80" t="str">
        <f t="shared" si="44"/>
        <v>, Rotary Press</v>
      </c>
      <c r="X911" s="32" t="s">
        <v>591</v>
      </c>
      <c r="Y911" s="110" t="s">
        <v>787</v>
      </c>
      <c r="Z911" s="35" t="s">
        <v>1214</v>
      </c>
      <c r="AA911" s="133">
        <v>1</v>
      </c>
      <c r="AB911" s="133">
        <f t="shared" si="45"/>
        <v>1</v>
      </c>
    </row>
    <row r="912" spans="1:28" s="3" customFormat="1" x14ac:dyDescent="0.2">
      <c r="A912" s="99">
        <v>895</v>
      </c>
      <c r="B912" s="100">
        <v>911</v>
      </c>
      <c r="C912" s="101" t="s">
        <v>788</v>
      </c>
      <c r="D912" s="142" t="s">
        <v>2546</v>
      </c>
      <c r="E912" s="100" t="s">
        <v>788</v>
      </c>
      <c r="F912" s="102" t="str">
        <f t="shared" si="43"/>
        <v xml:space="preserve">1940, Apr. 14 - 1940 Commemorative Issues - 3c  Bright Rose Purple,  Pan Am Union 50th Aniversary, Rotary Press, Perf 10 1/2x11   </v>
      </c>
      <c r="G912" s="106" t="s">
        <v>2512</v>
      </c>
      <c r="H912" s="104">
        <v>0.25</v>
      </c>
      <c r="I912" s="105">
        <v>0.25</v>
      </c>
      <c r="J912" s="105"/>
      <c r="K912" s="105">
        <v>0.3</v>
      </c>
      <c r="L912" s="104">
        <v>0.25</v>
      </c>
      <c r="M912" s="100">
        <v>837</v>
      </c>
      <c r="N912" s="112" t="s">
        <v>591</v>
      </c>
      <c r="O912" s="32" t="s">
        <v>2417</v>
      </c>
      <c r="P912" s="111" t="s">
        <v>473</v>
      </c>
      <c r="Q912" s="80" t="s">
        <v>1955</v>
      </c>
      <c r="R912" s="80" t="s">
        <v>1833</v>
      </c>
      <c r="S912" s="36" t="s">
        <v>2390</v>
      </c>
      <c r="T912" s="80" t="s">
        <v>2206</v>
      </c>
      <c r="U912" s="80"/>
      <c r="V912" s="80" t="s">
        <v>2167</v>
      </c>
      <c r="W912" s="80" t="str">
        <f t="shared" si="44"/>
        <v>, Rotary Press</v>
      </c>
      <c r="X912" s="32" t="s">
        <v>591</v>
      </c>
      <c r="Y912" s="110" t="s">
        <v>788</v>
      </c>
      <c r="Z912" s="35" t="s">
        <v>1215</v>
      </c>
      <c r="AA912" s="133">
        <v>1</v>
      </c>
      <c r="AB912" s="133">
        <f t="shared" si="45"/>
        <v>1</v>
      </c>
    </row>
    <row r="913" spans="1:28" s="3" customFormat="1" x14ac:dyDescent="0.2">
      <c r="A913" s="99">
        <v>896</v>
      </c>
      <c r="B913" s="100">
        <v>912</v>
      </c>
      <c r="C913" s="101" t="s">
        <v>789</v>
      </c>
      <c r="D913" s="142" t="s">
        <v>2546</v>
      </c>
      <c r="E913" s="100" t="s">
        <v>789</v>
      </c>
      <c r="F913" s="102" t="str">
        <f t="shared" si="43"/>
        <v xml:space="preserve">1940, J;u 3 - 1940 Commemorative Issues - 3c  Bright Mauve,  Idaho Statehood 50th Aniversary, Rotary Press, Perf 11x10 1/2   </v>
      </c>
      <c r="G913" s="106" t="s">
        <v>2512</v>
      </c>
      <c r="H913" s="104">
        <v>0.25</v>
      </c>
      <c r="I913" s="105">
        <v>0.25</v>
      </c>
      <c r="J913" s="105"/>
      <c r="K913" s="105">
        <v>0.35</v>
      </c>
      <c r="L913" s="104">
        <v>0.25</v>
      </c>
      <c r="M913" s="100">
        <v>838</v>
      </c>
      <c r="N913" s="112" t="s">
        <v>591</v>
      </c>
      <c r="O913" s="32" t="s">
        <v>2418</v>
      </c>
      <c r="P913" s="111" t="s">
        <v>473</v>
      </c>
      <c r="Q913" s="80" t="s">
        <v>1955</v>
      </c>
      <c r="R913" s="80" t="s">
        <v>1834</v>
      </c>
      <c r="S913" s="36" t="s">
        <v>2395</v>
      </c>
      <c r="T913" s="80" t="s">
        <v>2220</v>
      </c>
      <c r="U913" s="80"/>
      <c r="V913" s="80" t="s">
        <v>2167</v>
      </c>
      <c r="W913" s="80" t="str">
        <f t="shared" si="44"/>
        <v>, Rotary Press</v>
      </c>
      <c r="X913" s="32" t="s">
        <v>591</v>
      </c>
      <c r="Y913" s="110" t="s">
        <v>789</v>
      </c>
      <c r="Z913" s="35" t="s">
        <v>1216</v>
      </c>
      <c r="AA913" s="133">
        <v>1</v>
      </c>
      <c r="AB913" s="133">
        <f t="shared" si="45"/>
        <v>1</v>
      </c>
    </row>
    <row r="914" spans="1:28" s="3" customFormat="1" x14ac:dyDescent="0.2">
      <c r="A914" s="99">
        <v>897</v>
      </c>
      <c r="B914" s="100">
        <v>913</v>
      </c>
      <c r="C914" s="101" t="s">
        <v>790</v>
      </c>
      <c r="D914" s="142" t="s">
        <v>2546</v>
      </c>
      <c r="E914" s="100" t="s">
        <v>790</v>
      </c>
      <c r="F914" s="102" t="str">
        <f t="shared" si="43"/>
        <v xml:space="preserve">1940, Jly 1 - 1940 Commemorative Issues - 3c  Brown Violet,  Wyoming Statehood 50th Aniversary, Rotary Press, Perf 10 1/2x11   </v>
      </c>
      <c r="G914" s="106" t="s">
        <v>2512</v>
      </c>
      <c r="H914" s="104">
        <v>0.25</v>
      </c>
      <c r="I914" s="105">
        <v>0.25</v>
      </c>
      <c r="J914" s="105"/>
      <c r="K914" s="105">
        <v>0.35</v>
      </c>
      <c r="L914" s="104">
        <v>0.25</v>
      </c>
      <c r="M914" s="100">
        <v>839</v>
      </c>
      <c r="N914" s="112" t="s">
        <v>591</v>
      </c>
      <c r="O914" s="32" t="s">
        <v>2419</v>
      </c>
      <c r="P914" s="111" t="s">
        <v>473</v>
      </c>
      <c r="Q914" s="80" t="s">
        <v>1955</v>
      </c>
      <c r="R914" s="80" t="s">
        <v>1835</v>
      </c>
      <c r="S914" s="36" t="s">
        <v>2103</v>
      </c>
      <c r="T914" s="80" t="s">
        <v>2206</v>
      </c>
      <c r="U914" s="80"/>
      <c r="V914" s="80" t="s">
        <v>2167</v>
      </c>
      <c r="W914" s="80" t="str">
        <f t="shared" si="44"/>
        <v>, Rotary Press</v>
      </c>
      <c r="X914" s="32" t="s">
        <v>591</v>
      </c>
      <c r="Y914" s="110" t="s">
        <v>790</v>
      </c>
      <c r="Z914" s="35" t="s">
        <v>1217</v>
      </c>
      <c r="AA914" s="133">
        <v>1</v>
      </c>
      <c r="AB914" s="133">
        <f t="shared" si="45"/>
        <v>1</v>
      </c>
    </row>
    <row r="915" spans="1:28" s="3" customFormat="1" x14ac:dyDescent="0.2">
      <c r="A915" s="99">
        <v>898</v>
      </c>
      <c r="B915" s="100">
        <v>914</v>
      </c>
      <c r="C915" s="101" t="s">
        <v>791</v>
      </c>
      <c r="D915" s="142" t="s">
        <v>2546</v>
      </c>
      <c r="E915" s="100" t="s">
        <v>791</v>
      </c>
      <c r="F915" s="102" t="str">
        <f t="shared" si="43"/>
        <v xml:space="preserve">1940, Sept. 7 - 1940 Commemorative Issues - 3c  Bright Violet,  Coronado Expedition 400th Anniversary, Rotary Press, Perf 11x10 1/2   </v>
      </c>
      <c r="G915" s="106" t="s">
        <v>2512</v>
      </c>
      <c r="H915" s="104">
        <v>0.25</v>
      </c>
      <c r="I915" s="105">
        <v>0.25</v>
      </c>
      <c r="J915" s="105"/>
      <c r="K915" s="105">
        <v>0.35</v>
      </c>
      <c r="L915" s="104">
        <v>0.25</v>
      </c>
      <c r="M915" s="100">
        <v>840</v>
      </c>
      <c r="N915" s="112" t="s">
        <v>591</v>
      </c>
      <c r="O915" s="32" t="s">
        <v>2420</v>
      </c>
      <c r="P915" s="111" t="s">
        <v>473</v>
      </c>
      <c r="Q915" s="80" t="s">
        <v>1955</v>
      </c>
      <c r="R915" s="80" t="s">
        <v>1836</v>
      </c>
      <c r="S915" s="36" t="s">
        <v>2137</v>
      </c>
      <c r="T915" s="80" t="s">
        <v>2220</v>
      </c>
      <c r="U915" s="80"/>
      <c r="V915" s="80" t="s">
        <v>2167</v>
      </c>
      <c r="W915" s="80" t="str">
        <f t="shared" si="44"/>
        <v>, Rotary Press</v>
      </c>
      <c r="X915" s="32" t="s">
        <v>591</v>
      </c>
      <c r="Y915" s="110" t="s">
        <v>791</v>
      </c>
      <c r="Z915" s="35" t="s">
        <v>1218</v>
      </c>
      <c r="AA915" s="133">
        <v>1</v>
      </c>
      <c r="AB915" s="133">
        <f t="shared" si="45"/>
        <v>1</v>
      </c>
    </row>
    <row r="916" spans="1:28" s="3" customFormat="1" x14ac:dyDescent="0.2">
      <c r="A916" s="99">
        <v>899</v>
      </c>
      <c r="B916" s="100">
        <v>915</v>
      </c>
      <c r="C916" s="101" t="s">
        <v>793</v>
      </c>
      <c r="D916" s="142" t="s">
        <v>2546</v>
      </c>
      <c r="E916" s="100" t="s">
        <v>793</v>
      </c>
      <c r="F916" s="102" t="str">
        <f t="shared" si="43"/>
        <v xml:space="preserve">1940, Oct. 16 - National Defense Issue - 1c  Bright Blue Green,  Statue of Liberty, Rotary Press, Perf 11x10 1/2   </v>
      </c>
      <c r="G916" s="106" t="s">
        <v>2512</v>
      </c>
      <c r="H916" s="104">
        <v>0.25</v>
      </c>
      <c r="I916" s="105">
        <v>0.25</v>
      </c>
      <c r="J916" s="105"/>
      <c r="K916" s="105">
        <v>0.25</v>
      </c>
      <c r="L916" s="104">
        <v>0.25</v>
      </c>
      <c r="M916" s="100">
        <v>844</v>
      </c>
      <c r="N916" s="112" t="s">
        <v>591</v>
      </c>
      <c r="O916" s="32" t="s">
        <v>2421</v>
      </c>
      <c r="P916" s="111" t="s">
        <v>587</v>
      </c>
      <c r="Q916" s="80" t="s">
        <v>1954</v>
      </c>
      <c r="R916" s="80" t="s">
        <v>1711</v>
      </c>
      <c r="S916" s="36" t="s">
        <v>2219</v>
      </c>
      <c r="T916" s="80" t="s">
        <v>2220</v>
      </c>
      <c r="U916" s="80"/>
      <c r="V916" s="80" t="s">
        <v>2167</v>
      </c>
      <c r="W916" s="80" t="str">
        <f t="shared" si="44"/>
        <v>, Rotary Press</v>
      </c>
      <c r="X916" s="32" t="s">
        <v>591</v>
      </c>
      <c r="Y916" s="110" t="s">
        <v>793</v>
      </c>
      <c r="Z916" s="35" t="s">
        <v>1220</v>
      </c>
      <c r="AA916" s="133">
        <v>1</v>
      </c>
      <c r="AB916" s="133">
        <f t="shared" si="45"/>
        <v>1</v>
      </c>
    </row>
    <row r="917" spans="1:28" s="3" customFormat="1" x14ac:dyDescent="0.2">
      <c r="A917" s="99">
        <v>900</v>
      </c>
      <c r="B917" s="100">
        <v>916</v>
      </c>
      <c r="C917" s="101" t="s">
        <v>794</v>
      </c>
      <c r="D917" s="142" t="s">
        <v>2546</v>
      </c>
      <c r="E917" s="100" t="s">
        <v>794</v>
      </c>
      <c r="F917" s="102" t="str">
        <f t="shared" si="43"/>
        <v xml:space="preserve">1940, Oct. 16 - National Defense Issue - 2c  Rose Carmine, 90 - Millimeter Gun, Rotary Press, Perf 11x10 1/2   </v>
      </c>
      <c r="G917" s="106" t="s">
        <v>2512</v>
      </c>
      <c r="H917" s="104">
        <v>0.25</v>
      </c>
      <c r="I917" s="105">
        <v>0.25</v>
      </c>
      <c r="J917" s="105"/>
      <c r="K917" s="105">
        <v>0.25</v>
      </c>
      <c r="L917" s="104">
        <v>0.25</v>
      </c>
      <c r="M917" s="100">
        <v>845</v>
      </c>
      <c r="N917" s="112" t="s">
        <v>591</v>
      </c>
      <c r="O917" s="32" t="s">
        <v>2421</v>
      </c>
      <c r="P917" s="111" t="s">
        <v>587</v>
      </c>
      <c r="Q917" s="80" t="s">
        <v>1960</v>
      </c>
      <c r="R917" s="80" t="s">
        <v>1934</v>
      </c>
      <c r="S917" s="36" t="s">
        <v>2389</v>
      </c>
      <c r="T917" s="80" t="s">
        <v>2220</v>
      </c>
      <c r="U917" s="80"/>
      <c r="V917" s="80" t="s">
        <v>2167</v>
      </c>
      <c r="W917" s="80" t="str">
        <f t="shared" si="44"/>
        <v>, Rotary Press</v>
      </c>
      <c r="X917" s="32" t="s">
        <v>591</v>
      </c>
      <c r="Y917" s="110" t="s">
        <v>794</v>
      </c>
      <c r="Z917" s="35" t="s">
        <v>1221</v>
      </c>
      <c r="AA917" s="133">
        <v>1</v>
      </c>
      <c r="AB917" s="133">
        <f t="shared" si="45"/>
        <v>1</v>
      </c>
    </row>
    <row r="918" spans="1:28" s="3" customFormat="1" x14ac:dyDescent="0.2">
      <c r="A918" s="99">
        <v>901</v>
      </c>
      <c r="B918" s="100">
        <v>917</v>
      </c>
      <c r="C918" s="101" t="s">
        <v>795</v>
      </c>
      <c r="D918" s="142" t="s">
        <v>2546</v>
      </c>
      <c r="E918" s="100" t="s">
        <v>795</v>
      </c>
      <c r="F918" s="102" t="str">
        <f t="shared" si="43"/>
        <v xml:space="preserve">1940, Oct. 16 - National Defense Issue - 3c  Bright Mauve,  Torch of Enlightenment, Rotary Press, Perf 11x10 1/2   </v>
      </c>
      <c r="G918" s="106" t="s">
        <v>2512</v>
      </c>
      <c r="H918" s="104">
        <v>0.25</v>
      </c>
      <c r="I918" s="105">
        <v>0.25</v>
      </c>
      <c r="J918" s="105"/>
      <c r="K918" s="105">
        <v>0.25</v>
      </c>
      <c r="L918" s="104">
        <v>0.25</v>
      </c>
      <c r="M918" s="100">
        <v>846</v>
      </c>
      <c r="N918" s="112" t="s">
        <v>591</v>
      </c>
      <c r="O918" s="32" t="s">
        <v>2421</v>
      </c>
      <c r="P918" s="111" t="s">
        <v>587</v>
      </c>
      <c r="Q918" s="80" t="s">
        <v>1955</v>
      </c>
      <c r="R918" s="80" t="s">
        <v>1837</v>
      </c>
      <c r="S918" s="36" t="s">
        <v>2395</v>
      </c>
      <c r="T918" s="80" t="s">
        <v>2220</v>
      </c>
      <c r="U918" s="80"/>
      <c r="V918" s="80" t="s">
        <v>2167</v>
      </c>
      <c r="W918" s="80" t="str">
        <f t="shared" si="44"/>
        <v>, Rotary Press</v>
      </c>
      <c r="X918" s="32" t="s">
        <v>591</v>
      </c>
      <c r="Y918" s="110" t="s">
        <v>795</v>
      </c>
      <c r="Z918" s="35" t="s">
        <v>1222</v>
      </c>
      <c r="AA918" s="133">
        <v>1</v>
      </c>
      <c r="AB918" s="133">
        <f t="shared" si="45"/>
        <v>1</v>
      </c>
    </row>
    <row r="919" spans="1:28" s="3" customFormat="1" x14ac:dyDescent="0.2">
      <c r="A919" s="99">
        <v>902</v>
      </c>
      <c r="B919" s="100">
        <v>918</v>
      </c>
      <c r="C919" s="101" t="s">
        <v>792</v>
      </c>
      <c r="D919" s="142" t="s">
        <v>2546</v>
      </c>
      <c r="E919" s="100" t="s">
        <v>792</v>
      </c>
      <c r="F919" s="102" t="str">
        <f t="shared" si="43"/>
        <v xml:space="preserve">1940, Oct. 20 - 1940 Commemorative Issues - 3c  Violet,  13th Amendment 75th Anniversary, Rotary Press, Perf 10 1/2x11   </v>
      </c>
      <c r="G919" s="106" t="s">
        <v>2512</v>
      </c>
      <c r="H919" s="104">
        <v>0.25</v>
      </c>
      <c r="I919" s="105">
        <v>0.25</v>
      </c>
      <c r="J919" s="105"/>
      <c r="K919" s="105">
        <v>0.5</v>
      </c>
      <c r="L919" s="104">
        <v>0.25</v>
      </c>
      <c r="M919" s="100">
        <v>841</v>
      </c>
      <c r="N919" s="112" t="s">
        <v>591</v>
      </c>
      <c r="O919" s="32" t="s">
        <v>2422</v>
      </c>
      <c r="P919" s="111" t="s">
        <v>473</v>
      </c>
      <c r="Q919" s="80" t="s">
        <v>1955</v>
      </c>
      <c r="R919" s="80" t="s">
        <v>1838</v>
      </c>
      <c r="S919" s="36" t="s">
        <v>2141</v>
      </c>
      <c r="T919" s="80" t="s">
        <v>2206</v>
      </c>
      <c r="U919" s="80"/>
      <c r="V919" s="80" t="s">
        <v>2167</v>
      </c>
      <c r="W919" s="80" t="str">
        <f t="shared" si="44"/>
        <v>, Rotary Press</v>
      </c>
      <c r="X919" s="32" t="s">
        <v>591</v>
      </c>
      <c r="Y919" s="110" t="s">
        <v>792</v>
      </c>
      <c r="Z919" s="35" t="s">
        <v>1219</v>
      </c>
      <c r="AA919" s="133">
        <v>1</v>
      </c>
      <c r="AB919" s="133">
        <f t="shared" si="45"/>
        <v>1</v>
      </c>
    </row>
    <row r="920" spans="1:28" s="3" customFormat="1" x14ac:dyDescent="0.2">
      <c r="A920" s="99">
        <v>903</v>
      </c>
      <c r="B920" s="100">
        <v>919</v>
      </c>
      <c r="C920" s="101" t="s">
        <v>796</v>
      </c>
      <c r="D920" s="142" t="s">
        <v>2546</v>
      </c>
      <c r="E920" s="100" t="s">
        <v>796</v>
      </c>
      <c r="F920" s="102" t="str">
        <f t="shared" si="43"/>
        <v xml:space="preserve">1941, Nar 4 - 1941 Commemorative Issues - 3c  Light Violet,  Vermont Statehood 150th Aniversary, Rotary Press, Perf 11x10 1/2   </v>
      </c>
      <c r="G920" s="106" t="s">
        <v>2512</v>
      </c>
      <c r="H920" s="104">
        <v>0.25</v>
      </c>
      <c r="I920" s="105">
        <v>0.25</v>
      </c>
      <c r="J920" s="105"/>
      <c r="K920" s="105">
        <v>0.45</v>
      </c>
      <c r="L920" s="104">
        <v>0.25</v>
      </c>
      <c r="M920" s="100">
        <v>847</v>
      </c>
      <c r="N920" s="112" t="s">
        <v>591</v>
      </c>
      <c r="O920" s="32" t="s">
        <v>2423</v>
      </c>
      <c r="P920" s="111" t="s">
        <v>588</v>
      </c>
      <c r="Q920" s="80" t="s">
        <v>1955</v>
      </c>
      <c r="R920" s="80" t="s">
        <v>1839</v>
      </c>
      <c r="S920" s="36" t="s">
        <v>2246</v>
      </c>
      <c r="T920" s="80" t="s">
        <v>2220</v>
      </c>
      <c r="U920" s="80"/>
      <c r="V920" s="80" t="s">
        <v>2167</v>
      </c>
      <c r="W920" s="80" t="str">
        <f t="shared" si="44"/>
        <v>, Rotary Press</v>
      </c>
      <c r="X920" s="32" t="s">
        <v>591</v>
      </c>
      <c r="Y920" s="110" t="s">
        <v>796</v>
      </c>
      <c r="Z920" s="35" t="s">
        <v>1223</v>
      </c>
      <c r="AA920" s="133">
        <v>1</v>
      </c>
      <c r="AB920" s="133">
        <f t="shared" si="45"/>
        <v>1</v>
      </c>
    </row>
    <row r="921" spans="1:28" s="3" customFormat="1" x14ac:dyDescent="0.2">
      <c r="A921" s="99">
        <v>904</v>
      </c>
      <c r="B921" s="100">
        <v>920</v>
      </c>
      <c r="C921" s="101" t="s">
        <v>797</v>
      </c>
      <c r="D921" s="142" t="s">
        <v>2546</v>
      </c>
      <c r="E921" s="100" t="s">
        <v>797</v>
      </c>
      <c r="F921" s="102" t="str">
        <f t="shared" si="43"/>
        <v xml:space="preserve">1942, June 1 - 1941 Commemorative Issues - 3c  Purple,  Kentucky Statehood 150th Aniversary, Rotary Press, Perf 11x10 1/2   </v>
      </c>
      <c r="G921" s="106" t="s">
        <v>2512</v>
      </c>
      <c r="H921" s="104">
        <v>0.25</v>
      </c>
      <c r="I921" s="105">
        <v>0.25</v>
      </c>
      <c r="J921" s="105"/>
      <c r="K921" s="105">
        <v>0.3</v>
      </c>
      <c r="L921" s="104">
        <v>0.25</v>
      </c>
      <c r="M921" s="100">
        <v>848</v>
      </c>
      <c r="N921" s="112" t="s">
        <v>591</v>
      </c>
      <c r="O921" s="32" t="s">
        <v>2424</v>
      </c>
      <c r="P921" s="111" t="s">
        <v>588</v>
      </c>
      <c r="Q921" s="80" t="s">
        <v>1955</v>
      </c>
      <c r="R921" s="80" t="s">
        <v>1840</v>
      </c>
      <c r="S921" s="36" t="s">
        <v>2060</v>
      </c>
      <c r="T921" s="80" t="s">
        <v>2220</v>
      </c>
      <c r="U921" s="80"/>
      <c r="V921" s="80" t="s">
        <v>2167</v>
      </c>
      <c r="W921" s="80" t="str">
        <f t="shared" si="44"/>
        <v>, Rotary Press</v>
      </c>
      <c r="X921" s="32" t="s">
        <v>591</v>
      </c>
      <c r="Y921" s="110" t="s">
        <v>797</v>
      </c>
      <c r="Z921" s="35" t="s">
        <v>1224</v>
      </c>
      <c r="AA921" s="133">
        <v>1</v>
      </c>
      <c r="AB921" s="133">
        <f t="shared" si="45"/>
        <v>1</v>
      </c>
    </row>
    <row r="922" spans="1:28" s="3" customFormat="1" x14ac:dyDescent="0.2">
      <c r="A922" s="99">
        <v>905</v>
      </c>
      <c r="B922" s="100">
        <v>921</v>
      </c>
      <c r="C922" s="101" t="s">
        <v>798</v>
      </c>
      <c r="D922" s="142" t="s">
        <v>2546</v>
      </c>
      <c r="E922" s="100" t="s">
        <v>798</v>
      </c>
      <c r="F922" s="102" t="str">
        <f t="shared" si="43"/>
        <v xml:space="preserve">1942, July 4 - 1941 Commemorative Issues - 3c  Bright Lilac,  Win the War, Rotary Press, Perf 11x10 1/2   </v>
      </c>
      <c r="G922" s="106" t="s">
        <v>2512</v>
      </c>
      <c r="H922" s="104">
        <v>0.25</v>
      </c>
      <c r="I922" s="105">
        <v>0.25</v>
      </c>
      <c r="J922" s="105"/>
      <c r="K922" s="105">
        <v>0.25</v>
      </c>
      <c r="L922" s="104">
        <v>0.25</v>
      </c>
      <c r="M922" s="100">
        <v>849</v>
      </c>
      <c r="N922" s="112" t="s">
        <v>591</v>
      </c>
      <c r="O922" s="32" t="s">
        <v>2433</v>
      </c>
      <c r="P922" s="111" t="s">
        <v>588</v>
      </c>
      <c r="Q922" s="80" t="s">
        <v>1955</v>
      </c>
      <c r="R922" s="80" t="s">
        <v>1841</v>
      </c>
      <c r="S922" s="36" t="s">
        <v>2425</v>
      </c>
      <c r="T922" s="80" t="s">
        <v>2220</v>
      </c>
      <c r="U922" s="80"/>
      <c r="V922" s="80" t="s">
        <v>2167</v>
      </c>
      <c r="W922" s="80" t="str">
        <f t="shared" si="44"/>
        <v>, Rotary Press</v>
      </c>
      <c r="X922" s="32" t="s">
        <v>591</v>
      </c>
      <c r="Y922" s="110" t="s">
        <v>798</v>
      </c>
      <c r="Z922" s="35" t="s">
        <v>1225</v>
      </c>
      <c r="AA922" s="133">
        <v>1</v>
      </c>
      <c r="AB922" s="133">
        <f t="shared" si="45"/>
        <v>1</v>
      </c>
    </row>
    <row r="923" spans="1:28" s="3" customFormat="1" x14ac:dyDescent="0.2">
      <c r="A923" s="99">
        <v>906</v>
      </c>
      <c r="B923" s="100">
        <v>922</v>
      </c>
      <c r="C923" s="101" t="s">
        <v>799</v>
      </c>
      <c r="D923" s="142" t="s">
        <v>2546</v>
      </c>
      <c r="E923" s="100" t="s">
        <v>799</v>
      </c>
      <c r="F923" s="102" t="str">
        <f t="shared" si="43"/>
        <v xml:space="preserve">1942, July 7 - 1941 Commemorative Issues - 5c  Bright Blue,  Free China Issue, Rotary Press, Perf 11x10 1/2   </v>
      </c>
      <c r="G923" s="106" t="s">
        <v>2512</v>
      </c>
      <c r="H923" s="104">
        <v>0.5</v>
      </c>
      <c r="I923" s="105">
        <v>0.5</v>
      </c>
      <c r="J923" s="105"/>
      <c r="K923" s="105">
        <v>3.75</v>
      </c>
      <c r="L923" s="104">
        <v>0.5</v>
      </c>
      <c r="M923" s="100">
        <v>850</v>
      </c>
      <c r="N923" s="112" t="s">
        <v>591</v>
      </c>
      <c r="O923" s="32" t="s">
        <v>2434</v>
      </c>
      <c r="P923" s="111" t="s">
        <v>588</v>
      </c>
      <c r="Q923" s="80" t="s">
        <v>1952</v>
      </c>
      <c r="R923" s="80" t="s">
        <v>1842</v>
      </c>
      <c r="S923" s="36" t="s">
        <v>2392</v>
      </c>
      <c r="T923" s="80" t="s">
        <v>2220</v>
      </c>
      <c r="U923" s="80"/>
      <c r="V923" s="80" t="s">
        <v>2167</v>
      </c>
      <c r="W923" s="80" t="str">
        <f t="shared" si="44"/>
        <v>, Rotary Press</v>
      </c>
      <c r="X923" s="32" t="s">
        <v>591</v>
      </c>
      <c r="Y923" s="110" t="s">
        <v>799</v>
      </c>
      <c r="Z923" s="35" t="s">
        <v>1226</v>
      </c>
      <c r="AA923" s="133">
        <v>1</v>
      </c>
      <c r="AB923" s="133">
        <f t="shared" si="45"/>
        <v>1</v>
      </c>
    </row>
    <row r="924" spans="1:28" s="3" customFormat="1" x14ac:dyDescent="0.2">
      <c r="A924" s="99">
        <v>907</v>
      </c>
      <c r="B924" s="100">
        <v>923</v>
      </c>
      <c r="C924" s="101" t="s">
        <v>800</v>
      </c>
      <c r="D924" s="142" t="s">
        <v>2546</v>
      </c>
      <c r="E924" s="100" t="s">
        <v>800</v>
      </c>
      <c r="F924" s="102" t="str">
        <f t="shared" si="43"/>
        <v xml:space="preserve">1943, Jan. 14 - 1941 Commemorative Issues - 2c  Rose Carmine,  Allied Nations United for Victory, Rotary Press, Perf 11x10 1/2   </v>
      </c>
      <c r="G924" s="106" t="s">
        <v>2512</v>
      </c>
      <c r="H924" s="104">
        <v>0.25</v>
      </c>
      <c r="I924" s="105">
        <v>0.25</v>
      </c>
      <c r="J924" s="105"/>
      <c r="K924" s="105">
        <v>0.25</v>
      </c>
      <c r="L924" s="104">
        <v>0.25</v>
      </c>
      <c r="M924" s="100">
        <v>851</v>
      </c>
      <c r="N924" s="112" t="s">
        <v>591</v>
      </c>
      <c r="O924" s="32" t="s">
        <v>2435</v>
      </c>
      <c r="P924" s="111" t="s">
        <v>588</v>
      </c>
      <c r="Q924" s="80" t="s">
        <v>1960</v>
      </c>
      <c r="R924" s="80" t="s">
        <v>1843</v>
      </c>
      <c r="S924" s="36" t="s">
        <v>2389</v>
      </c>
      <c r="T924" s="80" t="s">
        <v>2220</v>
      </c>
      <c r="U924" s="80"/>
      <c r="V924" s="80" t="s">
        <v>2167</v>
      </c>
      <c r="W924" s="80" t="str">
        <f t="shared" si="44"/>
        <v>, Rotary Press</v>
      </c>
      <c r="X924" s="32" t="s">
        <v>591</v>
      </c>
      <c r="Y924" s="110" t="s">
        <v>800</v>
      </c>
      <c r="Z924" s="35" t="s">
        <v>1227</v>
      </c>
      <c r="AA924" s="133">
        <v>1</v>
      </c>
      <c r="AB924" s="133">
        <f t="shared" si="45"/>
        <v>1</v>
      </c>
    </row>
    <row r="925" spans="1:28" s="3" customFormat="1" x14ac:dyDescent="0.2">
      <c r="A925" s="99">
        <v>908</v>
      </c>
      <c r="B925" s="100">
        <v>924</v>
      </c>
      <c r="C925" s="101" t="s">
        <v>801</v>
      </c>
      <c r="D925" s="142" t="s">
        <v>2546</v>
      </c>
      <c r="E925" s="100" t="s">
        <v>801</v>
      </c>
      <c r="F925" s="102" t="str">
        <f t="shared" si="43"/>
        <v xml:space="preserve">1943,  Feb. 12 - 1941 Commemorative Issues - 1c  Bright Blue Green,  Four Freedoms Issue, Rotary Press, Perf 11x10 1/2   </v>
      </c>
      <c r="G925" s="106" t="s">
        <v>2512</v>
      </c>
      <c r="H925" s="104">
        <v>0.25</v>
      </c>
      <c r="I925" s="105">
        <v>0.25</v>
      </c>
      <c r="J925" s="105"/>
      <c r="K925" s="105">
        <v>0.25</v>
      </c>
      <c r="L925" s="104">
        <v>0.25</v>
      </c>
      <c r="M925" s="100">
        <v>852</v>
      </c>
      <c r="N925" s="112" t="s">
        <v>591</v>
      </c>
      <c r="O925" s="32" t="s">
        <v>2436</v>
      </c>
      <c r="P925" s="111" t="s">
        <v>588</v>
      </c>
      <c r="Q925" s="80" t="s">
        <v>1954</v>
      </c>
      <c r="R925" s="80" t="s">
        <v>1844</v>
      </c>
      <c r="S925" s="36" t="s">
        <v>2219</v>
      </c>
      <c r="T925" s="80" t="s">
        <v>2220</v>
      </c>
      <c r="U925" s="80"/>
      <c r="V925" s="80" t="s">
        <v>2167</v>
      </c>
      <c r="W925" s="80" t="str">
        <f t="shared" si="44"/>
        <v>, Rotary Press</v>
      </c>
      <c r="X925" s="32" t="s">
        <v>591</v>
      </c>
      <c r="Y925" s="110" t="s">
        <v>801</v>
      </c>
      <c r="Z925" s="35" t="s">
        <v>1228</v>
      </c>
      <c r="AA925" s="133">
        <v>1</v>
      </c>
      <c r="AB925" s="133">
        <f t="shared" si="45"/>
        <v>1</v>
      </c>
    </row>
    <row r="926" spans="1:28" s="3" customFormat="1" x14ac:dyDescent="0.2">
      <c r="A926" s="99">
        <v>909</v>
      </c>
      <c r="B926" s="100">
        <v>925</v>
      </c>
      <c r="C926" s="101" t="s">
        <v>802</v>
      </c>
      <c r="D926" s="142" t="s">
        <v>2546</v>
      </c>
      <c r="E926" s="100" t="s">
        <v>802</v>
      </c>
      <c r="F926" s="102" t="str">
        <f t="shared" si="43"/>
        <v xml:space="preserve">1943-44 - Overrun Countries Issue - 5c  Blue Violet, Bright Red &amp; Black,  Flag of Poland, Rotary Press, Perf 12   </v>
      </c>
      <c r="G926" s="106" t="s">
        <v>2518</v>
      </c>
      <c r="H926" s="104">
        <v>0.25</v>
      </c>
      <c r="I926" s="105">
        <v>0.25</v>
      </c>
      <c r="J926" s="105"/>
      <c r="K926" s="105">
        <v>0.25</v>
      </c>
      <c r="L926" s="104">
        <v>0.25</v>
      </c>
      <c r="M926" s="100">
        <v>853</v>
      </c>
      <c r="N926" s="112" t="s">
        <v>591</v>
      </c>
      <c r="O926" s="32" t="s">
        <v>2437</v>
      </c>
      <c r="P926" s="111" t="s">
        <v>490</v>
      </c>
      <c r="Q926" s="80" t="s">
        <v>1952</v>
      </c>
      <c r="R926" s="80" t="s">
        <v>1845</v>
      </c>
      <c r="S926" s="36" t="s">
        <v>2426</v>
      </c>
      <c r="T926" s="80" t="s">
        <v>2147</v>
      </c>
      <c r="U926" s="80"/>
      <c r="V926" s="80" t="s">
        <v>2167</v>
      </c>
      <c r="W926" s="80" t="str">
        <f t="shared" si="44"/>
        <v>, Rotary Press</v>
      </c>
      <c r="X926" s="32" t="s">
        <v>591</v>
      </c>
      <c r="Y926" s="110" t="s">
        <v>802</v>
      </c>
      <c r="Z926" s="35" t="s">
        <v>1064</v>
      </c>
      <c r="AA926" s="133">
        <v>1</v>
      </c>
      <c r="AB926" s="133">
        <f t="shared" si="45"/>
        <v>1</v>
      </c>
    </row>
    <row r="927" spans="1:28" s="3" customFormat="1" x14ac:dyDescent="0.2">
      <c r="A927" s="99">
        <v>910</v>
      </c>
      <c r="B927" s="100">
        <v>926</v>
      </c>
      <c r="C927" s="101" t="s">
        <v>803</v>
      </c>
      <c r="D927" s="142" t="s">
        <v>2546</v>
      </c>
      <c r="E927" s="100" t="s">
        <v>803</v>
      </c>
      <c r="F927" s="102" t="str">
        <f t="shared" si="43"/>
        <v xml:space="preserve">1943-44 - Overrun Countries Issue - 5c  Blue Violet, Blue, Bright Red, &amp; Black,  Flag of Czechoslovakia, Rotary Press, Perf 12   </v>
      </c>
      <c r="G927" s="106" t="s">
        <v>2518</v>
      </c>
      <c r="H927" s="104">
        <v>0.25</v>
      </c>
      <c r="I927" s="105">
        <v>0.25</v>
      </c>
      <c r="J927" s="105"/>
      <c r="K927" s="105">
        <v>0.25</v>
      </c>
      <c r="L927" s="104">
        <v>0.25</v>
      </c>
      <c r="M927" s="100">
        <v>855</v>
      </c>
      <c r="N927" s="112" t="s">
        <v>591</v>
      </c>
      <c r="O927" s="32" t="s">
        <v>2437</v>
      </c>
      <c r="P927" s="111" t="s">
        <v>490</v>
      </c>
      <c r="Q927" s="80" t="s">
        <v>1952</v>
      </c>
      <c r="R927" s="80" t="s">
        <v>1846</v>
      </c>
      <c r="S927" s="36" t="s">
        <v>2441</v>
      </c>
      <c r="T927" s="80" t="s">
        <v>2147</v>
      </c>
      <c r="U927" s="80"/>
      <c r="V927" s="80" t="s">
        <v>2167</v>
      </c>
      <c r="W927" s="80" t="str">
        <f t="shared" si="44"/>
        <v>, Rotary Press</v>
      </c>
      <c r="X927" s="32" t="s">
        <v>591</v>
      </c>
      <c r="Y927" s="110" t="s">
        <v>803</v>
      </c>
      <c r="Z927" s="35" t="s">
        <v>1065</v>
      </c>
      <c r="AA927" s="133">
        <v>1</v>
      </c>
      <c r="AB927" s="133">
        <f t="shared" si="45"/>
        <v>1</v>
      </c>
    </row>
    <row r="928" spans="1:28" s="3" customFormat="1" x14ac:dyDescent="0.2">
      <c r="A928" s="99">
        <v>911</v>
      </c>
      <c r="B928" s="100">
        <v>927</v>
      </c>
      <c r="C928" s="101" t="s">
        <v>804</v>
      </c>
      <c r="D928" s="142" t="s">
        <v>2546</v>
      </c>
      <c r="E928" s="100" t="s">
        <v>804</v>
      </c>
      <c r="F928" s="102" t="str">
        <f t="shared" si="43"/>
        <v xml:space="preserve">1943-44 - Overrun Countries Issue - 5c  Blue Violet, Dark Rose, Deep Blue &amp; Black,  Flag of Norway, Rotary Press, Perf 12   </v>
      </c>
      <c r="G928" s="106" t="s">
        <v>2518</v>
      </c>
      <c r="H928" s="104">
        <v>0.25</v>
      </c>
      <c r="I928" s="105">
        <v>0.25</v>
      </c>
      <c r="J928" s="105"/>
      <c r="K928" s="105">
        <v>0.25</v>
      </c>
      <c r="L928" s="104">
        <v>0.25</v>
      </c>
      <c r="M928" s="100">
        <v>856</v>
      </c>
      <c r="N928" s="112" t="s">
        <v>591</v>
      </c>
      <c r="O928" s="32" t="s">
        <v>2437</v>
      </c>
      <c r="P928" s="111" t="s">
        <v>490</v>
      </c>
      <c r="Q928" s="80" t="s">
        <v>1952</v>
      </c>
      <c r="R928" s="80" t="s">
        <v>1847</v>
      </c>
      <c r="S928" s="36" t="s">
        <v>2427</v>
      </c>
      <c r="T928" s="80" t="s">
        <v>2147</v>
      </c>
      <c r="U928" s="80"/>
      <c r="V928" s="80" t="s">
        <v>2167</v>
      </c>
      <c r="W928" s="80" t="str">
        <f t="shared" si="44"/>
        <v>, Rotary Press</v>
      </c>
      <c r="X928" s="32" t="s">
        <v>591</v>
      </c>
      <c r="Y928" s="110" t="s">
        <v>804</v>
      </c>
      <c r="Z928" s="35" t="s">
        <v>1066</v>
      </c>
      <c r="AA928" s="133">
        <v>1</v>
      </c>
      <c r="AB928" s="133">
        <f t="shared" si="45"/>
        <v>1</v>
      </c>
    </row>
    <row r="929" spans="1:28" s="3" customFormat="1" x14ac:dyDescent="0.2">
      <c r="A929" s="99">
        <v>912</v>
      </c>
      <c r="B929" s="100">
        <v>928</v>
      </c>
      <c r="C929" s="101" t="s">
        <v>805</v>
      </c>
      <c r="D929" s="142" t="s">
        <v>2546</v>
      </c>
      <c r="E929" s="100" t="s">
        <v>805</v>
      </c>
      <c r="F929" s="102" t="str">
        <f t="shared" si="43"/>
        <v xml:space="preserve">1943-44 - Overrun Countries Issue - 5c  Blue Violet, Dark Rose, Light Blue &amp; Black,  Flag of Luxemburg, Rotary Press, Perf 12   </v>
      </c>
      <c r="G929" s="106" t="s">
        <v>2518</v>
      </c>
      <c r="H929" s="104">
        <v>0.25</v>
      </c>
      <c r="I929" s="105">
        <v>0.25</v>
      </c>
      <c r="J929" s="105"/>
      <c r="K929" s="105">
        <v>0.25</v>
      </c>
      <c r="L929" s="104">
        <v>0.25</v>
      </c>
      <c r="M929" s="100">
        <v>857</v>
      </c>
      <c r="N929" s="112" t="s">
        <v>591</v>
      </c>
      <c r="O929" s="32" t="s">
        <v>2437</v>
      </c>
      <c r="P929" s="111" t="s">
        <v>490</v>
      </c>
      <c r="Q929" s="80" t="s">
        <v>1952</v>
      </c>
      <c r="R929" s="80" t="s">
        <v>1848</v>
      </c>
      <c r="S929" s="36" t="s">
        <v>2428</v>
      </c>
      <c r="T929" s="80" t="s">
        <v>2147</v>
      </c>
      <c r="U929" s="80"/>
      <c r="V929" s="80" t="s">
        <v>2167</v>
      </c>
      <c r="W929" s="80" t="str">
        <f t="shared" si="44"/>
        <v>, Rotary Press</v>
      </c>
      <c r="X929" s="32" t="s">
        <v>591</v>
      </c>
      <c r="Y929" s="110" t="s">
        <v>805</v>
      </c>
      <c r="Z929" s="35" t="s">
        <v>1067</v>
      </c>
      <c r="AA929" s="133">
        <v>1</v>
      </c>
      <c r="AB929" s="133">
        <f t="shared" si="45"/>
        <v>1</v>
      </c>
    </row>
    <row r="930" spans="1:28" s="3" customFormat="1" x14ac:dyDescent="0.2">
      <c r="A930" s="99">
        <v>913</v>
      </c>
      <c r="B930" s="100">
        <v>929</v>
      </c>
      <c r="C930" s="101" t="s">
        <v>806</v>
      </c>
      <c r="D930" s="142" t="s">
        <v>2546</v>
      </c>
      <c r="E930" s="100" t="s">
        <v>806</v>
      </c>
      <c r="F930" s="102" t="str">
        <f t="shared" si="43"/>
        <v xml:space="preserve">1943-44 - Overrun Countries Issue - 5c  Blue Violet, Dark Rose, Blue &amp; Black,  Flag of the Netherlands, Rotary Press, Perf 12   </v>
      </c>
      <c r="G930" s="106" t="s">
        <v>2518</v>
      </c>
      <c r="H930" s="104">
        <v>0.25</v>
      </c>
      <c r="I930" s="105">
        <v>0.25</v>
      </c>
      <c r="J930" s="105"/>
      <c r="K930" s="105">
        <v>0.25</v>
      </c>
      <c r="L930" s="104">
        <v>0.25</v>
      </c>
      <c r="M930" s="100">
        <v>858</v>
      </c>
      <c r="N930" s="112" t="s">
        <v>591</v>
      </c>
      <c r="O930" s="32" t="s">
        <v>2437</v>
      </c>
      <c r="P930" s="111" t="s">
        <v>490</v>
      </c>
      <c r="Q930" s="80" t="s">
        <v>1952</v>
      </c>
      <c r="R930" s="80" t="s">
        <v>1849</v>
      </c>
      <c r="S930" s="36" t="s">
        <v>2429</v>
      </c>
      <c r="T930" s="80" t="s">
        <v>2147</v>
      </c>
      <c r="U930" s="80"/>
      <c r="V930" s="80" t="s">
        <v>2167</v>
      </c>
      <c r="W930" s="80" t="str">
        <f t="shared" si="44"/>
        <v>, Rotary Press</v>
      </c>
      <c r="X930" s="32" t="s">
        <v>591</v>
      </c>
      <c r="Y930" s="110" t="s">
        <v>806</v>
      </c>
      <c r="Z930" s="35" t="s">
        <v>1068</v>
      </c>
      <c r="AA930" s="133">
        <v>1</v>
      </c>
      <c r="AB930" s="133">
        <f t="shared" si="45"/>
        <v>1</v>
      </c>
    </row>
    <row r="931" spans="1:28" s="3" customFormat="1" x14ac:dyDescent="0.2">
      <c r="A931" s="99">
        <v>914</v>
      </c>
      <c r="B931" s="100">
        <v>930</v>
      </c>
      <c r="C931" s="101" t="s">
        <v>807</v>
      </c>
      <c r="D931" s="142" t="s">
        <v>2546</v>
      </c>
      <c r="E931" s="100" t="s">
        <v>807</v>
      </c>
      <c r="F931" s="102" t="str">
        <f t="shared" si="43"/>
        <v xml:space="preserve">1943-44 - Overrun Countries Issue - 5c  Blue Violet, Dark Rose, Yellow &amp; Black,  Flag of Belgium, Rotary Press, Perf 12   </v>
      </c>
      <c r="G931" s="106" t="s">
        <v>2518</v>
      </c>
      <c r="H931" s="104">
        <v>0.25</v>
      </c>
      <c r="I931" s="105">
        <v>0.25</v>
      </c>
      <c r="J931" s="105"/>
      <c r="K931" s="105">
        <v>0.25</v>
      </c>
      <c r="L931" s="104">
        <v>0.25</v>
      </c>
      <c r="M931" s="100">
        <v>859</v>
      </c>
      <c r="N931" s="112" t="s">
        <v>591</v>
      </c>
      <c r="O931" s="32" t="s">
        <v>2437</v>
      </c>
      <c r="P931" s="111" t="s">
        <v>490</v>
      </c>
      <c r="Q931" s="80" t="s">
        <v>1952</v>
      </c>
      <c r="R931" s="80" t="s">
        <v>1850</v>
      </c>
      <c r="S931" s="36" t="s">
        <v>2430</v>
      </c>
      <c r="T931" s="80" t="s">
        <v>2147</v>
      </c>
      <c r="U931" s="80"/>
      <c r="V931" s="80" t="s">
        <v>2167</v>
      </c>
      <c r="W931" s="80" t="str">
        <f t="shared" si="44"/>
        <v>, Rotary Press</v>
      </c>
      <c r="X931" s="32" t="s">
        <v>591</v>
      </c>
      <c r="Y931" s="110" t="s">
        <v>807</v>
      </c>
      <c r="Z931" s="35" t="s">
        <v>1069</v>
      </c>
      <c r="AA931" s="133">
        <v>1</v>
      </c>
      <c r="AB931" s="133">
        <f t="shared" si="45"/>
        <v>1</v>
      </c>
    </row>
    <row r="932" spans="1:28" s="3" customFormat="1" x14ac:dyDescent="0.2">
      <c r="A932" s="99">
        <v>915</v>
      </c>
      <c r="B932" s="100">
        <v>931</v>
      </c>
      <c r="C932" s="101" t="s">
        <v>808</v>
      </c>
      <c r="D932" s="142" t="s">
        <v>2546</v>
      </c>
      <c r="E932" s="100" t="s">
        <v>808</v>
      </c>
      <c r="F932" s="102" t="str">
        <f t="shared" si="43"/>
        <v xml:space="preserve">1943-44 - Overrun Countries Issue - 5c  Blue Violet, Deep Blue, Dark Rose &amp; Black,  Flag of France, Rotary Press, Perf 12   </v>
      </c>
      <c r="G932" s="106" t="s">
        <v>2518</v>
      </c>
      <c r="H932" s="104">
        <v>0.25</v>
      </c>
      <c r="I932" s="105">
        <v>0.25</v>
      </c>
      <c r="J932" s="105"/>
      <c r="K932" s="105">
        <v>0.25</v>
      </c>
      <c r="L932" s="104">
        <v>0.25</v>
      </c>
      <c r="M932" s="100">
        <v>860</v>
      </c>
      <c r="N932" s="112" t="s">
        <v>591</v>
      </c>
      <c r="O932" s="32" t="s">
        <v>2437</v>
      </c>
      <c r="P932" s="111" t="s">
        <v>490</v>
      </c>
      <c r="Q932" s="80" t="s">
        <v>1952</v>
      </c>
      <c r="R932" s="80" t="s">
        <v>1851</v>
      </c>
      <c r="S932" s="36" t="s">
        <v>2432</v>
      </c>
      <c r="T932" s="80" t="s">
        <v>2147</v>
      </c>
      <c r="U932" s="80"/>
      <c r="V932" s="80" t="s">
        <v>2167</v>
      </c>
      <c r="W932" s="80" t="str">
        <f t="shared" si="44"/>
        <v>, Rotary Press</v>
      </c>
      <c r="X932" s="32" t="s">
        <v>591</v>
      </c>
      <c r="Y932" s="110" t="s">
        <v>808</v>
      </c>
      <c r="Z932" s="35" t="s">
        <v>1070</v>
      </c>
      <c r="AA932" s="133">
        <v>1</v>
      </c>
      <c r="AB932" s="133">
        <f t="shared" si="45"/>
        <v>1</v>
      </c>
    </row>
    <row r="933" spans="1:28" s="3" customFormat="1" x14ac:dyDescent="0.2">
      <c r="A933" s="99">
        <v>916</v>
      </c>
      <c r="B933" s="100">
        <v>932</v>
      </c>
      <c r="C933" s="101" t="s">
        <v>809</v>
      </c>
      <c r="D933" s="142" t="s">
        <v>2546</v>
      </c>
      <c r="E933" s="100" t="s">
        <v>809</v>
      </c>
      <c r="F933" s="102" t="str">
        <f t="shared" si="43"/>
        <v xml:space="preserve">1943-44 - Overrun Countries Issue - 5c  Blue Violet, Pale Blue, Greenish Blue &amp; Black,  Flag of Greece, Rotary Press, Perf 12   </v>
      </c>
      <c r="G933" s="106" t="s">
        <v>2518</v>
      </c>
      <c r="H933" s="104">
        <v>0.25</v>
      </c>
      <c r="I933" s="105">
        <v>0.25</v>
      </c>
      <c r="J933" s="105"/>
      <c r="K933" s="105">
        <v>0.5</v>
      </c>
      <c r="L933" s="104">
        <v>0.25</v>
      </c>
      <c r="M933" s="100">
        <v>861</v>
      </c>
      <c r="N933" s="112" t="s">
        <v>591</v>
      </c>
      <c r="O933" s="32" t="s">
        <v>2437</v>
      </c>
      <c r="P933" s="111" t="s">
        <v>490</v>
      </c>
      <c r="Q933" s="80" t="s">
        <v>1952</v>
      </c>
      <c r="R933" s="80" t="s">
        <v>1852</v>
      </c>
      <c r="S933" s="36" t="s">
        <v>2431</v>
      </c>
      <c r="T933" s="80" t="s">
        <v>2147</v>
      </c>
      <c r="U933" s="80"/>
      <c r="V933" s="80" t="s">
        <v>2167</v>
      </c>
      <c r="W933" s="80" t="str">
        <f t="shared" si="44"/>
        <v>, Rotary Press</v>
      </c>
      <c r="X933" s="32" t="s">
        <v>591</v>
      </c>
      <c r="Y933" s="110" t="s">
        <v>809</v>
      </c>
      <c r="Z933" s="35" t="s">
        <v>1071</v>
      </c>
      <c r="AA933" s="133">
        <v>1</v>
      </c>
      <c r="AB933" s="133">
        <f t="shared" si="45"/>
        <v>1</v>
      </c>
    </row>
    <row r="934" spans="1:28" s="3" customFormat="1" x14ac:dyDescent="0.2">
      <c r="A934" s="99">
        <v>917</v>
      </c>
      <c r="B934" s="100">
        <v>933</v>
      </c>
      <c r="C934" s="101" t="s">
        <v>810</v>
      </c>
      <c r="D934" s="142" t="s">
        <v>2546</v>
      </c>
      <c r="E934" s="100" t="s">
        <v>810</v>
      </c>
      <c r="F934" s="102" t="str">
        <f t="shared" si="43"/>
        <v xml:space="preserve">1943-44 - Overrun Countries Issue - 5c  Blue Violet, Blue, Dark Rose &amp; Black,  Flag of Yugoslavia, Rotary Press, Perf 12   </v>
      </c>
      <c r="G934" s="106" t="s">
        <v>2518</v>
      </c>
      <c r="H934" s="104">
        <v>0.25</v>
      </c>
      <c r="I934" s="105">
        <v>0.25</v>
      </c>
      <c r="J934" s="105"/>
      <c r="K934" s="105">
        <v>0.4</v>
      </c>
      <c r="L934" s="104">
        <v>0.25</v>
      </c>
      <c r="M934" s="100">
        <v>862</v>
      </c>
      <c r="N934" s="112" t="s">
        <v>591</v>
      </c>
      <c r="O934" s="32" t="s">
        <v>2437</v>
      </c>
      <c r="P934" s="111" t="s">
        <v>490</v>
      </c>
      <c r="Q934" s="80" t="s">
        <v>1952</v>
      </c>
      <c r="R934" s="80" t="s">
        <v>1853</v>
      </c>
      <c r="S934" s="36" t="s">
        <v>2438</v>
      </c>
      <c r="T934" s="80" t="s">
        <v>2147</v>
      </c>
      <c r="U934" s="80"/>
      <c r="V934" s="80" t="s">
        <v>2167</v>
      </c>
      <c r="W934" s="80" t="str">
        <f t="shared" si="44"/>
        <v>, Rotary Press</v>
      </c>
      <c r="X934" s="32" t="s">
        <v>591</v>
      </c>
      <c r="Y934" s="110" t="s">
        <v>810</v>
      </c>
      <c r="Z934" s="35" t="s">
        <v>1072</v>
      </c>
      <c r="AA934" s="133">
        <v>1</v>
      </c>
      <c r="AB934" s="133">
        <f t="shared" si="45"/>
        <v>1</v>
      </c>
    </row>
    <row r="935" spans="1:28" s="3" customFormat="1" x14ac:dyDescent="0.2">
      <c r="A935" s="99">
        <v>918</v>
      </c>
      <c r="B935" s="100">
        <v>934</v>
      </c>
      <c r="C935" s="101" t="s">
        <v>811</v>
      </c>
      <c r="D935" s="142" t="s">
        <v>2546</v>
      </c>
      <c r="E935" s="100" t="s">
        <v>811</v>
      </c>
      <c r="F935" s="102" t="str">
        <f t="shared" si="43"/>
        <v xml:space="preserve">1943-44 - Overrun Countries Issue - 5c  Blue Violet, Dark Red &amp; Black,  Flag of Albania, Rotary Press, Perf 12   </v>
      </c>
      <c r="G935" s="106" t="s">
        <v>2518</v>
      </c>
      <c r="H935" s="104">
        <v>0.25</v>
      </c>
      <c r="I935" s="105">
        <v>0.25</v>
      </c>
      <c r="J935" s="105"/>
      <c r="K935" s="105">
        <v>0.25</v>
      </c>
      <c r="L935" s="104">
        <v>0.25</v>
      </c>
      <c r="M935" s="100">
        <v>863</v>
      </c>
      <c r="N935" s="112" t="s">
        <v>591</v>
      </c>
      <c r="O935" s="32" t="s">
        <v>2437</v>
      </c>
      <c r="P935" s="111" t="s">
        <v>490</v>
      </c>
      <c r="Q935" s="80" t="s">
        <v>1952</v>
      </c>
      <c r="R935" s="80" t="s">
        <v>1854</v>
      </c>
      <c r="S935" s="36" t="s">
        <v>2439</v>
      </c>
      <c r="T935" s="80" t="s">
        <v>2147</v>
      </c>
      <c r="U935" s="80"/>
      <c r="V935" s="80" t="s">
        <v>2167</v>
      </c>
      <c r="W935" s="80" t="str">
        <f t="shared" si="44"/>
        <v>, Rotary Press</v>
      </c>
      <c r="X935" s="32" t="s">
        <v>591</v>
      </c>
      <c r="Y935" s="110" t="s">
        <v>811</v>
      </c>
      <c r="Z935" s="35" t="s">
        <v>1073</v>
      </c>
      <c r="AA935" s="133">
        <v>1</v>
      </c>
      <c r="AB935" s="133">
        <f t="shared" si="45"/>
        <v>1</v>
      </c>
    </row>
    <row r="936" spans="1:28" s="3" customFormat="1" x14ac:dyDescent="0.2">
      <c r="A936" s="99">
        <v>919</v>
      </c>
      <c r="B936" s="100">
        <v>935</v>
      </c>
      <c r="C936" s="101" t="s">
        <v>812</v>
      </c>
      <c r="D936" s="142" t="s">
        <v>2546</v>
      </c>
      <c r="E936" s="100" t="s">
        <v>812</v>
      </c>
      <c r="F936" s="102" t="str">
        <f t="shared" si="43"/>
        <v xml:space="preserve">1943-44 - Overrun Countries Issue - 5c  Blue Violet, Red &amp; Black,  Flag of Austria, Rotary Press, Perf 12   </v>
      </c>
      <c r="G936" s="106" t="s">
        <v>2518</v>
      </c>
      <c r="H936" s="104">
        <v>0.25</v>
      </c>
      <c r="I936" s="105">
        <v>0.25</v>
      </c>
      <c r="J936" s="105"/>
      <c r="K936" s="105">
        <v>0.3</v>
      </c>
      <c r="L936" s="104">
        <v>0.25</v>
      </c>
      <c r="M936" s="100">
        <v>864</v>
      </c>
      <c r="N936" s="112" t="s">
        <v>591</v>
      </c>
      <c r="O936" s="32" t="s">
        <v>2437</v>
      </c>
      <c r="P936" s="111" t="s">
        <v>490</v>
      </c>
      <c r="Q936" s="80" t="s">
        <v>1952</v>
      </c>
      <c r="R936" s="80" t="s">
        <v>1855</v>
      </c>
      <c r="S936" s="36" t="s">
        <v>2440</v>
      </c>
      <c r="T936" s="80" t="s">
        <v>2147</v>
      </c>
      <c r="U936" s="80"/>
      <c r="V936" s="80" t="s">
        <v>2167</v>
      </c>
      <c r="W936" s="80" t="str">
        <f t="shared" si="44"/>
        <v>, Rotary Press</v>
      </c>
      <c r="X936" s="32" t="s">
        <v>591</v>
      </c>
      <c r="Y936" s="110" t="s">
        <v>812</v>
      </c>
      <c r="Z936" s="35" t="s">
        <v>1074</v>
      </c>
      <c r="AA936" s="133">
        <v>1</v>
      </c>
      <c r="AB936" s="133">
        <f t="shared" si="45"/>
        <v>1</v>
      </c>
    </row>
    <row r="937" spans="1:28" s="3" customFormat="1" x14ac:dyDescent="0.2">
      <c r="A937" s="99">
        <v>920</v>
      </c>
      <c r="B937" s="100">
        <v>936</v>
      </c>
      <c r="C937" s="101" t="s">
        <v>813</v>
      </c>
      <c r="D937" s="142" t="s">
        <v>2546</v>
      </c>
      <c r="E937" s="100" t="s">
        <v>813</v>
      </c>
      <c r="F937" s="102" t="str">
        <f t="shared" si="43"/>
        <v xml:space="preserve">1943-44 - Overrun Countries Issue - 5c  Blue Violet, Red &amp; Black,  Flag of Denmark, Rotary Press, Perf 12   </v>
      </c>
      <c r="G937" s="106" t="s">
        <v>2518</v>
      </c>
      <c r="H937" s="104">
        <v>0.25</v>
      </c>
      <c r="I937" s="105">
        <v>0.25</v>
      </c>
      <c r="J937" s="105"/>
      <c r="K937" s="105">
        <v>0.3</v>
      </c>
      <c r="L937" s="104">
        <v>0.25</v>
      </c>
      <c r="M937" s="100">
        <v>866</v>
      </c>
      <c r="N937" s="112" t="s">
        <v>591</v>
      </c>
      <c r="O937" s="32" t="s">
        <v>2437</v>
      </c>
      <c r="P937" s="111" t="s">
        <v>490</v>
      </c>
      <c r="Q937" s="80" t="s">
        <v>1952</v>
      </c>
      <c r="R937" s="80" t="s">
        <v>1856</v>
      </c>
      <c r="S937" s="36" t="s">
        <v>2440</v>
      </c>
      <c r="T937" s="80" t="s">
        <v>2147</v>
      </c>
      <c r="U937" s="80"/>
      <c r="V937" s="80" t="s">
        <v>2167</v>
      </c>
      <c r="W937" s="80" t="str">
        <f t="shared" si="44"/>
        <v>, Rotary Press</v>
      </c>
      <c r="X937" s="32" t="s">
        <v>591</v>
      </c>
      <c r="Y937" s="110" t="s">
        <v>813</v>
      </c>
      <c r="Z937" s="35" t="s">
        <v>1075</v>
      </c>
      <c r="AA937" s="133">
        <v>1</v>
      </c>
      <c r="AB937" s="133">
        <f t="shared" si="45"/>
        <v>1</v>
      </c>
    </row>
    <row r="938" spans="1:28" s="3" customFormat="1" x14ac:dyDescent="0.2">
      <c r="A938" s="99">
        <v>921</v>
      </c>
      <c r="B938" s="100">
        <v>937</v>
      </c>
      <c r="C938" s="101" t="s">
        <v>814</v>
      </c>
      <c r="D938" s="142" t="s">
        <v>2546</v>
      </c>
      <c r="E938" s="100" t="s">
        <v>814</v>
      </c>
      <c r="F938" s="102" t="str">
        <f t="shared" si="43"/>
        <v xml:space="preserve">1943-44 - Overrun Countries Issue - 5c  Blue Violet, Red, Light Blue &amp; Gray,  Flag of Korea, Rotary Press, Perf 12   </v>
      </c>
      <c r="G938" s="106" t="s">
        <v>2518</v>
      </c>
      <c r="H938" s="104">
        <v>0.25</v>
      </c>
      <c r="I938" s="105">
        <v>0.25</v>
      </c>
      <c r="J938" s="105"/>
      <c r="K938" s="105">
        <v>0.25</v>
      </c>
      <c r="L938" s="104">
        <v>0.25</v>
      </c>
      <c r="M938" s="100">
        <v>867</v>
      </c>
      <c r="N938" s="112" t="s">
        <v>591</v>
      </c>
      <c r="O938" s="32" t="s">
        <v>2437</v>
      </c>
      <c r="P938" s="111" t="s">
        <v>490</v>
      </c>
      <c r="Q938" s="80" t="s">
        <v>1952</v>
      </c>
      <c r="R938" s="80" t="s">
        <v>1857</v>
      </c>
      <c r="S938" s="36" t="s">
        <v>2442</v>
      </c>
      <c r="T938" s="80" t="s">
        <v>2147</v>
      </c>
      <c r="U938" s="80"/>
      <c r="V938" s="80" t="s">
        <v>2167</v>
      </c>
      <c r="W938" s="80" t="str">
        <f t="shared" si="44"/>
        <v>, Rotary Press</v>
      </c>
      <c r="X938" s="32" t="s">
        <v>591</v>
      </c>
      <c r="Y938" s="110" t="s">
        <v>814</v>
      </c>
      <c r="Z938" s="35" t="s">
        <v>1076</v>
      </c>
      <c r="AA938" s="133">
        <v>1</v>
      </c>
      <c r="AB938" s="133">
        <f t="shared" si="45"/>
        <v>1</v>
      </c>
    </row>
    <row r="939" spans="1:28" s="3" customFormat="1" x14ac:dyDescent="0.2">
      <c r="A939" s="99">
        <v>922</v>
      </c>
      <c r="B939" s="100">
        <v>938</v>
      </c>
      <c r="C939" s="101" t="s">
        <v>815</v>
      </c>
      <c r="D939" s="142" t="s">
        <v>2546</v>
      </c>
      <c r="E939" s="100" t="s">
        <v>815</v>
      </c>
      <c r="F939" s="102" t="str">
        <f t="shared" si="43"/>
        <v xml:space="preserve">1944, My 10 - 1944 Commemorative Issues - 3c  Violet,  Transcontinental Railroad 75th Anniversary, Rotary Press, Perf 11x10 1/2   </v>
      </c>
      <c r="G939" s="106" t="s">
        <v>2512</v>
      </c>
      <c r="H939" s="104">
        <v>0.25</v>
      </c>
      <c r="I939" s="105">
        <v>0.25</v>
      </c>
      <c r="J939" s="105"/>
      <c r="K939" s="105">
        <v>0.25</v>
      </c>
      <c r="L939" s="104">
        <v>0.25</v>
      </c>
      <c r="M939" s="100">
        <v>868</v>
      </c>
      <c r="N939" s="112" t="s">
        <v>591</v>
      </c>
      <c r="O939" s="32" t="s">
        <v>2444</v>
      </c>
      <c r="P939" s="111" t="s">
        <v>504</v>
      </c>
      <c r="Q939" s="80" t="s">
        <v>1955</v>
      </c>
      <c r="R939" s="80" t="s">
        <v>1858</v>
      </c>
      <c r="S939" s="36" t="s">
        <v>2141</v>
      </c>
      <c r="T939" s="80" t="s">
        <v>2220</v>
      </c>
      <c r="U939" s="80"/>
      <c r="V939" s="80" t="s">
        <v>2167</v>
      </c>
      <c r="W939" s="80" t="str">
        <f t="shared" si="44"/>
        <v>, Rotary Press</v>
      </c>
      <c r="X939" s="32" t="s">
        <v>591</v>
      </c>
      <c r="Y939" s="110" t="s">
        <v>815</v>
      </c>
      <c r="Z939" s="35" t="s">
        <v>1229</v>
      </c>
      <c r="AA939" s="133">
        <v>1</v>
      </c>
      <c r="AB939" s="133">
        <f t="shared" si="45"/>
        <v>1</v>
      </c>
    </row>
    <row r="940" spans="1:28" s="3" customFormat="1" x14ac:dyDescent="0.2">
      <c r="A940" s="99">
        <v>923</v>
      </c>
      <c r="B940" s="100">
        <v>939</v>
      </c>
      <c r="C940" s="101" t="s">
        <v>816</v>
      </c>
      <c r="D940" s="142" t="s">
        <v>2546</v>
      </c>
      <c r="E940" s="100" t="s">
        <v>816</v>
      </c>
      <c r="F940" s="102" t="str">
        <f t="shared" si="43"/>
        <v xml:space="preserve">1944, May 22 - 1944 Commemorative Issues - 3c  Violet,  First Atlantic Crossing by a Steamship SS Savannah, Rotary Press, Perf 11x10 1/2   </v>
      </c>
      <c r="G940" s="106" t="s">
        <v>2512</v>
      </c>
      <c r="H940" s="104">
        <v>0.25</v>
      </c>
      <c r="I940" s="105">
        <v>0.25</v>
      </c>
      <c r="J940" s="105"/>
      <c r="K940" s="105">
        <v>0.25</v>
      </c>
      <c r="L940" s="104">
        <v>0.25</v>
      </c>
      <c r="M940" s="100">
        <v>869</v>
      </c>
      <c r="N940" s="112" t="s">
        <v>591</v>
      </c>
      <c r="O940" s="32" t="s">
        <v>2445</v>
      </c>
      <c r="P940" s="111" t="s">
        <v>504</v>
      </c>
      <c r="Q940" s="80" t="s">
        <v>1955</v>
      </c>
      <c r="R940" s="80" t="s">
        <v>1859</v>
      </c>
      <c r="S940" s="36" t="s">
        <v>2141</v>
      </c>
      <c r="T940" s="80" t="s">
        <v>2220</v>
      </c>
      <c r="U940" s="80"/>
      <c r="V940" s="80" t="s">
        <v>2167</v>
      </c>
      <c r="W940" s="80" t="str">
        <f t="shared" si="44"/>
        <v>, Rotary Press</v>
      </c>
      <c r="X940" s="32" t="s">
        <v>591</v>
      </c>
      <c r="Y940" s="110" t="s">
        <v>816</v>
      </c>
      <c r="Z940" s="35" t="s">
        <v>1230</v>
      </c>
      <c r="AA940" s="133">
        <v>1</v>
      </c>
      <c r="AB940" s="133">
        <f t="shared" si="45"/>
        <v>1</v>
      </c>
    </row>
    <row r="941" spans="1:28" s="3" customFormat="1" x14ac:dyDescent="0.2">
      <c r="A941" s="99">
        <v>924</v>
      </c>
      <c r="B941" s="100">
        <v>940</v>
      </c>
      <c r="C941" s="101" t="s">
        <v>817</v>
      </c>
      <c r="D941" s="142" t="s">
        <v>2546</v>
      </c>
      <c r="E941" s="100" t="s">
        <v>817</v>
      </c>
      <c r="F941" s="102" t="str">
        <f t="shared" si="43"/>
        <v xml:space="preserve">1944, May 24 - 1944 Commemorative Issues - 3c  Bright Purple,  Telegraph Centenary, Rotary Press, Perf 11x10 1/2   </v>
      </c>
      <c r="G941" s="106" t="s">
        <v>2512</v>
      </c>
      <c r="H941" s="104">
        <v>0.25</v>
      </c>
      <c r="I941" s="105">
        <v>0.25</v>
      </c>
      <c r="J941" s="105"/>
      <c r="K941" s="105">
        <v>0.25</v>
      </c>
      <c r="L941" s="104">
        <v>0.25</v>
      </c>
      <c r="M941" s="100">
        <v>870</v>
      </c>
      <c r="N941" s="112" t="s">
        <v>591</v>
      </c>
      <c r="O941" s="32" t="s">
        <v>2446</v>
      </c>
      <c r="P941" s="111" t="s">
        <v>504</v>
      </c>
      <c r="Q941" s="80" t="s">
        <v>1955</v>
      </c>
      <c r="R941" s="80" t="s">
        <v>1860</v>
      </c>
      <c r="S941" s="36" t="s">
        <v>2385</v>
      </c>
      <c r="T941" s="80" t="s">
        <v>2220</v>
      </c>
      <c r="U941" s="80"/>
      <c r="V941" s="80" t="s">
        <v>2167</v>
      </c>
      <c r="W941" s="80" t="str">
        <f t="shared" si="44"/>
        <v>, Rotary Press</v>
      </c>
      <c r="X941" s="32" t="s">
        <v>591</v>
      </c>
      <c r="Y941" s="110" t="s">
        <v>817</v>
      </c>
      <c r="Z941" s="35" t="s">
        <v>1231</v>
      </c>
      <c r="AA941" s="133">
        <v>1</v>
      </c>
      <c r="AB941" s="133">
        <f t="shared" si="45"/>
        <v>1</v>
      </c>
    </row>
    <row r="942" spans="1:28" s="3" customFormat="1" x14ac:dyDescent="0.2">
      <c r="A942" s="99">
        <v>925</v>
      </c>
      <c r="B942" s="100">
        <v>941</v>
      </c>
      <c r="C942" s="101" t="s">
        <v>818</v>
      </c>
      <c r="D942" s="142" t="s">
        <v>2546</v>
      </c>
      <c r="E942" s="100" t="s">
        <v>818</v>
      </c>
      <c r="F942" s="102" t="str">
        <f t="shared" si="43"/>
        <v xml:space="preserve">1944, Sept. 27 - 1944 Commemorative Issues - 3c  Deep Violet,  Phillipine Resistance Corregidor, Manila Bay, Rotary Press, Perf 11x10 1/2   </v>
      </c>
      <c r="G942" s="106" t="s">
        <v>2512</v>
      </c>
      <c r="H942" s="104">
        <v>0.25</v>
      </c>
      <c r="I942" s="105">
        <v>0.25</v>
      </c>
      <c r="J942" s="105"/>
      <c r="K942" s="105">
        <v>0.25</v>
      </c>
      <c r="L942" s="104">
        <v>0.25</v>
      </c>
      <c r="M942" s="100">
        <v>871</v>
      </c>
      <c r="N942" s="112" t="s">
        <v>591</v>
      </c>
      <c r="O942" s="32" t="s">
        <v>2447</v>
      </c>
      <c r="P942" s="111" t="s">
        <v>504</v>
      </c>
      <c r="Q942" s="80" t="s">
        <v>1955</v>
      </c>
      <c r="R942" s="80" t="s">
        <v>1861</v>
      </c>
      <c r="S942" s="36" t="s">
        <v>2142</v>
      </c>
      <c r="T942" s="80" t="s">
        <v>2220</v>
      </c>
      <c r="U942" s="80"/>
      <c r="V942" s="80" t="s">
        <v>2167</v>
      </c>
      <c r="W942" s="80" t="str">
        <f t="shared" si="44"/>
        <v>, Rotary Press</v>
      </c>
      <c r="X942" s="32" t="s">
        <v>591</v>
      </c>
      <c r="Y942" s="110" t="s">
        <v>818</v>
      </c>
      <c r="Z942" s="35" t="s">
        <v>1232</v>
      </c>
      <c r="AA942" s="133">
        <v>1</v>
      </c>
      <c r="AB942" s="133">
        <f t="shared" si="45"/>
        <v>1</v>
      </c>
    </row>
    <row r="943" spans="1:28" s="3" customFormat="1" x14ac:dyDescent="0.2">
      <c r="A943" s="99">
        <v>926</v>
      </c>
      <c r="B943" s="100">
        <v>942</v>
      </c>
      <c r="C943" s="101" t="s">
        <v>819</v>
      </c>
      <c r="D943" s="142" t="s">
        <v>2546</v>
      </c>
      <c r="E943" s="100" t="s">
        <v>819</v>
      </c>
      <c r="F943" s="102" t="str">
        <f t="shared" si="43"/>
        <v xml:space="preserve">1944, Oct. 31 - 1945 Commemorative Issues - 3c  Deep Violet,  Motion Pictures 50th Anniversary, Rotary Press, Perf 11x10 1/2   </v>
      </c>
      <c r="G943" s="106" t="s">
        <v>2512</v>
      </c>
      <c r="H943" s="104">
        <v>0.25</v>
      </c>
      <c r="I943" s="105">
        <v>0.25</v>
      </c>
      <c r="J943" s="105"/>
      <c r="K943" s="105">
        <v>0.25</v>
      </c>
      <c r="L943" s="104">
        <v>0.25</v>
      </c>
      <c r="M943" s="100">
        <v>872</v>
      </c>
      <c r="N943" s="112" t="s">
        <v>591</v>
      </c>
      <c r="O943" s="32" t="s">
        <v>2448</v>
      </c>
      <c r="P943" s="111" t="s">
        <v>510</v>
      </c>
      <c r="Q943" s="80" t="s">
        <v>1955</v>
      </c>
      <c r="R943" s="80" t="s">
        <v>1862</v>
      </c>
      <c r="S943" s="36" t="s">
        <v>2142</v>
      </c>
      <c r="T943" s="80" t="s">
        <v>2220</v>
      </c>
      <c r="U943" s="80"/>
      <c r="V943" s="80" t="s">
        <v>2167</v>
      </c>
      <c r="W943" s="80" t="str">
        <f t="shared" si="44"/>
        <v>, Rotary Press</v>
      </c>
      <c r="X943" s="32" t="s">
        <v>591</v>
      </c>
      <c r="Y943" s="110" t="s">
        <v>819</v>
      </c>
      <c r="Z943" s="35" t="s">
        <v>1233</v>
      </c>
      <c r="AA943" s="133">
        <v>1</v>
      </c>
      <c r="AB943" s="133">
        <f t="shared" si="45"/>
        <v>1</v>
      </c>
    </row>
    <row r="944" spans="1:28" s="3" customFormat="1" x14ac:dyDescent="0.2">
      <c r="A944" s="99">
        <v>927</v>
      </c>
      <c r="B944" s="100">
        <v>943</v>
      </c>
      <c r="C944" s="101" t="s">
        <v>820</v>
      </c>
      <c r="D944" s="142" t="s">
        <v>2546</v>
      </c>
      <c r="E944" s="100" t="s">
        <v>820</v>
      </c>
      <c r="F944" s="102" t="str">
        <f t="shared" si="43"/>
        <v xml:space="preserve">1945, Mar. 3 - 1945 Commemorative Issues - 3c  Bright Red Violet,  Florida Statehood Centenary, Rotary Press, Perf 11x10 1/2   </v>
      </c>
      <c r="G944" s="106" t="s">
        <v>2512</v>
      </c>
      <c r="H944" s="104">
        <v>0.25</v>
      </c>
      <c r="I944" s="105">
        <v>0.25</v>
      </c>
      <c r="J944" s="105"/>
      <c r="K944" s="105">
        <v>0.25</v>
      </c>
      <c r="L944" s="104">
        <v>0.25</v>
      </c>
      <c r="M944" s="100">
        <v>873</v>
      </c>
      <c r="N944" s="112" t="s">
        <v>591</v>
      </c>
      <c r="O944" s="32" t="s">
        <v>2449</v>
      </c>
      <c r="P944" s="111" t="s">
        <v>510</v>
      </c>
      <c r="Q944" s="80" t="s">
        <v>1955</v>
      </c>
      <c r="R944" s="80" t="s">
        <v>1863</v>
      </c>
      <c r="S944" s="36" t="s">
        <v>2443</v>
      </c>
      <c r="T944" s="80" t="s">
        <v>2220</v>
      </c>
      <c r="U944" s="80"/>
      <c r="V944" s="80" t="s">
        <v>2167</v>
      </c>
      <c r="W944" s="80" t="str">
        <f t="shared" si="44"/>
        <v>, Rotary Press</v>
      </c>
      <c r="X944" s="32" t="s">
        <v>591</v>
      </c>
      <c r="Y944" s="110" t="s">
        <v>820</v>
      </c>
      <c r="Z944" s="35" t="s">
        <v>1234</v>
      </c>
      <c r="AA944" s="133">
        <v>1</v>
      </c>
      <c r="AB944" s="133">
        <f t="shared" si="45"/>
        <v>1</v>
      </c>
    </row>
    <row r="945" spans="1:28" s="3" customFormat="1" x14ac:dyDescent="0.2">
      <c r="A945" s="99">
        <v>928</v>
      </c>
      <c r="B945" s="100">
        <v>944</v>
      </c>
      <c r="C945" s="101" t="s">
        <v>821</v>
      </c>
      <c r="D945" s="142" t="s">
        <v>2546</v>
      </c>
      <c r="E945" s="100" t="s">
        <v>821</v>
      </c>
      <c r="F945" s="102" t="str">
        <f t="shared" si="43"/>
        <v xml:space="preserve">1945, Apr. 25 - 1945 Commemorative Issues - 5c  Ultramarine,  United Nations Peace Conference, Rotary Press, Perf 11x10 1/2   </v>
      </c>
      <c r="G945" s="106" t="s">
        <v>2512</v>
      </c>
      <c r="H945" s="104">
        <v>0.25</v>
      </c>
      <c r="I945" s="105">
        <v>0.25</v>
      </c>
      <c r="J945" s="105"/>
      <c r="K945" s="105">
        <v>0.25</v>
      </c>
      <c r="L945" s="104">
        <v>0.25</v>
      </c>
      <c r="M945" s="100">
        <v>874</v>
      </c>
      <c r="N945" s="112" t="s">
        <v>591</v>
      </c>
      <c r="O945" s="32" t="s">
        <v>2450</v>
      </c>
      <c r="P945" s="111" t="s">
        <v>510</v>
      </c>
      <c r="Q945" s="80" t="s">
        <v>1952</v>
      </c>
      <c r="R945" s="80" t="s">
        <v>1864</v>
      </c>
      <c r="S945" s="36" t="s">
        <v>2048</v>
      </c>
      <c r="T945" s="80" t="s">
        <v>2220</v>
      </c>
      <c r="U945" s="80"/>
      <c r="V945" s="80" t="s">
        <v>2167</v>
      </c>
      <c r="W945" s="80" t="str">
        <f t="shared" si="44"/>
        <v>, Rotary Press</v>
      </c>
      <c r="X945" s="32" t="s">
        <v>591</v>
      </c>
      <c r="Y945" s="110" t="s">
        <v>821</v>
      </c>
      <c r="Z945" s="35" t="s">
        <v>1235</v>
      </c>
      <c r="AA945" s="133">
        <v>1</v>
      </c>
      <c r="AB945" s="133">
        <f t="shared" si="45"/>
        <v>1</v>
      </c>
    </row>
    <row r="946" spans="1:28" s="3" customFormat="1" x14ac:dyDescent="0.2">
      <c r="A946" s="99">
        <v>929</v>
      </c>
      <c r="B946" s="100">
        <v>945</v>
      </c>
      <c r="C946" s="101" t="s">
        <v>828</v>
      </c>
      <c r="D946" s="142" t="s">
        <v>2546</v>
      </c>
      <c r="E946" s="100" t="s">
        <v>828</v>
      </c>
      <c r="F946" s="102" t="str">
        <f t="shared" si="43"/>
        <v xml:space="preserve">1945, July 11 - Roosevelt Memorial Issue - 3c  Yellow Green,  Iwo Jima, Rotary Press, Perf 10 1/2x11   </v>
      </c>
      <c r="G946" s="106" t="s">
        <v>2512</v>
      </c>
      <c r="H946" s="104">
        <v>0.25</v>
      </c>
      <c r="I946" s="105">
        <v>0.25</v>
      </c>
      <c r="J946" s="105"/>
      <c r="K946" s="105">
        <v>0.3</v>
      </c>
      <c r="L946" s="104">
        <v>0.25</v>
      </c>
      <c r="M946" s="100">
        <v>882</v>
      </c>
      <c r="N946" s="112" t="s">
        <v>591</v>
      </c>
      <c r="O946" s="32" t="s">
        <v>2451</v>
      </c>
      <c r="P946" s="111" t="s">
        <v>515</v>
      </c>
      <c r="Q946" s="80" t="s">
        <v>1955</v>
      </c>
      <c r="R946" s="80" t="s">
        <v>1865</v>
      </c>
      <c r="S946" s="36" t="s">
        <v>2107</v>
      </c>
      <c r="T946" s="80" t="s">
        <v>2206</v>
      </c>
      <c r="U946" s="80"/>
      <c r="V946" s="80" t="s">
        <v>2167</v>
      </c>
      <c r="W946" s="80" t="str">
        <f t="shared" si="44"/>
        <v>, Rotary Press</v>
      </c>
      <c r="X946" s="32" t="s">
        <v>591</v>
      </c>
      <c r="Y946" s="110" t="s">
        <v>828</v>
      </c>
      <c r="Z946" s="35" t="s">
        <v>1242</v>
      </c>
      <c r="AA946" s="133">
        <v>1</v>
      </c>
      <c r="AB946" s="133">
        <f t="shared" si="45"/>
        <v>1</v>
      </c>
    </row>
    <row r="947" spans="1:28" s="3" customFormat="1" x14ac:dyDescent="0.2">
      <c r="A947" s="99">
        <v>930</v>
      </c>
      <c r="B947" s="100">
        <v>946</v>
      </c>
      <c r="C947" s="101" t="s">
        <v>824</v>
      </c>
      <c r="D947" s="142" t="s">
        <v>2546</v>
      </c>
      <c r="E947" s="100" t="s">
        <v>824</v>
      </c>
      <c r="F947" s="102" t="str">
        <f t="shared" si="43"/>
        <v xml:space="preserve">1945-46 - Roosevelt Memorial Issue - 1c  Blue Green,  Roosevelt and Hyde Park Residence, Rotary Press, Perf 11x10 1/2   </v>
      </c>
      <c r="G947" s="106" t="s">
        <v>2512</v>
      </c>
      <c r="H947" s="104">
        <v>0.25</v>
      </c>
      <c r="I947" s="105">
        <v>0.25</v>
      </c>
      <c r="J947" s="105"/>
      <c r="K947" s="105">
        <v>0.25</v>
      </c>
      <c r="L947" s="104">
        <v>0.25</v>
      </c>
      <c r="M947" s="100">
        <v>878</v>
      </c>
      <c r="N947" s="112" t="s">
        <v>591</v>
      </c>
      <c r="O947" s="32" t="s">
        <v>2452</v>
      </c>
      <c r="P947" s="111" t="s">
        <v>515</v>
      </c>
      <c r="Q947" s="80" t="s">
        <v>1954</v>
      </c>
      <c r="R947" s="80" t="s">
        <v>1866</v>
      </c>
      <c r="S947" s="36" t="s">
        <v>2069</v>
      </c>
      <c r="T947" s="80" t="s">
        <v>2220</v>
      </c>
      <c r="U947" s="80"/>
      <c r="V947" s="80" t="s">
        <v>2167</v>
      </c>
      <c r="W947" s="80" t="str">
        <f t="shared" si="44"/>
        <v>, Rotary Press</v>
      </c>
      <c r="X947" s="32" t="s">
        <v>591</v>
      </c>
      <c r="Y947" s="110" t="s">
        <v>824</v>
      </c>
      <c r="Z947" s="35" t="s">
        <v>1238</v>
      </c>
      <c r="AA947" s="133">
        <v>1</v>
      </c>
      <c r="AB947" s="133">
        <f t="shared" si="45"/>
        <v>1</v>
      </c>
    </row>
    <row r="948" spans="1:28" s="3" customFormat="1" x14ac:dyDescent="0.2">
      <c r="A948" s="99">
        <v>931</v>
      </c>
      <c r="B948" s="100">
        <v>947</v>
      </c>
      <c r="C948" s="101" t="s">
        <v>825</v>
      </c>
      <c r="D948" s="142" t="s">
        <v>2546</v>
      </c>
      <c r="E948" s="100" t="s">
        <v>825</v>
      </c>
      <c r="F948" s="102" t="str">
        <f t="shared" si="43"/>
        <v xml:space="preserve">1945-46 - Roosevelt Memorial Issue - 2c  Carmine Rose,  Roosevelt and "Little White House", Rotary Press, Perf 11x10 1/2   </v>
      </c>
      <c r="G948" s="106" t="s">
        <v>2512</v>
      </c>
      <c r="H948" s="104">
        <v>0.25</v>
      </c>
      <c r="I948" s="105">
        <v>0.25</v>
      </c>
      <c r="J948" s="105"/>
      <c r="K948" s="105">
        <v>0.25</v>
      </c>
      <c r="L948" s="104">
        <v>0.25</v>
      </c>
      <c r="M948" s="100">
        <v>879</v>
      </c>
      <c r="N948" s="112" t="s">
        <v>591</v>
      </c>
      <c r="O948" s="32" t="s">
        <v>2452</v>
      </c>
      <c r="P948" s="111" t="s">
        <v>515</v>
      </c>
      <c r="Q948" s="80" t="s">
        <v>1960</v>
      </c>
      <c r="R948" s="80" t="s">
        <v>1867</v>
      </c>
      <c r="S948" s="36" t="s">
        <v>2187</v>
      </c>
      <c r="T948" s="80" t="s">
        <v>2220</v>
      </c>
      <c r="U948" s="80"/>
      <c r="V948" s="80" t="s">
        <v>2167</v>
      </c>
      <c r="W948" s="80" t="str">
        <f t="shared" si="44"/>
        <v>, Rotary Press</v>
      </c>
      <c r="X948" s="32" t="s">
        <v>591</v>
      </c>
      <c r="Y948" s="110" t="s">
        <v>825</v>
      </c>
      <c r="Z948" s="35" t="s">
        <v>1239</v>
      </c>
      <c r="AA948" s="133">
        <v>1</v>
      </c>
      <c r="AB948" s="133">
        <f t="shared" si="45"/>
        <v>1</v>
      </c>
    </row>
    <row r="949" spans="1:28" s="3" customFormat="1" x14ac:dyDescent="0.2">
      <c r="A949" s="99">
        <v>932</v>
      </c>
      <c r="B949" s="100">
        <v>948</v>
      </c>
      <c r="C949" s="101" t="s">
        <v>826</v>
      </c>
      <c r="D949" s="142" t="s">
        <v>2546</v>
      </c>
      <c r="E949" s="100" t="s">
        <v>826</v>
      </c>
      <c r="F949" s="102" t="str">
        <f t="shared" si="43"/>
        <v xml:space="preserve">1945-46 - Roosevelt Memorial Issue - 3c  Purple,  Roosevelt and The White House, Rotary Press, Perf 11x10 1/2   </v>
      </c>
      <c r="G949" s="106" t="s">
        <v>2512</v>
      </c>
      <c r="H949" s="104">
        <v>0.25</v>
      </c>
      <c r="I949" s="105">
        <v>0.25</v>
      </c>
      <c r="J949" s="105"/>
      <c r="K949" s="105">
        <v>0.25</v>
      </c>
      <c r="L949" s="104">
        <v>0.25</v>
      </c>
      <c r="M949" s="100">
        <v>880</v>
      </c>
      <c r="N949" s="112" t="s">
        <v>591</v>
      </c>
      <c r="O949" s="32" t="s">
        <v>2452</v>
      </c>
      <c r="P949" s="111" t="s">
        <v>515</v>
      </c>
      <c r="Q949" s="80" t="s">
        <v>1955</v>
      </c>
      <c r="R949" s="80" t="s">
        <v>1868</v>
      </c>
      <c r="S949" s="36" t="s">
        <v>2060</v>
      </c>
      <c r="T949" s="80" t="s">
        <v>2220</v>
      </c>
      <c r="U949" s="80"/>
      <c r="V949" s="80" t="s">
        <v>2167</v>
      </c>
      <c r="W949" s="80" t="str">
        <f t="shared" si="44"/>
        <v>, Rotary Press</v>
      </c>
      <c r="X949" s="32" t="s">
        <v>591</v>
      </c>
      <c r="Y949" s="110" t="s">
        <v>826</v>
      </c>
      <c r="Z949" s="35" t="s">
        <v>1240</v>
      </c>
      <c r="AA949" s="133">
        <v>1</v>
      </c>
      <c r="AB949" s="133">
        <f t="shared" si="45"/>
        <v>1</v>
      </c>
    </row>
    <row r="950" spans="1:28" s="3" customFormat="1" x14ac:dyDescent="0.2">
      <c r="A950" s="99">
        <v>933</v>
      </c>
      <c r="B950" s="100">
        <v>949</v>
      </c>
      <c r="C950" s="101" t="s">
        <v>827</v>
      </c>
      <c r="D950" s="142" t="s">
        <v>2546</v>
      </c>
      <c r="E950" s="100" t="s">
        <v>827</v>
      </c>
      <c r="F950" s="102" t="str">
        <f t="shared" si="43"/>
        <v xml:space="preserve">1945-46 - Roosevelt Memorial Issue - 4c  Bright Blue,  Roosevelt the the Four Freedoms, Rotary Press, Perf 11x10 1/2   </v>
      </c>
      <c r="G950" s="106" t="s">
        <v>2512</v>
      </c>
      <c r="H950" s="104">
        <v>0.25</v>
      </c>
      <c r="I950" s="105">
        <v>0.25</v>
      </c>
      <c r="J950" s="105"/>
      <c r="K950" s="105">
        <v>0.25</v>
      </c>
      <c r="L950" s="104">
        <v>0.25</v>
      </c>
      <c r="M950" s="100">
        <v>881</v>
      </c>
      <c r="N950" s="112" t="s">
        <v>591</v>
      </c>
      <c r="O950" s="32" t="s">
        <v>2452</v>
      </c>
      <c r="P950" s="111" t="s">
        <v>515</v>
      </c>
      <c r="Q950" s="80" t="s">
        <v>1964</v>
      </c>
      <c r="R950" s="80" t="s">
        <v>1869</v>
      </c>
      <c r="S950" s="36" t="s">
        <v>2392</v>
      </c>
      <c r="T950" s="80" t="s">
        <v>2220</v>
      </c>
      <c r="U950" s="80"/>
      <c r="V950" s="80" t="s">
        <v>2167</v>
      </c>
      <c r="W950" s="80" t="str">
        <f t="shared" si="44"/>
        <v>, Rotary Press</v>
      </c>
      <c r="X950" s="32" t="s">
        <v>591</v>
      </c>
      <c r="Y950" s="110" t="s">
        <v>827</v>
      </c>
      <c r="Z950" s="35" t="s">
        <v>1241</v>
      </c>
      <c r="AA950" s="133">
        <v>1</v>
      </c>
      <c r="AB950" s="133">
        <f t="shared" si="45"/>
        <v>1</v>
      </c>
    </row>
    <row r="951" spans="1:28" s="3" customFormat="1" x14ac:dyDescent="0.2">
      <c r="A951" s="99">
        <v>934</v>
      </c>
      <c r="B951" s="100">
        <v>950</v>
      </c>
      <c r="C951" s="101" t="s">
        <v>829</v>
      </c>
      <c r="D951" s="142" t="s">
        <v>2546</v>
      </c>
      <c r="E951" s="100" t="s">
        <v>829</v>
      </c>
      <c r="F951" s="102" t="str">
        <f t="shared" si="43"/>
        <v xml:space="preserve">1945, Sept 28 - Armed Forces Issue - 3c  Olive,  US Army at the Arc de Triomphe, Rotary Press, Perf 11x10 1/2   </v>
      </c>
      <c r="G951" s="106" t="s">
        <v>2512</v>
      </c>
      <c r="H951" s="104">
        <v>0.25</v>
      </c>
      <c r="I951" s="105">
        <v>0.25</v>
      </c>
      <c r="J951" s="105"/>
      <c r="K951" s="105">
        <v>0.25</v>
      </c>
      <c r="L951" s="104">
        <v>0.25</v>
      </c>
      <c r="M951" s="100">
        <v>883</v>
      </c>
      <c r="N951" s="112" t="s">
        <v>591</v>
      </c>
      <c r="O951" s="32" t="s">
        <v>2453</v>
      </c>
      <c r="P951" s="111" t="s">
        <v>522</v>
      </c>
      <c r="Q951" s="80" t="s">
        <v>1955</v>
      </c>
      <c r="R951" s="80" t="s">
        <v>1870</v>
      </c>
      <c r="S951" s="36" t="s">
        <v>2462</v>
      </c>
      <c r="T951" s="80" t="s">
        <v>2220</v>
      </c>
      <c r="U951" s="80"/>
      <c r="V951" s="80" t="s">
        <v>2167</v>
      </c>
      <c r="W951" s="80" t="str">
        <f t="shared" si="44"/>
        <v>, Rotary Press</v>
      </c>
      <c r="X951" s="32" t="s">
        <v>591</v>
      </c>
      <c r="Y951" s="110" t="s">
        <v>829</v>
      </c>
      <c r="Z951" s="35" t="s">
        <v>1243</v>
      </c>
      <c r="AA951" s="133">
        <v>1</v>
      </c>
      <c r="AB951" s="133">
        <f t="shared" si="45"/>
        <v>1</v>
      </c>
    </row>
    <row r="952" spans="1:28" s="3" customFormat="1" x14ac:dyDescent="0.2">
      <c r="A952" s="99">
        <v>935</v>
      </c>
      <c r="B952" s="100">
        <v>951</v>
      </c>
      <c r="C952" s="101" t="s">
        <v>830</v>
      </c>
      <c r="D952" s="142" t="s">
        <v>2546</v>
      </c>
      <c r="E952" s="100" t="s">
        <v>830</v>
      </c>
      <c r="F952" s="102" t="str">
        <f t="shared" si="43"/>
        <v xml:space="preserve">1945, Oct. 27 - Armed Forces Issue - 3c  Blue,  US Navy Sailors, Rotary Press, Perf 11x10 1/2   </v>
      </c>
      <c r="G952" s="106" t="s">
        <v>2512</v>
      </c>
      <c r="H952" s="104">
        <v>0.25</v>
      </c>
      <c r="I952" s="105">
        <v>0.25</v>
      </c>
      <c r="J952" s="105"/>
      <c r="K952" s="105">
        <v>0.25</v>
      </c>
      <c r="L952" s="104">
        <v>0.25</v>
      </c>
      <c r="M952" s="100">
        <v>884</v>
      </c>
      <c r="N952" s="112" t="s">
        <v>591</v>
      </c>
      <c r="O952" s="32" t="s">
        <v>2454</v>
      </c>
      <c r="P952" s="111" t="s">
        <v>522</v>
      </c>
      <c r="Q952" s="80" t="s">
        <v>1955</v>
      </c>
      <c r="R952" s="80" t="s">
        <v>1871</v>
      </c>
      <c r="S952" s="36" t="s">
        <v>2018</v>
      </c>
      <c r="T952" s="80" t="s">
        <v>2220</v>
      </c>
      <c r="U952" s="80"/>
      <c r="V952" s="80" t="s">
        <v>2167</v>
      </c>
      <c r="W952" s="80" t="str">
        <f t="shared" si="44"/>
        <v>, Rotary Press</v>
      </c>
      <c r="X952" s="32" t="s">
        <v>591</v>
      </c>
      <c r="Y952" s="110" t="s">
        <v>830</v>
      </c>
      <c r="Z952" s="35" t="s">
        <v>1244</v>
      </c>
      <c r="AA952" s="133">
        <v>1</v>
      </c>
      <c r="AB952" s="133">
        <f t="shared" si="45"/>
        <v>1</v>
      </c>
    </row>
    <row r="953" spans="1:28" s="3" customFormat="1" x14ac:dyDescent="0.2">
      <c r="A953" s="99">
        <v>936</v>
      </c>
      <c r="B953" s="100">
        <v>952</v>
      </c>
      <c r="C953" s="101" t="s">
        <v>831</v>
      </c>
      <c r="D953" s="142" t="s">
        <v>2546</v>
      </c>
      <c r="E953" s="100" t="s">
        <v>831</v>
      </c>
      <c r="F953" s="102" t="str">
        <f t="shared" si="43"/>
        <v xml:space="preserve">1945, Nov. 10 - Armed Forces Issue - 3c  Bright Blue Green,  Landing Craft and Supply Ship, Rotary Press, Perf 11x10 1/2   </v>
      </c>
      <c r="G953" s="106" t="s">
        <v>2512</v>
      </c>
      <c r="H953" s="104">
        <v>0.25</v>
      </c>
      <c r="I953" s="105">
        <v>0.25</v>
      </c>
      <c r="J953" s="105"/>
      <c r="K953" s="105">
        <v>0.25</v>
      </c>
      <c r="L953" s="104">
        <v>0.25</v>
      </c>
      <c r="M953" s="100">
        <v>885</v>
      </c>
      <c r="N953" s="112" t="s">
        <v>591</v>
      </c>
      <c r="O953" s="32" t="s">
        <v>2455</v>
      </c>
      <c r="P953" s="111" t="s">
        <v>522</v>
      </c>
      <c r="Q953" s="80" t="s">
        <v>1955</v>
      </c>
      <c r="R953" s="80" t="s">
        <v>1872</v>
      </c>
      <c r="S953" s="36" t="s">
        <v>2219</v>
      </c>
      <c r="T953" s="80" t="s">
        <v>2220</v>
      </c>
      <c r="U953" s="80"/>
      <c r="V953" s="80" t="s">
        <v>2167</v>
      </c>
      <c r="W953" s="80" t="str">
        <f t="shared" si="44"/>
        <v>, Rotary Press</v>
      </c>
      <c r="X953" s="32" t="s">
        <v>591</v>
      </c>
      <c r="Y953" s="110" t="s">
        <v>831</v>
      </c>
      <c r="Z953" s="35" t="s">
        <v>1245</v>
      </c>
      <c r="AA953" s="133">
        <v>1</v>
      </c>
      <c r="AB953" s="133">
        <f t="shared" si="45"/>
        <v>1</v>
      </c>
    </row>
    <row r="954" spans="1:28" s="3" customFormat="1" x14ac:dyDescent="0.2">
      <c r="A954" s="99">
        <v>937</v>
      </c>
      <c r="B954" s="100">
        <v>953</v>
      </c>
      <c r="C954" s="101" t="s">
        <v>822</v>
      </c>
      <c r="D954" s="142" t="s">
        <v>2546</v>
      </c>
      <c r="E954" s="100" t="s">
        <v>822</v>
      </c>
      <c r="F954" s="102" t="str">
        <f t="shared" si="43"/>
        <v xml:space="preserve">1945, Nov. 26 - 1945 Commemorative Issues - 3c  Purple,  Alfred E. Smith, Rotary Press, Perf 11x10 1/2   </v>
      </c>
      <c r="G954" s="106" t="s">
        <v>2512</v>
      </c>
      <c r="H954" s="104">
        <v>0.25</v>
      </c>
      <c r="I954" s="105">
        <v>0.25</v>
      </c>
      <c r="J954" s="105"/>
      <c r="K954" s="105">
        <v>0.25</v>
      </c>
      <c r="L954" s="104">
        <v>0.25</v>
      </c>
      <c r="M954" s="100">
        <v>875</v>
      </c>
      <c r="N954" s="112" t="s">
        <v>591</v>
      </c>
      <c r="O954" s="32" t="s">
        <v>2456</v>
      </c>
      <c r="P954" s="111" t="s">
        <v>510</v>
      </c>
      <c r="Q954" s="80" t="s">
        <v>1955</v>
      </c>
      <c r="R954" s="80" t="s">
        <v>1873</v>
      </c>
      <c r="S954" s="36" t="s">
        <v>2060</v>
      </c>
      <c r="T954" s="80" t="s">
        <v>2220</v>
      </c>
      <c r="U954" s="80"/>
      <c r="V954" s="80" t="s">
        <v>2167</v>
      </c>
      <c r="W954" s="80" t="str">
        <f t="shared" si="44"/>
        <v>, Rotary Press</v>
      </c>
      <c r="X954" s="32" t="s">
        <v>591</v>
      </c>
      <c r="Y954" s="110" t="s">
        <v>822</v>
      </c>
      <c r="Z954" s="35" t="s">
        <v>1236</v>
      </c>
      <c r="AA954" s="133">
        <v>1</v>
      </c>
      <c r="AB954" s="133">
        <f t="shared" si="45"/>
        <v>1</v>
      </c>
    </row>
    <row r="955" spans="1:28" s="3" customFormat="1" x14ac:dyDescent="0.2">
      <c r="A955" s="99">
        <v>938</v>
      </c>
      <c r="B955" s="100">
        <v>954</v>
      </c>
      <c r="C955" s="101" t="s">
        <v>823</v>
      </c>
      <c r="D955" s="142" t="s">
        <v>2546</v>
      </c>
      <c r="E955" s="100" t="s">
        <v>823</v>
      </c>
      <c r="F955" s="102" t="str">
        <f t="shared" si="43"/>
        <v xml:space="preserve">1945, Dec. 29 - 1945 Commemorative Issues - 3c  Dark Blue,  Texas Statehood Centenary , Rotary Press, Perf 11x10 1/2   </v>
      </c>
      <c r="G955" s="106" t="s">
        <v>2512</v>
      </c>
      <c r="H955" s="104">
        <v>0.25</v>
      </c>
      <c r="I955" s="105">
        <v>0.25</v>
      </c>
      <c r="J955" s="105"/>
      <c r="K955" s="105">
        <v>0.25</v>
      </c>
      <c r="L955" s="104">
        <v>0.25</v>
      </c>
      <c r="M955" s="100">
        <v>877</v>
      </c>
      <c r="N955" s="112" t="s">
        <v>591</v>
      </c>
      <c r="O955" s="32" t="s">
        <v>2457</v>
      </c>
      <c r="P955" s="111" t="s">
        <v>510</v>
      </c>
      <c r="Q955" s="80" t="s">
        <v>1955</v>
      </c>
      <c r="R955" s="80" t="s">
        <v>1874</v>
      </c>
      <c r="S955" s="36" t="s">
        <v>2117</v>
      </c>
      <c r="T955" s="80" t="s">
        <v>2220</v>
      </c>
      <c r="U955" s="80"/>
      <c r="V955" s="80" t="s">
        <v>2167</v>
      </c>
      <c r="W955" s="80" t="str">
        <f t="shared" si="44"/>
        <v>, Rotary Press</v>
      </c>
      <c r="X955" s="32" t="s">
        <v>591</v>
      </c>
      <c r="Y955" s="110" t="s">
        <v>823</v>
      </c>
      <c r="Z955" s="35" t="s">
        <v>1237</v>
      </c>
      <c r="AA955" s="133">
        <v>1</v>
      </c>
      <c r="AB955" s="133">
        <f t="shared" si="45"/>
        <v>1</v>
      </c>
    </row>
    <row r="956" spans="1:28" s="3" customFormat="1" x14ac:dyDescent="0.2">
      <c r="A956" s="99">
        <v>939</v>
      </c>
      <c r="B956" s="100">
        <v>955</v>
      </c>
      <c r="C956" s="101" t="s">
        <v>832</v>
      </c>
      <c r="D956" s="142" t="s">
        <v>2546</v>
      </c>
      <c r="E956" s="100" t="s">
        <v>832</v>
      </c>
      <c r="F956" s="102" t="str">
        <f t="shared" si="43"/>
        <v xml:space="preserve">1946, Feb. 26 - Armed Forces Issue - 3c  Blue Green,  US Merchant Marine and "Liberty Ship", Rotary Press, Perf 11x10 1/2   </v>
      </c>
      <c r="G956" s="106" t="s">
        <v>2512</v>
      </c>
      <c r="H956" s="104">
        <v>0.25</v>
      </c>
      <c r="I956" s="105">
        <v>0.25</v>
      </c>
      <c r="J956" s="105"/>
      <c r="K956" s="105">
        <v>0.25</v>
      </c>
      <c r="L956" s="104">
        <v>0.25</v>
      </c>
      <c r="M956" s="100">
        <v>886</v>
      </c>
      <c r="N956" s="112" t="s">
        <v>591</v>
      </c>
      <c r="O956" s="32" t="s">
        <v>2458</v>
      </c>
      <c r="P956" s="111" t="s">
        <v>522</v>
      </c>
      <c r="Q956" s="80" t="s">
        <v>1955</v>
      </c>
      <c r="R956" s="80" t="s">
        <v>1875</v>
      </c>
      <c r="S956" s="36" t="s">
        <v>2069</v>
      </c>
      <c r="T956" s="80" t="s">
        <v>2220</v>
      </c>
      <c r="U956" s="80"/>
      <c r="V956" s="80" t="s">
        <v>2167</v>
      </c>
      <c r="W956" s="80" t="str">
        <f t="shared" si="44"/>
        <v>, Rotary Press</v>
      </c>
      <c r="X956" s="32" t="s">
        <v>591</v>
      </c>
      <c r="Y956" s="110" t="s">
        <v>832</v>
      </c>
      <c r="Z956" s="35" t="s">
        <v>1246</v>
      </c>
      <c r="AA956" s="133">
        <v>1</v>
      </c>
      <c r="AB956" s="133">
        <f t="shared" si="45"/>
        <v>1</v>
      </c>
    </row>
    <row r="957" spans="1:28" s="3" customFormat="1" x14ac:dyDescent="0.2">
      <c r="A957" s="99">
        <v>940</v>
      </c>
      <c r="B957" s="100">
        <v>956</v>
      </c>
      <c r="C957" s="101" t="s">
        <v>833</v>
      </c>
      <c r="D957" s="142" t="s">
        <v>2546</v>
      </c>
      <c r="E957" s="100" t="s">
        <v>833</v>
      </c>
      <c r="F957" s="102" t="str">
        <f t="shared" si="43"/>
        <v xml:space="preserve">1946, May 9 - 1946 Commemorative Issues - 3c  Dark Violet,  Honorable Discharge of WWII Veterans, Rotary Press, Perf 11x10 1/2   </v>
      </c>
      <c r="G957" s="106" t="s">
        <v>2512</v>
      </c>
      <c r="H957" s="104">
        <v>0.25</v>
      </c>
      <c r="I957" s="105">
        <v>0.25</v>
      </c>
      <c r="J957" s="105"/>
      <c r="K957" s="105">
        <v>0.25</v>
      </c>
      <c r="L957" s="104">
        <v>0.25</v>
      </c>
      <c r="M957" s="100">
        <v>888</v>
      </c>
      <c r="N957" s="112" t="s">
        <v>591</v>
      </c>
      <c r="O957" s="32" t="s">
        <v>2459</v>
      </c>
      <c r="P957" s="111" t="s">
        <v>527</v>
      </c>
      <c r="Q957" s="80" t="s">
        <v>1955</v>
      </c>
      <c r="R957" s="80" t="s">
        <v>1876</v>
      </c>
      <c r="S957" s="36" t="s">
        <v>2033</v>
      </c>
      <c r="T957" s="80" t="s">
        <v>2220</v>
      </c>
      <c r="U957" s="80"/>
      <c r="V957" s="80" t="s">
        <v>2167</v>
      </c>
      <c r="W957" s="80" t="str">
        <f t="shared" si="44"/>
        <v>, Rotary Press</v>
      </c>
      <c r="X957" s="32" t="s">
        <v>591</v>
      </c>
      <c r="Y957" s="110" t="s">
        <v>833</v>
      </c>
      <c r="Z957" s="35" t="s">
        <v>1247</v>
      </c>
      <c r="AA957" s="133">
        <v>1</v>
      </c>
      <c r="AB957" s="133">
        <f t="shared" si="45"/>
        <v>1</v>
      </c>
    </row>
    <row r="958" spans="1:28" s="3" customFormat="1" x14ac:dyDescent="0.2">
      <c r="A958" s="99">
        <v>941</v>
      </c>
      <c r="B958" s="100">
        <v>957</v>
      </c>
      <c r="C958" s="101" t="s">
        <v>834</v>
      </c>
      <c r="D958" s="142" t="s">
        <v>2546</v>
      </c>
      <c r="E958" s="100" t="s">
        <v>834</v>
      </c>
      <c r="F958" s="102" t="str">
        <f t="shared" si="43"/>
        <v xml:space="preserve">1946, June 1 - 1946 Commemorative Issues - 3c  Dark Violet,  Tennessee Statehood Sesquicentennial, Rotary Press, Perf 11x10 1/2   </v>
      </c>
      <c r="G958" s="106" t="s">
        <v>2512</v>
      </c>
      <c r="H958" s="104">
        <v>0.25</v>
      </c>
      <c r="I958" s="105">
        <v>0.25</v>
      </c>
      <c r="J958" s="105"/>
      <c r="K958" s="105">
        <v>0.25</v>
      </c>
      <c r="L958" s="104">
        <v>0.25</v>
      </c>
      <c r="M958" s="100">
        <v>889</v>
      </c>
      <c r="N958" s="112" t="s">
        <v>591</v>
      </c>
      <c r="O958" s="32" t="s">
        <v>2460</v>
      </c>
      <c r="P958" s="111" t="s">
        <v>527</v>
      </c>
      <c r="Q958" s="80" t="s">
        <v>1955</v>
      </c>
      <c r="R958" s="80" t="s">
        <v>1877</v>
      </c>
      <c r="S958" s="36" t="s">
        <v>2033</v>
      </c>
      <c r="T958" s="80" t="s">
        <v>2220</v>
      </c>
      <c r="U958" s="80"/>
      <c r="V958" s="80" t="s">
        <v>2167</v>
      </c>
      <c r="W958" s="80" t="str">
        <f t="shared" si="44"/>
        <v>, Rotary Press</v>
      </c>
      <c r="X958" s="32" t="s">
        <v>591</v>
      </c>
      <c r="Y958" s="110" t="s">
        <v>834</v>
      </c>
      <c r="Z958" s="35" t="s">
        <v>1248</v>
      </c>
      <c r="AA958" s="133">
        <v>1</v>
      </c>
      <c r="AB958" s="133">
        <f t="shared" si="45"/>
        <v>1</v>
      </c>
    </row>
    <row r="959" spans="1:28" s="3" customFormat="1" x14ac:dyDescent="0.2">
      <c r="A959" s="99">
        <v>942</v>
      </c>
      <c r="B959" s="100">
        <v>958</v>
      </c>
      <c r="C959" s="101" t="s">
        <v>835</v>
      </c>
      <c r="D959" s="142" t="s">
        <v>2546</v>
      </c>
      <c r="E959" s="100" t="s">
        <v>835</v>
      </c>
      <c r="F959" s="102" t="str">
        <f t="shared" si="43"/>
        <v xml:space="preserve">1946, Aug. 3 - 1946 Commemorative Issues - 3c  Deep Blue,  Iowa Statehood Centennial, Rotary Press, Perf 11x10 1/2   </v>
      </c>
      <c r="G959" s="106" t="s">
        <v>2512</v>
      </c>
      <c r="H959" s="104">
        <v>0.25</v>
      </c>
      <c r="I959" s="105">
        <v>0.25</v>
      </c>
      <c r="J959" s="105"/>
      <c r="K959" s="105">
        <v>0.25</v>
      </c>
      <c r="L959" s="104">
        <v>0.25</v>
      </c>
      <c r="M959" s="100">
        <v>890</v>
      </c>
      <c r="N959" s="112" t="s">
        <v>591</v>
      </c>
      <c r="O959" s="32" t="s">
        <v>2461</v>
      </c>
      <c r="P959" s="111" t="s">
        <v>527</v>
      </c>
      <c r="Q959" s="80" t="s">
        <v>1955</v>
      </c>
      <c r="R959" s="80" t="s">
        <v>1878</v>
      </c>
      <c r="S959" s="36" t="s">
        <v>2077</v>
      </c>
      <c r="T959" s="80" t="s">
        <v>2220</v>
      </c>
      <c r="U959" s="80"/>
      <c r="V959" s="80" t="s">
        <v>2167</v>
      </c>
      <c r="W959" s="80" t="str">
        <f t="shared" si="44"/>
        <v>, Rotary Press</v>
      </c>
      <c r="X959" s="32" t="s">
        <v>591</v>
      </c>
      <c r="Y959" s="110" t="s">
        <v>835</v>
      </c>
      <c r="Z959" s="35" t="s">
        <v>1249</v>
      </c>
      <c r="AA959" s="133">
        <v>1</v>
      </c>
      <c r="AB959" s="133">
        <f t="shared" si="45"/>
        <v>1</v>
      </c>
    </row>
    <row r="960" spans="1:28" s="3" customFormat="1" x14ac:dyDescent="0.2">
      <c r="A960" s="99">
        <v>943</v>
      </c>
      <c r="B960" s="100">
        <v>959</v>
      </c>
      <c r="C960" s="101" t="s">
        <v>836</v>
      </c>
      <c r="D960" s="142" t="s">
        <v>2546</v>
      </c>
      <c r="E960" s="100" t="s">
        <v>836</v>
      </c>
      <c r="F960" s="102" t="str">
        <f t="shared" si="43"/>
        <v xml:space="preserve">1946, Aug. 10 - 1946 Commemorative Issues - 3c  Violet Brown,  Smithsonian Institution Centennial, Rotary Press, Perf 11x10 1/2   </v>
      </c>
      <c r="G960" s="106" t="s">
        <v>2512</v>
      </c>
      <c r="H960" s="104">
        <v>0.25</v>
      </c>
      <c r="I960" s="105">
        <v>0.25</v>
      </c>
      <c r="J960" s="105"/>
      <c r="K960" s="105">
        <v>0.25</v>
      </c>
      <c r="L960" s="104">
        <v>0.25</v>
      </c>
      <c r="M960" s="100">
        <v>891</v>
      </c>
      <c r="N960" s="112" t="s">
        <v>591</v>
      </c>
      <c r="O960" s="32" t="s">
        <v>2463</v>
      </c>
      <c r="P960" s="111" t="s">
        <v>527</v>
      </c>
      <c r="Q960" s="80" t="s">
        <v>1955</v>
      </c>
      <c r="R960" s="80" t="s">
        <v>1879</v>
      </c>
      <c r="S960" s="36" t="s">
        <v>2116</v>
      </c>
      <c r="T960" s="80" t="s">
        <v>2220</v>
      </c>
      <c r="U960" s="80"/>
      <c r="V960" s="80" t="s">
        <v>2167</v>
      </c>
      <c r="W960" s="80" t="str">
        <f t="shared" si="44"/>
        <v>, Rotary Press</v>
      </c>
      <c r="X960" s="32" t="s">
        <v>591</v>
      </c>
      <c r="Y960" s="110" t="s">
        <v>836</v>
      </c>
      <c r="Z960" s="35" t="s">
        <v>1250</v>
      </c>
      <c r="AA960" s="133">
        <v>1</v>
      </c>
      <c r="AB960" s="133">
        <f t="shared" si="45"/>
        <v>1</v>
      </c>
    </row>
    <row r="961" spans="1:28" s="3" customFormat="1" x14ac:dyDescent="0.2">
      <c r="A961" s="99">
        <v>944</v>
      </c>
      <c r="B961" s="100">
        <v>960</v>
      </c>
      <c r="C961" s="101" t="s">
        <v>837</v>
      </c>
      <c r="D961" s="142" t="s">
        <v>2546</v>
      </c>
      <c r="E961" s="100" t="s">
        <v>837</v>
      </c>
      <c r="F961" s="102" t="str">
        <f t="shared" si="43"/>
        <v xml:space="preserve">1946, Oct. 16 - 1946 Commemorative Issues - 3c  Violet Brown,  Kearney Expedition Capture of Santa Fe, Rotary Press, Perf 11x10 1/2   </v>
      </c>
      <c r="G961" s="106" t="s">
        <v>2512</v>
      </c>
      <c r="H961" s="104">
        <v>0.25</v>
      </c>
      <c r="I961" s="105">
        <v>0.25</v>
      </c>
      <c r="J961" s="105"/>
      <c r="K961" s="105">
        <v>0.25</v>
      </c>
      <c r="L961" s="104">
        <v>0.25</v>
      </c>
      <c r="M961" s="100">
        <v>892</v>
      </c>
      <c r="N961" s="112" t="s">
        <v>591</v>
      </c>
      <c r="O961" s="32" t="s">
        <v>2464</v>
      </c>
      <c r="P961" s="111" t="s">
        <v>527</v>
      </c>
      <c r="Q961" s="80" t="s">
        <v>1955</v>
      </c>
      <c r="R961" s="80" t="s">
        <v>1880</v>
      </c>
      <c r="S961" s="36" t="s">
        <v>2116</v>
      </c>
      <c r="T961" s="80" t="s">
        <v>2220</v>
      </c>
      <c r="U961" s="80"/>
      <c r="V961" s="80" t="s">
        <v>2167</v>
      </c>
      <c r="W961" s="80" t="str">
        <f t="shared" si="44"/>
        <v>, Rotary Press</v>
      </c>
      <c r="X961" s="32" t="s">
        <v>591</v>
      </c>
      <c r="Y961" s="110" t="s">
        <v>837</v>
      </c>
      <c r="Z961" s="35" t="s">
        <v>1251</v>
      </c>
      <c r="AA961" s="133">
        <v>1</v>
      </c>
      <c r="AB961" s="133">
        <f t="shared" si="45"/>
        <v>1</v>
      </c>
    </row>
    <row r="962" spans="1:28" s="3" customFormat="1" x14ac:dyDescent="0.2">
      <c r="A962" s="99">
        <v>945</v>
      </c>
      <c r="B962" s="100">
        <v>961</v>
      </c>
      <c r="C962" s="101" t="s">
        <v>838</v>
      </c>
      <c r="D962" s="142" t="s">
        <v>2546</v>
      </c>
      <c r="E962" s="100" t="s">
        <v>838</v>
      </c>
      <c r="F962" s="102" t="str">
        <f t="shared" ref="F962:F1025" si="46">CONCATENATE(O962," - ",P962," - ",Q962," ",S962,", ",R962,W962,", ",T962,"   ",U962)</f>
        <v xml:space="preserve">1947, Feb. 11 - 1947 Commemorative Issues - 3c  Bright Red Violet,  Thomas Edison Centennial of Birth, Rotary Press, Perf 10 1/2x11   </v>
      </c>
      <c r="G962" s="106" t="s">
        <v>2512</v>
      </c>
      <c r="H962" s="104">
        <v>0.25</v>
      </c>
      <c r="I962" s="105">
        <v>0.25</v>
      </c>
      <c r="J962" s="105"/>
      <c r="K962" s="105">
        <v>0.25</v>
      </c>
      <c r="L962" s="104">
        <v>0.25</v>
      </c>
      <c r="M962" s="100">
        <v>893</v>
      </c>
      <c r="N962" s="112" t="s">
        <v>591</v>
      </c>
      <c r="O962" s="32" t="s">
        <v>2465</v>
      </c>
      <c r="P962" s="111" t="s">
        <v>533</v>
      </c>
      <c r="Q962" s="80" t="s">
        <v>1955</v>
      </c>
      <c r="R962" s="80" t="s">
        <v>1881</v>
      </c>
      <c r="S962" s="36" t="s">
        <v>2443</v>
      </c>
      <c r="T962" s="80" t="s">
        <v>2206</v>
      </c>
      <c r="U962" s="80"/>
      <c r="V962" s="80" t="s">
        <v>2167</v>
      </c>
      <c r="W962" s="80" t="str">
        <f t="shared" ref="W962:W1025" si="47">IF(V962&gt;0,CONCATENATE(", ",V962),"")</f>
        <v>, Rotary Press</v>
      </c>
      <c r="X962" s="32" t="s">
        <v>591</v>
      </c>
      <c r="Y962" s="110" t="s">
        <v>838</v>
      </c>
      <c r="Z962" s="35" t="s">
        <v>1252</v>
      </c>
      <c r="AA962" s="133">
        <v>1</v>
      </c>
      <c r="AB962" s="133">
        <f t="shared" ref="AB962:AB1025" si="48">IF(H962&gt;0,1,0)</f>
        <v>1</v>
      </c>
    </row>
    <row r="963" spans="1:28" s="3" customFormat="1" x14ac:dyDescent="0.2">
      <c r="A963" s="99">
        <v>946</v>
      </c>
      <c r="B963" s="100">
        <v>962</v>
      </c>
      <c r="C963" s="101" t="s">
        <v>839</v>
      </c>
      <c r="D963" s="142" t="s">
        <v>2546</v>
      </c>
      <c r="E963" s="100" t="s">
        <v>839</v>
      </c>
      <c r="F963" s="102" t="str">
        <f t="shared" si="46"/>
        <v xml:space="preserve">1947, Apr. 10 - 1947 Commemorative Issues - 3c  Purple,  Joseph Pulitzer Centennial of Birth, Rotary Press, Perf 11x10 1/2   </v>
      </c>
      <c r="G963" s="106" t="s">
        <v>2512</v>
      </c>
      <c r="H963" s="104">
        <v>0.25</v>
      </c>
      <c r="I963" s="105">
        <v>0.25</v>
      </c>
      <c r="J963" s="105"/>
      <c r="K963" s="105">
        <v>0.25</v>
      </c>
      <c r="L963" s="104">
        <v>0.25</v>
      </c>
      <c r="M963" s="100">
        <v>894</v>
      </c>
      <c r="N963" s="112" t="s">
        <v>591</v>
      </c>
      <c r="O963" s="32" t="s">
        <v>2466</v>
      </c>
      <c r="P963" s="111" t="s">
        <v>533</v>
      </c>
      <c r="Q963" s="80" t="s">
        <v>1955</v>
      </c>
      <c r="R963" s="80" t="s">
        <v>1882</v>
      </c>
      <c r="S963" s="36" t="s">
        <v>2060</v>
      </c>
      <c r="T963" s="80" t="s">
        <v>2220</v>
      </c>
      <c r="U963" s="80"/>
      <c r="V963" s="80" t="s">
        <v>2167</v>
      </c>
      <c r="W963" s="80" t="str">
        <f t="shared" si="47"/>
        <v>, Rotary Press</v>
      </c>
      <c r="X963" s="32" t="s">
        <v>591</v>
      </c>
      <c r="Y963" s="110" t="s">
        <v>839</v>
      </c>
      <c r="Z963" s="35" t="s">
        <v>1253</v>
      </c>
      <c r="AA963" s="133">
        <v>1</v>
      </c>
      <c r="AB963" s="133">
        <f t="shared" si="48"/>
        <v>1</v>
      </c>
    </row>
    <row r="964" spans="1:28" s="3" customFormat="1" x14ac:dyDescent="0.2">
      <c r="A964" s="99">
        <v>947</v>
      </c>
      <c r="B964" s="100">
        <v>963</v>
      </c>
      <c r="C964" s="101" t="s">
        <v>840</v>
      </c>
      <c r="D964" s="142" t="s">
        <v>2546</v>
      </c>
      <c r="E964" s="100" t="s">
        <v>840</v>
      </c>
      <c r="F964" s="102" t="str">
        <f t="shared" si="46"/>
        <v xml:space="preserve">1947, May 17 - 1947 Commemorative Issues - 3c  Deep Blue,  Centenary of U.S. Postage Stamps, Rotary Press, Perf 11x10 1/2   </v>
      </c>
      <c r="G964" s="106" t="s">
        <v>2512</v>
      </c>
      <c r="H964" s="104">
        <v>0.25</v>
      </c>
      <c r="I964" s="105">
        <v>0.25</v>
      </c>
      <c r="J964" s="105"/>
      <c r="K964" s="105">
        <v>0.25</v>
      </c>
      <c r="L964" s="104">
        <v>0.25</v>
      </c>
      <c r="M964" s="100">
        <v>895</v>
      </c>
      <c r="N964" s="112" t="s">
        <v>591</v>
      </c>
      <c r="O964" s="32" t="s">
        <v>2467</v>
      </c>
      <c r="P964" s="111" t="s">
        <v>533</v>
      </c>
      <c r="Q964" s="80" t="s">
        <v>1955</v>
      </c>
      <c r="R964" s="80" t="s">
        <v>1883</v>
      </c>
      <c r="S964" s="36" t="s">
        <v>2077</v>
      </c>
      <c r="T964" s="80" t="s">
        <v>2220</v>
      </c>
      <c r="U964" s="80"/>
      <c r="V964" s="80" t="s">
        <v>2167</v>
      </c>
      <c r="W964" s="80" t="str">
        <f t="shared" si="47"/>
        <v>, Rotary Press</v>
      </c>
      <c r="X964" s="32" t="s">
        <v>591</v>
      </c>
      <c r="Y964" s="110" t="s">
        <v>840</v>
      </c>
      <c r="Z964" s="35" t="s">
        <v>1254</v>
      </c>
      <c r="AA964" s="133">
        <v>1</v>
      </c>
      <c r="AB964" s="133">
        <f t="shared" si="48"/>
        <v>1</v>
      </c>
    </row>
    <row r="965" spans="1:28" s="3" customFormat="1" x14ac:dyDescent="0.2">
      <c r="A965" s="99">
        <v>948</v>
      </c>
      <c r="B965" s="100">
        <v>964</v>
      </c>
      <c r="C965" s="101" t="s">
        <v>562</v>
      </c>
      <c r="D965" s="142" t="s">
        <v>2546</v>
      </c>
      <c r="E965" s="100" t="s">
        <v>562</v>
      </c>
      <c r="F965" s="102" t="str">
        <f t="shared" si="46"/>
        <v xml:space="preserve">1947, May 19 - 1947 Souvenir Sheet - 3c  Blue &amp; Brown Orange, Centenary International Philatelic Exhibition Issue, Imperf   </v>
      </c>
      <c r="G965" s="106" t="s">
        <v>2512</v>
      </c>
      <c r="H965" s="104">
        <v>0.45</v>
      </c>
      <c r="I965" s="105">
        <v>0.45</v>
      </c>
      <c r="J965" s="105"/>
      <c r="K965" s="105">
        <v>0.55000000000000004</v>
      </c>
      <c r="L965" s="104">
        <v>0.45</v>
      </c>
      <c r="M965" s="100">
        <v>1128</v>
      </c>
      <c r="N965" s="112" t="s">
        <v>592</v>
      </c>
      <c r="O965" s="32" t="s">
        <v>2468</v>
      </c>
      <c r="P965" s="111" t="s">
        <v>541</v>
      </c>
      <c r="Q965" s="80" t="s">
        <v>1955</v>
      </c>
      <c r="R965" s="80" t="s">
        <v>542</v>
      </c>
      <c r="S965" s="36" t="s">
        <v>2469</v>
      </c>
      <c r="T965" s="80" t="s">
        <v>2138</v>
      </c>
      <c r="U965" s="80"/>
      <c r="V965" s="80"/>
      <c r="W965" s="80" t="str">
        <f t="shared" si="47"/>
        <v/>
      </c>
      <c r="X965" s="32" t="s">
        <v>592</v>
      </c>
      <c r="Y965" s="110" t="s">
        <v>562</v>
      </c>
      <c r="Z965" s="35" t="s">
        <v>1077</v>
      </c>
      <c r="AA965" s="133">
        <v>1</v>
      </c>
      <c r="AB965" s="133">
        <f t="shared" si="48"/>
        <v>1</v>
      </c>
    </row>
    <row r="966" spans="1:28" s="3" customFormat="1" x14ac:dyDescent="0.2">
      <c r="A966" s="99" t="s">
        <v>594</v>
      </c>
      <c r="B966" s="100">
        <v>965</v>
      </c>
      <c r="C966" s="101" t="s">
        <v>841</v>
      </c>
      <c r="D966" s="142" t="s">
        <v>2546</v>
      </c>
      <c r="E966" s="100" t="s">
        <v>841</v>
      </c>
      <c r="F966" s="102" t="str">
        <f t="shared" si="46"/>
        <v xml:space="preserve">1918 - Air Mail - First Designs - 6c  Orange,  Curtiss Jenny , Perf 11   </v>
      </c>
      <c r="G966" s="106" t="s">
        <v>2512</v>
      </c>
      <c r="H966" s="104">
        <v>30</v>
      </c>
      <c r="I966" s="105">
        <v>30</v>
      </c>
      <c r="J966" s="105"/>
      <c r="K966" s="105">
        <v>60</v>
      </c>
      <c r="L966" s="104">
        <v>30</v>
      </c>
      <c r="M966" s="100">
        <v>675</v>
      </c>
      <c r="N966" s="112" t="s">
        <v>540</v>
      </c>
      <c r="O966" s="32">
        <v>1918</v>
      </c>
      <c r="P966" s="111" t="s">
        <v>1461</v>
      </c>
      <c r="Q966" s="80" t="s">
        <v>1962</v>
      </c>
      <c r="R966" s="80" t="s">
        <v>1884</v>
      </c>
      <c r="S966" s="36" t="s">
        <v>2031</v>
      </c>
      <c r="T966" s="80" t="s">
        <v>2190</v>
      </c>
      <c r="U966" s="80"/>
      <c r="V966" s="80"/>
      <c r="W966" s="80" t="str">
        <f t="shared" si="47"/>
        <v/>
      </c>
      <c r="X966" s="32" t="s">
        <v>540</v>
      </c>
      <c r="Y966" s="110" t="s">
        <v>841</v>
      </c>
      <c r="Z966" s="35" t="s">
        <v>1444</v>
      </c>
      <c r="AA966" s="133">
        <v>1</v>
      </c>
      <c r="AB966" s="133">
        <f t="shared" si="48"/>
        <v>1</v>
      </c>
    </row>
    <row r="967" spans="1:28" s="3" customFormat="1" x14ac:dyDescent="0.2">
      <c r="A967" s="99" t="s">
        <v>595</v>
      </c>
      <c r="B967" s="100">
        <v>966</v>
      </c>
      <c r="C967" s="101" t="s">
        <v>842</v>
      </c>
      <c r="D967" s="142" t="s">
        <v>2546</v>
      </c>
      <c r="E967" s="100" t="s">
        <v>842</v>
      </c>
      <c r="F967" s="102" t="str">
        <f t="shared" si="46"/>
        <v xml:space="preserve">1918 - Air Mail - First Designs - 16c  Green,  Curtiss Jenny , Perf 11   </v>
      </c>
      <c r="G967" s="106" t="s">
        <v>2512</v>
      </c>
      <c r="H967" s="104">
        <v>45</v>
      </c>
      <c r="I967" s="105">
        <v>45</v>
      </c>
      <c r="J967" s="105"/>
      <c r="K967" s="105">
        <v>65</v>
      </c>
      <c r="L967" s="104">
        <v>45</v>
      </c>
      <c r="M967" s="100">
        <v>687</v>
      </c>
      <c r="N967" s="112" t="s">
        <v>540</v>
      </c>
      <c r="O967" s="32">
        <v>1918</v>
      </c>
      <c r="P967" s="111" t="s">
        <v>1461</v>
      </c>
      <c r="Q967" s="80" t="s">
        <v>1976</v>
      </c>
      <c r="R967" s="80" t="s">
        <v>1884</v>
      </c>
      <c r="S967" s="36" t="s">
        <v>2022</v>
      </c>
      <c r="T967" s="80" t="s">
        <v>2190</v>
      </c>
      <c r="U967" s="80"/>
      <c r="V967" s="80"/>
      <c r="W967" s="80" t="str">
        <f t="shared" si="47"/>
        <v/>
      </c>
      <c r="X967" s="32" t="s">
        <v>540</v>
      </c>
      <c r="Y967" s="110" t="s">
        <v>842</v>
      </c>
      <c r="Z967" s="35" t="s">
        <v>1444</v>
      </c>
      <c r="AA967" s="133">
        <v>1</v>
      </c>
      <c r="AB967" s="133">
        <f t="shared" si="48"/>
        <v>1</v>
      </c>
    </row>
    <row r="968" spans="1:28" s="3" customFormat="1" x14ac:dyDescent="0.2">
      <c r="A968" s="99" t="s">
        <v>596</v>
      </c>
      <c r="B968" s="100">
        <v>967</v>
      </c>
      <c r="C968" s="101" t="s">
        <v>1289</v>
      </c>
      <c r="D968" s="142" t="s">
        <v>2546</v>
      </c>
      <c r="E968" s="100" t="s">
        <v>1289</v>
      </c>
      <c r="F968" s="102" t="str">
        <f t="shared" si="46"/>
        <v xml:space="preserve">1918 - Air Mail - First Designs - 24c  Carmine Rose &amp; Blue,  Curtiss Jenny , Perf 11   </v>
      </c>
      <c r="G968" s="106" t="s">
        <v>2512</v>
      </c>
      <c r="H968" s="104">
        <v>35</v>
      </c>
      <c r="I968" s="105">
        <v>35</v>
      </c>
      <c r="J968" s="105"/>
      <c r="K968" s="105">
        <v>70</v>
      </c>
      <c r="L968" s="104">
        <v>35</v>
      </c>
      <c r="M968" s="100">
        <v>698</v>
      </c>
      <c r="N968" s="112" t="s">
        <v>540</v>
      </c>
      <c r="O968" s="32">
        <v>1918</v>
      </c>
      <c r="P968" s="111" t="s">
        <v>1461</v>
      </c>
      <c r="Q968" s="80" t="s">
        <v>1957</v>
      </c>
      <c r="R968" s="80" t="s">
        <v>1884</v>
      </c>
      <c r="S968" s="36" t="s">
        <v>2195</v>
      </c>
      <c r="T968" s="80" t="s">
        <v>2190</v>
      </c>
      <c r="U968" s="80"/>
      <c r="V968" s="80"/>
      <c r="W968" s="80" t="str">
        <f t="shared" si="47"/>
        <v/>
      </c>
      <c r="X968" s="32" t="s">
        <v>540</v>
      </c>
      <c r="Y968" s="110" t="s">
        <v>1289</v>
      </c>
      <c r="Z968" s="35" t="s">
        <v>1444</v>
      </c>
      <c r="AA968" s="133">
        <v>1</v>
      </c>
      <c r="AB968" s="133">
        <f t="shared" si="48"/>
        <v>1</v>
      </c>
    </row>
    <row r="969" spans="1:28" s="3" customFormat="1" x14ac:dyDescent="0.2">
      <c r="A969" s="99" t="s">
        <v>597</v>
      </c>
      <c r="B969" s="100">
        <v>968</v>
      </c>
      <c r="C969" s="101" t="s">
        <v>1290</v>
      </c>
      <c r="D969" s="142" t="s">
        <v>2546</v>
      </c>
      <c r="E969" s="100" t="s">
        <v>1290</v>
      </c>
      <c r="F969" s="102" t="str">
        <f t="shared" si="46"/>
        <v xml:space="preserve">1923 - Air Mail - Second Designs - 8c  Dark Green,  Wooden Propeller , Perf 11   </v>
      </c>
      <c r="G969" s="106" t="s">
        <v>2512</v>
      </c>
      <c r="H969" s="104">
        <v>15</v>
      </c>
      <c r="I969" s="105">
        <v>15</v>
      </c>
      <c r="J969" s="105"/>
      <c r="K969" s="105">
        <v>20</v>
      </c>
      <c r="L969" s="104">
        <v>15</v>
      </c>
      <c r="M969" s="100">
        <v>705</v>
      </c>
      <c r="N969" s="112" t="s">
        <v>540</v>
      </c>
      <c r="O969" s="32">
        <v>1923</v>
      </c>
      <c r="P969" s="111" t="s">
        <v>1462</v>
      </c>
      <c r="Q969" s="80" t="s">
        <v>1965</v>
      </c>
      <c r="R969" s="80" t="s">
        <v>1885</v>
      </c>
      <c r="S969" s="36" t="s">
        <v>2034</v>
      </c>
      <c r="T969" s="80" t="s">
        <v>2190</v>
      </c>
      <c r="U969" s="80"/>
      <c r="V969" s="80"/>
      <c r="W969" s="80" t="str">
        <f t="shared" si="47"/>
        <v/>
      </c>
      <c r="X969" s="32" t="s">
        <v>540</v>
      </c>
      <c r="Y969" s="110" t="s">
        <v>1290</v>
      </c>
      <c r="Z969" s="35" t="s">
        <v>1445</v>
      </c>
      <c r="AA969" s="133">
        <v>1</v>
      </c>
      <c r="AB969" s="133">
        <f t="shared" si="48"/>
        <v>1</v>
      </c>
    </row>
    <row r="970" spans="1:28" s="3" customFormat="1" x14ac:dyDescent="0.2">
      <c r="A970" s="99" t="s">
        <v>598</v>
      </c>
      <c r="B970" s="100">
        <v>969</v>
      </c>
      <c r="C970" s="101" t="s">
        <v>1291</v>
      </c>
      <c r="D970" s="142" t="s">
        <v>2546</v>
      </c>
      <c r="E970" s="100" t="s">
        <v>1291</v>
      </c>
      <c r="F970" s="102" t="str">
        <f t="shared" si="46"/>
        <v xml:space="preserve">1923 - Air Mail - Second Designs - 16c  Dark Blue,  Insigne , Perf 11   </v>
      </c>
      <c r="G970" s="106" t="s">
        <v>2512</v>
      </c>
      <c r="H970" s="104">
        <v>30</v>
      </c>
      <c r="I970" s="105">
        <v>30</v>
      </c>
      <c r="J970" s="105"/>
      <c r="K970" s="105">
        <v>65</v>
      </c>
      <c r="L970" s="104">
        <v>30</v>
      </c>
      <c r="M970" s="100">
        <v>706</v>
      </c>
      <c r="N970" s="112" t="s">
        <v>540</v>
      </c>
      <c r="O970" s="32">
        <v>1923</v>
      </c>
      <c r="P970" s="111" t="s">
        <v>1462</v>
      </c>
      <c r="Q970" s="80" t="s">
        <v>1976</v>
      </c>
      <c r="R970" s="80" t="s">
        <v>1886</v>
      </c>
      <c r="S970" s="36" t="s">
        <v>2117</v>
      </c>
      <c r="T970" s="80" t="s">
        <v>2190</v>
      </c>
      <c r="U970" s="80"/>
      <c r="V970" s="80"/>
      <c r="W970" s="80" t="str">
        <f t="shared" si="47"/>
        <v/>
      </c>
      <c r="X970" s="32" t="s">
        <v>540</v>
      </c>
      <c r="Y970" s="110" t="s">
        <v>1291</v>
      </c>
      <c r="Z970" s="35" t="s">
        <v>1446</v>
      </c>
      <c r="AA970" s="133">
        <v>1</v>
      </c>
      <c r="AB970" s="133">
        <f t="shared" si="48"/>
        <v>1</v>
      </c>
    </row>
    <row r="971" spans="1:28" s="3" customFormat="1" x14ac:dyDescent="0.2">
      <c r="A971" s="99" t="s">
        <v>599</v>
      </c>
      <c r="B971" s="100">
        <v>970</v>
      </c>
      <c r="C971" s="101" t="s">
        <v>1292</v>
      </c>
      <c r="D971" s="142" t="s">
        <v>2546</v>
      </c>
      <c r="E971" s="100" t="s">
        <v>1292</v>
      </c>
      <c r="F971" s="102" t="str">
        <f t="shared" si="46"/>
        <v xml:space="preserve">1923 - Air Mail - Second Designs - 24c  Carmine,  Bi-Plane, Perf 11   </v>
      </c>
      <c r="G971" s="106" t="s">
        <v>2512</v>
      </c>
      <c r="H971" s="104">
        <v>30</v>
      </c>
      <c r="I971" s="105">
        <v>30</v>
      </c>
      <c r="J971" s="105"/>
      <c r="K971" s="105">
        <v>70</v>
      </c>
      <c r="L971" s="104">
        <v>30</v>
      </c>
      <c r="M971" s="100">
        <v>707</v>
      </c>
      <c r="N971" s="112" t="s">
        <v>540</v>
      </c>
      <c r="O971" s="32">
        <v>1923</v>
      </c>
      <c r="P971" s="111" t="s">
        <v>1462</v>
      </c>
      <c r="Q971" s="80" t="s">
        <v>1957</v>
      </c>
      <c r="R971" s="80" t="s">
        <v>1936</v>
      </c>
      <c r="S971" s="36" t="s">
        <v>2057</v>
      </c>
      <c r="T971" s="80" t="s">
        <v>2190</v>
      </c>
      <c r="U971" s="80"/>
      <c r="V971" s="80"/>
      <c r="W971" s="80" t="str">
        <f t="shared" si="47"/>
        <v/>
      </c>
      <c r="X971" s="32" t="s">
        <v>540</v>
      </c>
      <c r="Y971" s="110" t="s">
        <v>1292</v>
      </c>
      <c r="Z971" s="35" t="s">
        <v>1447</v>
      </c>
      <c r="AA971" s="133">
        <v>1</v>
      </c>
      <c r="AB971" s="133">
        <f t="shared" si="48"/>
        <v>1</v>
      </c>
    </row>
    <row r="972" spans="1:28" s="3" customFormat="1" x14ac:dyDescent="0.2">
      <c r="A972" s="99" t="s">
        <v>600</v>
      </c>
      <c r="B972" s="100">
        <v>971</v>
      </c>
      <c r="C972" s="101" t="s">
        <v>1293</v>
      </c>
      <c r="D972" s="142" t="s">
        <v>2546</v>
      </c>
      <c r="E972" s="100" t="s">
        <v>1293</v>
      </c>
      <c r="F972" s="102" t="str">
        <f t="shared" si="46"/>
        <v xml:space="preserve">19827 - Air Mail - Third Designs - 10c  Dark Blue,  US Map and Mail Planes , Perf 11   </v>
      </c>
      <c r="G972" s="106" t="s">
        <v>2512</v>
      </c>
      <c r="H972" s="104">
        <v>0.35</v>
      </c>
      <c r="I972" s="105">
        <v>0.35</v>
      </c>
      <c r="J972" s="105"/>
      <c r="K972" s="105">
        <v>2.5</v>
      </c>
      <c r="L972" s="104">
        <v>0.35</v>
      </c>
      <c r="M972" s="100">
        <v>708</v>
      </c>
      <c r="N972" s="112" t="s">
        <v>540</v>
      </c>
      <c r="O972" s="32">
        <v>19827</v>
      </c>
      <c r="P972" s="111" t="s">
        <v>1463</v>
      </c>
      <c r="Q972" s="80" t="s">
        <v>1953</v>
      </c>
      <c r="R972" s="80" t="s">
        <v>1887</v>
      </c>
      <c r="S972" s="36" t="s">
        <v>2117</v>
      </c>
      <c r="T972" s="80" t="s">
        <v>2190</v>
      </c>
      <c r="U972" s="80"/>
      <c r="V972" s="80"/>
      <c r="W972" s="80" t="str">
        <f t="shared" si="47"/>
        <v/>
      </c>
      <c r="X972" s="32" t="s">
        <v>540</v>
      </c>
      <c r="Y972" s="110" t="s">
        <v>1293</v>
      </c>
      <c r="Z972" s="35" t="s">
        <v>1448</v>
      </c>
      <c r="AA972" s="133">
        <v>1</v>
      </c>
      <c r="AB972" s="133">
        <f t="shared" si="48"/>
        <v>1</v>
      </c>
    </row>
    <row r="973" spans="1:28" s="3" customFormat="1" x14ac:dyDescent="0.2">
      <c r="A973" s="99" t="s">
        <v>601</v>
      </c>
      <c r="B973" s="100">
        <v>972</v>
      </c>
      <c r="C973" s="101" t="s">
        <v>1294</v>
      </c>
      <c r="D973" s="142" t="s">
        <v>2546</v>
      </c>
      <c r="E973" s="100" t="s">
        <v>1294</v>
      </c>
      <c r="F973" s="102" t="str">
        <f t="shared" si="46"/>
        <v xml:space="preserve">1926-27 - Air Mail - Third Designs - 15c  Olive Brown,  US Map and Mail Planes , Perf 11   </v>
      </c>
      <c r="G973" s="106" t="s">
        <v>2512</v>
      </c>
      <c r="H973" s="104">
        <v>1.25</v>
      </c>
      <c r="I973" s="105">
        <v>1.25</v>
      </c>
      <c r="J973" s="105"/>
      <c r="K973" s="105">
        <v>2.75</v>
      </c>
      <c r="L973" s="104">
        <v>1.25</v>
      </c>
      <c r="M973" s="100">
        <v>709</v>
      </c>
      <c r="N973" s="112" t="s">
        <v>540</v>
      </c>
      <c r="O973" s="32" t="s">
        <v>2196</v>
      </c>
      <c r="P973" s="111" t="s">
        <v>1463</v>
      </c>
      <c r="Q973" s="80" t="s">
        <v>1961</v>
      </c>
      <c r="R973" s="80" t="s">
        <v>1887</v>
      </c>
      <c r="S973" s="36" t="s">
        <v>2197</v>
      </c>
      <c r="T973" s="80" t="s">
        <v>2190</v>
      </c>
      <c r="U973" s="80"/>
      <c r="V973" s="80"/>
      <c r="W973" s="80" t="str">
        <f t="shared" si="47"/>
        <v/>
      </c>
      <c r="X973" s="32" t="s">
        <v>540</v>
      </c>
      <c r="Y973" s="110" t="s">
        <v>1294</v>
      </c>
      <c r="Z973" s="35" t="s">
        <v>1448</v>
      </c>
      <c r="AA973" s="133">
        <v>1</v>
      </c>
      <c r="AB973" s="133">
        <f t="shared" si="48"/>
        <v>1</v>
      </c>
    </row>
    <row r="974" spans="1:28" s="3" customFormat="1" x14ac:dyDescent="0.2">
      <c r="A974" s="99" t="s">
        <v>602</v>
      </c>
      <c r="B974" s="100">
        <v>973</v>
      </c>
      <c r="C974" s="101" t="s">
        <v>1295</v>
      </c>
      <c r="D974" s="142" t="s">
        <v>2546</v>
      </c>
      <c r="E974" s="100" t="s">
        <v>1295</v>
      </c>
      <c r="F974" s="102" t="str">
        <f t="shared" si="46"/>
        <v xml:space="preserve">1926-27 - Air Mail - Third Designs - 20c  Yellow Green,  US Map and Mail Planes , Perf 11   </v>
      </c>
      <c r="G974" s="106" t="s">
        <v>2512</v>
      </c>
      <c r="H974" s="104">
        <v>2</v>
      </c>
      <c r="I974" s="105">
        <v>2</v>
      </c>
      <c r="J974" s="105"/>
      <c r="K974" s="105">
        <v>7</v>
      </c>
      <c r="L974" s="104">
        <v>2</v>
      </c>
      <c r="M974" s="100">
        <v>710</v>
      </c>
      <c r="N974" s="112" t="s">
        <v>540</v>
      </c>
      <c r="O974" s="32" t="s">
        <v>2196</v>
      </c>
      <c r="P974" s="111" t="s">
        <v>1463</v>
      </c>
      <c r="Q974" s="80" t="s">
        <v>1969</v>
      </c>
      <c r="R974" s="80" t="s">
        <v>1887</v>
      </c>
      <c r="S974" s="36" t="s">
        <v>2107</v>
      </c>
      <c r="T974" s="80" t="s">
        <v>2190</v>
      </c>
      <c r="U974" s="80"/>
      <c r="V974" s="80"/>
      <c r="W974" s="80" t="str">
        <f t="shared" si="47"/>
        <v/>
      </c>
      <c r="X974" s="32" t="s">
        <v>540</v>
      </c>
      <c r="Y974" s="110" t="s">
        <v>1295</v>
      </c>
      <c r="Z974" s="35" t="s">
        <v>1448</v>
      </c>
      <c r="AA974" s="133">
        <v>1</v>
      </c>
      <c r="AB974" s="133">
        <f t="shared" si="48"/>
        <v>1</v>
      </c>
    </row>
    <row r="975" spans="1:28" s="3" customFormat="1" x14ac:dyDescent="0.2">
      <c r="A975" s="99" t="s">
        <v>603</v>
      </c>
      <c r="B975" s="100">
        <v>974</v>
      </c>
      <c r="C975" s="101" t="s">
        <v>847</v>
      </c>
      <c r="D975" s="142" t="s">
        <v>2546</v>
      </c>
      <c r="E975" s="100" t="s">
        <v>847</v>
      </c>
      <c r="F975" s="102" t="str">
        <f t="shared" si="46"/>
        <v xml:space="preserve">1927, June 18 - Air Mail - Lindbergh Commemorative - 10c  Dark Blue,  Spirit of St. Louis , Perf 11   </v>
      </c>
      <c r="G975" s="106" t="s">
        <v>2512</v>
      </c>
      <c r="H975" s="104">
        <v>2.5</v>
      </c>
      <c r="I975" s="105">
        <v>2.5</v>
      </c>
      <c r="J975" s="105"/>
      <c r="K975" s="105">
        <v>7</v>
      </c>
      <c r="L975" s="104">
        <v>2.5</v>
      </c>
      <c r="M975" s="100">
        <v>676</v>
      </c>
      <c r="N975" s="112" t="s">
        <v>540</v>
      </c>
      <c r="O975" s="32" t="s">
        <v>2198</v>
      </c>
      <c r="P975" s="111" t="s">
        <v>1464</v>
      </c>
      <c r="Q975" s="80" t="s">
        <v>1953</v>
      </c>
      <c r="R975" s="80" t="s">
        <v>1888</v>
      </c>
      <c r="S975" s="36" t="s">
        <v>2117</v>
      </c>
      <c r="T975" s="80" t="s">
        <v>2190</v>
      </c>
      <c r="U975" s="80"/>
      <c r="V975" s="80"/>
      <c r="W975" s="80" t="str">
        <f t="shared" si="47"/>
        <v/>
      </c>
      <c r="X975" s="32" t="s">
        <v>540</v>
      </c>
      <c r="Y975" s="110" t="s">
        <v>847</v>
      </c>
      <c r="Z975" s="35" t="s">
        <v>1449</v>
      </c>
      <c r="AA975" s="133">
        <v>1</v>
      </c>
      <c r="AB975" s="133">
        <f t="shared" si="48"/>
        <v>1</v>
      </c>
    </row>
    <row r="976" spans="1:28" s="3" customFormat="1" x14ac:dyDescent="0.2">
      <c r="A976" s="99" t="s">
        <v>604</v>
      </c>
      <c r="B976" s="100">
        <v>975</v>
      </c>
      <c r="C976" s="101" t="s">
        <v>848</v>
      </c>
      <c r="D976" s="142" t="s">
        <v>2546</v>
      </c>
      <c r="E976" s="100" t="s">
        <v>848</v>
      </c>
      <c r="F976" s="102" t="str">
        <f t="shared" si="46"/>
        <v xml:space="preserve">1927, July 28 - Air Mail - 5c  Carmine &amp; Blue,  Beacon on Rocky Mountains , Perf 11   </v>
      </c>
      <c r="G976" s="106" t="s">
        <v>2512</v>
      </c>
      <c r="H976" s="104">
        <v>0.75</v>
      </c>
      <c r="I976" s="105">
        <v>0.75</v>
      </c>
      <c r="J976" s="105"/>
      <c r="K976" s="105">
        <v>5</v>
      </c>
      <c r="L976" s="104">
        <v>0.75</v>
      </c>
      <c r="M976" s="100">
        <v>677</v>
      </c>
      <c r="N976" s="112" t="s">
        <v>540</v>
      </c>
      <c r="O976" s="32" t="s">
        <v>2199</v>
      </c>
      <c r="P976" s="111" t="s">
        <v>540</v>
      </c>
      <c r="Q976" s="80" t="s">
        <v>1952</v>
      </c>
      <c r="R976" s="80" t="s">
        <v>1889</v>
      </c>
      <c r="S976" s="36" t="s">
        <v>2200</v>
      </c>
      <c r="T976" s="80" t="s">
        <v>2190</v>
      </c>
      <c r="U976" s="80"/>
      <c r="V976" s="80"/>
      <c r="W976" s="80" t="str">
        <f t="shared" si="47"/>
        <v/>
      </c>
      <c r="X976" s="32" t="s">
        <v>540</v>
      </c>
      <c r="Y976" s="110" t="s">
        <v>848</v>
      </c>
      <c r="Z976" s="35" t="s">
        <v>1450</v>
      </c>
      <c r="AA976" s="133">
        <v>1</v>
      </c>
      <c r="AB976" s="133">
        <f t="shared" si="48"/>
        <v>1</v>
      </c>
    </row>
    <row r="977" spans="1:28" s="3" customFormat="1" x14ac:dyDescent="0.2">
      <c r="A977" s="99" t="s">
        <v>605</v>
      </c>
      <c r="B977" s="100">
        <v>976</v>
      </c>
      <c r="C977" s="101"/>
      <c r="D977" s="142" t="s">
        <v>2546</v>
      </c>
      <c r="E977" s="100" t="s">
        <v>1296</v>
      </c>
      <c r="F977" s="102" t="str">
        <f t="shared" si="46"/>
        <v xml:space="preserve">1930, Feb.10 - Air Mail - 5c  Violet, Winged Globe, Perf 11   </v>
      </c>
      <c r="G977" s="106" t="s">
        <v>2512</v>
      </c>
      <c r="H977" s="104"/>
      <c r="I977" s="105">
        <v>0.5</v>
      </c>
      <c r="J977" s="105"/>
      <c r="K977" s="105">
        <v>9.5</v>
      </c>
      <c r="L977" s="104">
        <v>0.5</v>
      </c>
      <c r="M977" s="100">
        <v>678</v>
      </c>
      <c r="N977" s="112" t="s">
        <v>540</v>
      </c>
      <c r="O977" s="32" t="s">
        <v>2194</v>
      </c>
      <c r="P977" s="111" t="s">
        <v>540</v>
      </c>
      <c r="Q977" s="80" t="s">
        <v>1952</v>
      </c>
      <c r="R977" s="80" t="s">
        <v>2193</v>
      </c>
      <c r="S977" s="36" t="s">
        <v>2141</v>
      </c>
      <c r="T977" s="80" t="s">
        <v>2190</v>
      </c>
      <c r="U977" s="80"/>
      <c r="V977" s="80"/>
      <c r="W977" s="80" t="str">
        <f t="shared" si="47"/>
        <v/>
      </c>
      <c r="X977" s="32" t="s">
        <v>1593</v>
      </c>
      <c r="Y977" s="110" t="s">
        <v>1296</v>
      </c>
      <c r="Z977" s="35"/>
      <c r="AA977" s="133">
        <v>1</v>
      </c>
      <c r="AB977" s="133">
        <f t="shared" si="48"/>
        <v>0</v>
      </c>
    </row>
    <row r="978" spans="1:28" s="3" customFormat="1" x14ac:dyDescent="0.2">
      <c r="A978" s="99" t="s">
        <v>606</v>
      </c>
      <c r="B978" s="100">
        <v>977</v>
      </c>
      <c r="C978" s="101" t="s">
        <v>1297</v>
      </c>
      <c r="D978" s="142" t="s">
        <v>2546</v>
      </c>
      <c r="E978" s="100" t="s">
        <v>1297</v>
      </c>
      <c r="F978" s="102" t="str">
        <f t="shared" si="46"/>
        <v xml:space="preserve">1930, Apr. 19 - Air Mail - Graf Zeppelin - 65c  Green,  Graf Zeppelin , Perf  11   </v>
      </c>
      <c r="G978" s="106" t="s">
        <v>2512</v>
      </c>
      <c r="H978" s="104">
        <v>165</v>
      </c>
      <c r="I978" s="105">
        <v>165</v>
      </c>
      <c r="J978" s="105"/>
      <c r="K978" s="105">
        <v>180</v>
      </c>
      <c r="L978" s="104">
        <v>165</v>
      </c>
      <c r="M978" s="100">
        <v>680</v>
      </c>
      <c r="N978" s="112" t="s">
        <v>540</v>
      </c>
      <c r="O978" s="32" t="s">
        <v>2202</v>
      </c>
      <c r="P978" s="111" t="s">
        <v>1465</v>
      </c>
      <c r="Q978" s="80" t="s">
        <v>1986</v>
      </c>
      <c r="R978" s="80" t="s">
        <v>1890</v>
      </c>
      <c r="S978" s="36" t="s">
        <v>2022</v>
      </c>
      <c r="T978" s="80" t="s">
        <v>2201</v>
      </c>
      <c r="U978" s="80"/>
      <c r="V978" s="80"/>
      <c r="W978" s="80" t="str">
        <f t="shared" si="47"/>
        <v/>
      </c>
      <c r="X978" s="32" t="s">
        <v>540</v>
      </c>
      <c r="Y978" s="110" t="s">
        <v>1297</v>
      </c>
      <c r="Z978" s="35" t="s">
        <v>1452</v>
      </c>
      <c r="AA978" s="133">
        <v>1</v>
      </c>
      <c r="AB978" s="133">
        <f t="shared" si="48"/>
        <v>1</v>
      </c>
    </row>
    <row r="979" spans="1:28" s="3" customFormat="1" x14ac:dyDescent="0.2">
      <c r="A979" s="99" t="s">
        <v>607</v>
      </c>
      <c r="B979" s="100">
        <v>978</v>
      </c>
      <c r="C979" s="101" t="s">
        <v>1298</v>
      </c>
      <c r="D979" s="142" t="s">
        <v>2546</v>
      </c>
      <c r="E979" s="100" t="s">
        <v>1298</v>
      </c>
      <c r="F979" s="102" t="str">
        <f t="shared" si="46"/>
        <v xml:space="preserve">1930, Apr. 19 - Air Mail - Graf Zeppelin - $1.30 Brown,  Graf Zeppelin , Perf  11   </v>
      </c>
      <c r="G979" s="106" t="s">
        <v>2512</v>
      </c>
      <c r="H979" s="104">
        <v>375</v>
      </c>
      <c r="I979" s="105">
        <v>375</v>
      </c>
      <c r="J979" s="105"/>
      <c r="K979" s="105">
        <v>400</v>
      </c>
      <c r="L979" s="104">
        <v>375</v>
      </c>
      <c r="M979" s="100">
        <v>681</v>
      </c>
      <c r="N979" s="112" t="s">
        <v>540</v>
      </c>
      <c r="O979" s="32" t="s">
        <v>2202</v>
      </c>
      <c r="P979" s="111" t="s">
        <v>1465</v>
      </c>
      <c r="Q979" s="140" t="s">
        <v>2552</v>
      </c>
      <c r="R979" s="80" t="s">
        <v>1890</v>
      </c>
      <c r="S979" s="36" t="s">
        <v>2021</v>
      </c>
      <c r="T979" s="80" t="s">
        <v>2201</v>
      </c>
      <c r="U979" s="80"/>
      <c r="V979" s="80"/>
      <c r="W979" s="80" t="str">
        <f t="shared" si="47"/>
        <v/>
      </c>
      <c r="X979" s="32" t="s">
        <v>540</v>
      </c>
      <c r="Y979" s="110" t="s">
        <v>1298</v>
      </c>
      <c r="Z979" s="35" t="s">
        <v>1453</v>
      </c>
      <c r="AA979" s="133">
        <v>1</v>
      </c>
      <c r="AB979" s="133">
        <f t="shared" si="48"/>
        <v>1</v>
      </c>
    </row>
    <row r="980" spans="1:28" s="3" customFormat="1" x14ac:dyDescent="0.2">
      <c r="A980" s="99" t="s">
        <v>608</v>
      </c>
      <c r="B980" s="100">
        <v>979</v>
      </c>
      <c r="C980" s="101" t="s">
        <v>1299</v>
      </c>
      <c r="D980" s="142" t="s">
        <v>2546</v>
      </c>
      <c r="E980" s="100" t="s">
        <v>1299</v>
      </c>
      <c r="F980" s="102" t="str">
        <f t="shared" si="46"/>
        <v xml:space="preserve">1930, Apr. 19 - Air Mail - Graf Zeppelin - $2.60 Blue,  Graf Zeppelin , Perf  11   </v>
      </c>
      <c r="G980" s="106" t="s">
        <v>2512</v>
      </c>
      <c r="H980" s="104">
        <v>600</v>
      </c>
      <c r="I980" s="105">
        <v>600</v>
      </c>
      <c r="J980" s="105"/>
      <c r="K980" s="105">
        <v>575</v>
      </c>
      <c r="L980" s="104">
        <v>600</v>
      </c>
      <c r="M980" s="100">
        <v>682</v>
      </c>
      <c r="N980" s="112" t="s">
        <v>540</v>
      </c>
      <c r="O980" s="32" t="s">
        <v>2202</v>
      </c>
      <c r="P980" s="111" t="s">
        <v>1465</v>
      </c>
      <c r="Q980" s="140" t="s">
        <v>2553</v>
      </c>
      <c r="R980" s="80" t="s">
        <v>1890</v>
      </c>
      <c r="S980" s="36" t="s">
        <v>2018</v>
      </c>
      <c r="T980" s="80" t="s">
        <v>2201</v>
      </c>
      <c r="U980" s="80"/>
      <c r="V980" s="80"/>
      <c r="W980" s="80" t="str">
        <f t="shared" si="47"/>
        <v/>
      </c>
      <c r="X980" s="32" t="s">
        <v>540</v>
      </c>
      <c r="Y980" s="110" t="s">
        <v>1299</v>
      </c>
      <c r="Z980" s="35" t="s">
        <v>1443</v>
      </c>
      <c r="AA980" s="133">
        <v>1</v>
      </c>
      <c r="AB980" s="133">
        <f t="shared" si="48"/>
        <v>1</v>
      </c>
    </row>
    <row r="981" spans="1:28" s="3" customFormat="1" x14ac:dyDescent="0.2">
      <c r="A981" s="99" t="s">
        <v>609</v>
      </c>
      <c r="B981" s="100">
        <v>980</v>
      </c>
      <c r="C981" s="101" t="s">
        <v>1296</v>
      </c>
      <c r="D981" s="142" t="s">
        <v>2546</v>
      </c>
      <c r="E981" s="100" t="s">
        <v>1296</v>
      </c>
      <c r="F981" s="102" t="str">
        <f t="shared" si="46"/>
        <v xml:space="preserve">1931-32 - Air Mail - 5c  Violet,  Winged Globe , Rotary Press, Perf 10 1/2x11   </v>
      </c>
      <c r="G981" s="106" t="s">
        <v>2512</v>
      </c>
      <c r="H981" s="104">
        <v>0.6</v>
      </c>
      <c r="I981" s="105">
        <v>0.6</v>
      </c>
      <c r="J981" s="105"/>
      <c r="K981" s="105">
        <v>5</v>
      </c>
      <c r="L981" s="104">
        <v>0.6</v>
      </c>
      <c r="M981" s="100">
        <v>679</v>
      </c>
      <c r="N981" s="112" t="s">
        <v>540</v>
      </c>
      <c r="O981" s="32" t="s">
        <v>2205</v>
      </c>
      <c r="P981" s="111" t="s">
        <v>540</v>
      </c>
      <c r="Q981" s="80" t="s">
        <v>1952</v>
      </c>
      <c r="R981" s="80" t="s">
        <v>1891</v>
      </c>
      <c r="S981" s="36" t="s">
        <v>2141</v>
      </c>
      <c r="T981" s="80" t="s">
        <v>2206</v>
      </c>
      <c r="U981" s="80"/>
      <c r="V981" s="80" t="s">
        <v>2167</v>
      </c>
      <c r="W981" s="80" t="str">
        <f t="shared" si="47"/>
        <v>, Rotary Press</v>
      </c>
      <c r="X981" s="32" t="s">
        <v>540</v>
      </c>
      <c r="Y981" s="110" t="s">
        <v>1296</v>
      </c>
      <c r="Z981" s="35" t="s">
        <v>1451</v>
      </c>
      <c r="AA981" s="133">
        <v>1</v>
      </c>
      <c r="AB981" s="133">
        <f t="shared" si="48"/>
        <v>1</v>
      </c>
    </row>
    <row r="982" spans="1:28" s="3" customFormat="1" x14ac:dyDescent="0.2">
      <c r="A982" s="99" t="s">
        <v>610</v>
      </c>
      <c r="B982" s="100">
        <v>981</v>
      </c>
      <c r="C982" s="101" t="s">
        <v>849</v>
      </c>
      <c r="D982" s="142" t="s">
        <v>2546</v>
      </c>
      <c r="E982" s="100" t="s">
        <v>849</v>
      </c>
      <c r="F982" s="102" t="str">
        <f t="shared" si="46"/>
        <v xml:space="preserve">1931-32 - Air Mail - 8c  Olive bistre,  Winged Globe , Rotary Press, Perf 10 1/2x11   </v>
      </c>
      <c r="G982" s="106" t="s">
        <v>2512</v>
      </c>
      <c r="H982" s="104">
        <v>0.4</v>
      </c>
      <c r="I982" s="105">
        <v>0.4</v>
      </c>
      <c r="J982" s="105"/>
      <c r="K982" s="105">
        <v>2.25</v>
      </c>
      <c r="L982" s="104">
        <v>0.4</v>
      </c>
      <c r="M982" s="100">
        <v>683</v>
      </c>
      <c r="N982" s="112" t="s">
        <v>540</v>
      </c>
      <c r="O982" s="32" t="s">
        <v>2205</v>
      </c>
      <c r="P982" s="111" t="s">
        <v>540</v>
      </c>
      <c r="Q982" s="80" t="s">
        <v>1965</v>
      </c>
      <c r="R982" s="80" t="s">
        <v>1891</v>
      </c>
      <c r="S982" s="36" t="s">
        <v>2203</v>
      </c>
      <c r="T982" s="80" t="s">
        <v>2206</v>
      </c>
      <c r="U982" s="80"/>
      <c r="V982" s="80" t="s">
        <v>2167</v>
      </c>
      <c r="W982" s="80" t="str">
        <f t="shared" si="47"/>
        <v>, Rotary Press</v>
      </c>
      <c r="X982" s="32" t="s">
        <v>540</v>
      </c>
      <c r="Y982" s="110" t="s">
        <v>849</v>
      </c>
      <c r="Z982" s="35" t="s">
        <v>1451</v>
      </c>
      <c r="AA982" s="133">
        <v>1</v>
      </c>
      <c r="AB982" s="133">
        <f t="shared" si="48"/>
        <v>1</v>
      </c>
    </row>
    <row r="983" spans="1:28" s="3" customFormat="1" x14ac:dyDescent="0.2">
      <c r="A983" s="99" t="s">
        <v>611</v>
      </c>
      <c r="B983" s="100">
        <v>982</v>
      </c>
      <c r="C983" s="101" t="s">
        <v>852</v>
      </c>
      <c r="D983" s="142" t="s">
        <v>2546</v>
      </c>
      <c r="E983" s="100" t="s">
        <v>852</v>
      </c>
      <c r="F983" s="102" t="str">
        <f t="shared" si="46"/>
        <v xml:space="preserve">1932, Oct. 2 - Air Mail - 50c  Green,  Baby Graf Zeppelin , Perf 11   </v>
      </c>
      <c r="G983" s="106" t="s">
        <v>2512</v>
      </c>
      <c r="H983" s="104">
        <v>47.5</v>
      </c>
      <c r="I983" s="105">
        <v>47.5</v>
      </c>
      <c r="J983" s="105"/>
      <c r="K983" s="105">
        <v>50</v>
      </c>
      <c r="L983" s="104">
        <v>47.5</v>
      </c>
      <c r="M983" s="100">
        <v>684</v>
      </c>
      <c r="N983" s="112" t="s">
        <v>540</v>
      </c>
      <c r="O983" s="32" t="s">
        <v>2207</v>
      </c>
      <c r="P983" s="111" t="s">
        <v>540</v>
      </c>
      <c r="Q983" s="80" t="s">
        <v>1966</v>
      </c>
      <c r="R983" s="80" t="s">
        <v>1892</v>
      </c>
      <c r="S983" s="36" t="s">
        <v>2022</v>
      </c>
      <c r="T983" s="80" t="s">
        <v>2190</v>
      </c>
      <c r="U983" s="80"/>
      <c r="V983" s="80"/>
      <c r="W983" s="80" t="str">
        <f t="shared" si="47"/>
        <v/>
      </c>
      <c r="X983" s="32" t="s">
        <v>540</v>
      </c>
      <c r="Y983" s="110" t="s">
        <v>852</v>
      </c>
      <c r="Z983" s="35" t="s">
        <v>1457</v>
      </c>
      <c r="AA983" s="133">
        <v>1</v>
      </c>
      <c r="AB983" s="133">
        <f t="shared" si="48"/>
        <v>1</v>
      </c>
    </row>
    <row r="984" spans="1:28" s="3" customFormat="1" x14ac:dyDescent="0.2">
      <c r="A984" s="99" t="s">
        <v>612</v>
      </c>
      <c r="B984" s="100">
        <v>983</v>
      </c>
      <c r="C984" s="101" t="s">
        <v>853</v>
      </c>
      <c r="D984" s="142" t="s">
        <v>2546</v>
      </c>
      <c r="E984" s="100" t="s">
        <v>853</v>
      </c>
      <c r="F984" s="102" t="str">
        <f t="shared" si="46"/>
        <v xml:space="preserve">1934, June 30 - Air Mail - 6c  Dull orange,  Winged Globe , Rotary Press, Perf 10 1/2x11   </v>
      </c>
      <c r="G984" s="106" t="s">
        <v>2512</v>
      </c>
      <c r="H984" s="104">
        <v>0.25</v>
      </c>
      <c r="I984" s="105">
        <v>0.25</v>
      </c>
      <c r="J984" s="105"/>
      <c r="K984" s="105">
        <v>3.5</v>
      </c>
      <c r="L984" s="104">
        <v>0.25</v>
      </c>
      <c r="M984" s="100">
        <v>685</v>
      </c>
      <c r="N984" s="112" t="s">
        <v>540</v>
      </c>
      <c r="O984" s="32" t="s">
        <v>2208</v>
      </c>
      <c r="P984" s="111" t="s">
        <v>540</v>
      </c>
      <c r="Q984" s="80" t="s">
        <v>1962</v>
      </c>
      <c r="R984" s="80" t="s">
        <v>1891</v>
      </c>
      <c r="S984" s="36" t="s">
        <v>2204</v>
      </c>
      <c r="T984" s="80" t="s">
        <v>2206</v>
      </c>
      <c r="U984" s="80"/>
      <c r="V984" s="80" t="s">
        <v>2167</v>
      </c>
      <c r="W984" s="80" t="str">
        <f t="shared" si="47"/>
        <v>, Rotary Press</v>
      </c>
      <c r="X984" s="32" t="s">
        <v>540</v>
      </c>
      <c r="Y984" s="110" t="s">
        <v>853</v>
      </c>
      <c r="Z984" s="35" t="s">
        <v>1451</v>
      </c>
      <c r="AA984" s="133">
        <v>1</v>
      </c>
      <c r="AB984" s="133">
        <f t="shared" si="48"/>
        <v>1</v>
      </c>
    </row>
    <row r="985" spans="1:28" s="3" customFormat="1" x14ac:dyDescent="0.2">
      <c r="A985" s="99" t="s">
        <v>613</v>
      </c>
      <c r="B985" s="100">
        <v>984</v>
      </c>
      <c r="C985" s="101" t="s">
        <v>854</v>
      </c>
      <c r="D985" s="142" t="s">
        <v>2546</v>
      </c>
      <c r="E985" s="100" t="s">
        <v>854</v>
      </c>
      <c r="F985" s="102" t="str">
        <f t="shared" si="46"/>
        <v xml:space="preserve">1935, Nov. 22 - Air Mail - China Clipper - 25c   Blue,  China Clipper , Perf 11   </v>
      </c>
      <c r="G985" s="106" t="s">
        <v>2512</v>
      </c>
      <c r="H985" s="104">
        <v>1</v>
      </c>
      <c r="I985" s="105">
        <v>1</v>
      </c>
      <c r="J985" s="105"/>
      <c r="K985" s="105">
        <v>1.4</v>
      </c>
      <c r="L985" s="104">
        <v>1</v>
      </c>
      <c r="M985" s="100">
        <v>686</v>
      </c>
      <c r="N985" s="112" t="s">
        <v>540</v>
      </c>
      <c r="O985" s="32" t="s">
        <v>2210</v>
      </c>
      <c r="P985" s="111" t="s">
        <v>1466</v>
      </c>
      <c r="Q985" s="80" t="s">
        <v>1987</v>
      </c>
      <c r="R985" s="80" t="s">
        <v>1893</v>
      </c>
      <c r="S985" s="36" t="s">
        <v>2018</v>
      </c>
      <c r="T985" s="80" t="s">
        <v>2190</v>
      </c>
      <c r="U985" s="80"/>
      <c r="V985" s="80"/>
      <c r="W985" s="80" t="str">
        <f t="shared" si="47"/>
        <v/>
      </c>
      <c r="X985" s="32" t="s">
        <v>540</v>
      </c>
      <c r="Y985" s="110" t="s">
        <v>854</v>
      </c>
      <c r="Z985" s="35" t="s">
        <v>1458</v>
      </c>
      <c r="AA985" s="133">
        <v>1</v>
      </c>
      <c r="AB985" s="133">
        <f t="shared" si="48"/>
        <v>1</v>
      </c>
    </row>
    <row r="986" spans="1:28" s="3" customFormat="1" x14ac:dyDescent="0.2">
      <c r="A986" s="99" t="s">
        <v>614</v>
      </c>
      <c r="B986" s="100">
        <v>985</v>
      </c>
      <c r="C986" s="101" t="s">
        <v>1300</v>
      </c>
      <c r="D986" s="142" t="s">
        <v>2546</v>
      </c>
      <c r="E986" s="100" t="s">
        <v>1300</v>
      </c>
      <c r="F986" s="102" t="str">
        <f t="shared" si="46"/>
        <v xml:space="preserve">1937, Feb.15 - Air Mail - China Clipper - 20c  Green,  China clipper , Perf 11   </v>
      </c>
      <c r="G986" s="106" t="s">
        <v>2512</v>
      </c>
      <c r="H986" s="104">
        <v>1.75</v>
      </c>
      <c r="I986" s="105">
        <v>1.75</v>
      </c>
      <c r="J986" s="105"/>
      <c r="K986" s="105">
        <v>11</v>
      </c>
      <c r="L986" s="104">
        <v>1.75</v>
      </c>
      <c r="M986" s="100">
        <v>688</v>
      </c>
      <c r="N986" s="112" t="s">
        <v>540</v>
      </c>
      <c r="O986" s="32" t="s">
        <v>2209</v>
      </c>
      <c r="P986" s="111" t="s">
        <v>1466</v>
      </c>
      <c r="Q986" s="80" t="s">
        <v>1969</v>
      </c>
      <c r="R986" s="80" t="s">
        <v>1894</v>
      </c>
      <c r="S986" s="36" t="s">
        <v>2022</v>
      </c>
      <c r="T986" s="80" t="s">
        <v>2190</v>
      </c>
      <c r="U986" s="80"/>
      <c r="V986" s="80"/>
      <c r="W986" s="80" t="str">
        <f t="shared" si="47"/>
        <v/>
      </c>
      <c r="X986" s="32" t="s">
        <v>540</v>
      </c>
      <c r="Y986" s="110" t="s">
        <v>1300</v>
      </c>
      <c r="Z986" s="35" t="s">
        <v>1458</v>
      </c>
      <c r="AA986" s="133">
        <v>1</v>
      </c>
      <c r="AB986" s="133">
        <f t="shared" si="48"/>
        <v>1</v>
      </c>
    </row>
    <row r="987" spans="1:28" s="3" customFormat="1" x14ac:dyDescent="0.2">
      <c r="A987" s="99" t="s">
        <v>615</v>
      </c>
      <c r="B987" s="100">
        <v>986</v>
      </c>
      <c r="C987" s="101" t="s">
        <v>1301</v>
      </c>
      <c r="D987" s="142" t="s">
        <v>2546</v>
      </c>
      <c r="E987" s="100" t="s">
        <v>1301</v>
      </c>
      <c r="F987" s="102" t="str">
        <f t="shared" si="46"/>
        <v xml:space="preserve">1937, Feb.15 - Air Mail - China Clipper - 50c  Carmine,  China Clipper , Perf 11   </v>
      </c>
      <c r="G987" s="106" t="s">
        <v>2512</v>
      </c>
      <c r="H987" s="104">
        <v>5</v>
      </c>
      <c r="I987" s="105">
        <v>5</v>
      </c>
      <c r="J987" s="105"/>
      <c r="K987" s="105">
        <v>11</v>
      </c>
      <c r="L987" s="104">
        <v>5</v>
      </c>
      <c r="M987" s="100">
        <v>689</v>
      </c>
      <c r="N987" s="112" t="s">
        <v>540</v>
      </c>
      <c r="O987" s="32" t="s">
        <v>2209</v>
      </c>
      <c r="P987" s="111" t="s">
        <v>1466</v>
      </c>
      <c r="Q987" s="80" t="s">
        <v>1966</v>
      </c>
      <c r="R987" s="80" t="s">
        <v>1893</v>
      </c>
      <c r="S987" s="36" t="s">
        <v>2057</v>
      </c>
      <c r="T987" s="80" t="s">
        <v>2190</v>
      </c>
      <c r="U987" s="80"/>
      <c r="V987" s="80"/>
      <c r="W987" s="80" t="str">
        <f t="shared" si="47"/>
        <v/>
      </c>
      <c r="X987" s="32" t="s">
        <v>540</v>
      </c>
      <c r="Y987" s="110" t="s">
        <v>1301</v>
      </c>
      <c r="Z987" s="35" t="s">
        <v>1458</v>
      </c>
      <c r="AA987" s="133">
        <v>1</v>
      </c>
      <c r="AB987" s="133">
        <f t="shared" si="48"/>
        <v>1</v>
      </c>
    </row>
    <row r="988" spans="1:28" s="3" customFormat="1" x14ac:dyDescent="0.2">
      <c r="A988" s="99" t="s">
        <v>616</v>
      </c>
      <c r="B988" s="100">
        <v>987</v>
      </c>
      <c r="C988" s="101" t="s">
        <v>1302</v>
      </c>
      <c r="D988" s="142" t="s">
        <v>2546</v>
      </c>
      <c r="E988" s="100" t="s">
        <v>1302</v>
      </c>
      <c r="F988" s="102" t="str">
        <f t="shared" si="46"/>
        <v xml:space="preserve">1938, May 14 - Air Mail - 6c  Dark Blue &amp; Carmine,  Eagle , Perf 11   </v>
      </c>
      <c r="G988" s="106" t="s">
        <v>2512</v>
      </c>
      <c r="H988" s="104">
        <v>0.25</v>
      </c>
      <c r="I988" s="105">
        <v>0.25</v>
      </c>
      <c r="J988" s="105"/>
      <c r="K988" s="105">
        <v>0.7</v>
      </c>
      <c r="L988" s="104">
        <v>0.25</v>
      </c>
      <c r="M988" s="100">
        <v>690</v>
      </c>
      <c r="N988" s="112" t="s">
        <v>540</v>
      </c>
      <c r="O988" s="32" t="s">
        <v>2211</v>
      </c>
      <c r="P988" s="111" t="s">
        <v>540</v>
      </c>
      <c r="Q988" s="80" t="s">
        <v>1962</v>
      </c>
      <c r="R988" s="80" t="s">
        <v>1895</v>
      </c>
      <c r="S988" s="36" t="s">
        <v>2216</v>
      </c>
      <c r="T988" s="80" t="s">
        <v>2190</v>
      </c>
      <c r="U988" s="80"/>
      <c r="V988" s="80"/>
      <c r="W988" s="80" t="str">
        <f t="shared" si="47"/>
        <v/>
      </c>
      <c r="X988" s="32" t="s">
        <v>540</v>
      </c>
      <c r="Y988" s="110" t="s">
        <v>1302</v>
      </c>
      <c r="Z988" s="35" t="s">
        <v>1459</v>
      </c>
      <c r="AA988" s="133">
        <v>1</v>
      </c>
      <c r="AB988" s="133">
        <f t="shared" si="48"/>
        <v>1</v>
      </c>
    </row>
    <row r="989" spans="1:28" s="3" customFormat="1" x14ac:dyDescent="0.2">
      <c r="A989" s="99" t="s">
        <v>617</v>
      </c>
      <c r="B989" s="100">
        <v>988</v>
      </c>
      <c r="C989" s="101" t="s">
        <v>1303</v>
      </c>
      <c r="D989" s="142" t="s">
        <v>2546</v>
      </c>
      <c r="E989" s="100" t="s">
        <v>1303</v>
      </c>
      <c r="F989" s="102" t="str">
        <f t="shared" si="46"/>
        <v xml:space="preserve">1939, May 16 - Air Mail - 30c  Dull Blue,  Winged Globe , Perf 11   </v>
      </c>
      <c r="G989" s="106" t="s">
        <v>2512</v>
      </c>
      <c r="H989" s="104">
        <v>1.5</v>
      </c>
      <c r="I989" s="105">
        <v>1.5</v>
      </c>
      <c r="J989" s="105"/>
      <c r="K989" s="105">
        <v>12</v>
      </c>
      <c r="L989" s="104">
        <v>1.5</v>
      </c>
      <c r="M989" s="100">
        <v>691</v>
      </c>
      <c r="N989" s="112" t="s">
        <v>540</v>
      </c>
      <c r="O989" s="32" t="s">
        <v>2212</v>
      </c>
      <c r="P989" s="111" t="s">
        <v>540</v>
      </c>
      <c r="Q989" s="80" t="s">
        <v>1958</v>
      </c>
      <c r="R989" s="80" t="s">
        <v>1891</v>
      </c>
      <c r="S989" s="36" t="s">
        <v>2098</v>
      </c>
      <c r="T989" s="80" t="s">
        <v>2190</v>
      </c>
      <c r="U989" s="80"/>
      <c r="V989" s="80"/>
      <c r="W989" s="80" t="str">
        <f t="shared" si="47"/>
        <v/>
      </c>
      <c r="X989" s="32" t="s">
        <v>540</v>
      </c>
      <c r="Y989" s="110" t="s">
        <v>1303</v>
      </c>
      <c r="Z989" s="35" t="s">
        <v>1460</v>
      </c>
      <c r="AA989" s="133">
        <v>1</v>
      </c>
      <c r="AB989" s="133">
        <f t="shared" si="48"/>
        <v>1</v>
      </c>
    </row>
    <row r="990" spans="1:28" s="3" customFormat="1" x14ac:dyDescent="0.2">
      <c r="A990" s="99" t="s">
        <v>618</v>
      </c>
      <c r="B990" s="100">
        <v>989</v>
      </c>
      <c r="C990" s="101" t="s">
        <v>855</v>
      </c>
      <c r="D990" s="142" t="s">
        <v>2546</v>
      </c>
      <c r="E990" s="100" t="s">
        <v>855</v>
      </c>
      <c r="F990" s="102" t="str">
        <f t="shared" si="46"/>
        <v xml:space="preserve">1941-44 - Air Mail - Twin Motor Transport - 6c  Carmine,  Twin-Motor Transport, Rotary Press, Perf 11x10 1/2   </v>
      </c>
      <c r="G990" s="106" t="s">
        <v>2512</v>
      </c>
      <c r="H990" s="104">
        <v>0.25</v>
      </c>
      <c r="I990" s="105">
        <v>0.25</v>
      </c>
      <c r="J990" s="105"/>
      <c r="K990" s="105">
        <v>0.25</v>
      </c>
      <c r="L990" s="104">
        <v>0.25</v>
      </c>
      <c r="M990" s="100">
        <v>692</v>
      </c>
      <c r="N990" s="112" t="s">
        <v>540</v>
      </c>
      <c r="O990" s="32" t="s">
        <v>2213</v>
      </c>
      <c r="P990" s="111" t="s">
        <v>1467</v>
      </c>
      <c r="Q990" s="80" t="s">
        <v>1962</v>
      </c>
      <c r="R990" s="80" t="s">
        <v>1937</v>
      </c>
      <c r="S990" s="36" t="s">
        <v>2057</v>
      </c>
      <c r="T990" s="80" t="s">
        <v>2220</v>
      </c>
      <c r="U990" s="80"/>
      <c r="V990" s="80" t="s">
        <v>2167</v>
      </c>
      <c r="W990" s="80" t="str">
        <f t="shared" si="47"/>
        <v>, Rotary Press</v>
      </c>
      <c r="X990" s="32" t="s">
        <v>540</v>
      </c>
      <c r="Y990" s="110" t="s">
        <v>855</v>
      </c>
      <c r="Z990" s="35" t="s">
        <v>1454</v>
      </c>
      <c r="AA990" s="133">
        <v>1</v>
      </c>
      <c r="AB990" s="133">
        <f t="shared" si="48"/>
        <v>1</v>
      </c>
    </row>
    <row r="991" spans="1:28" s="3" customFormat="1" x14ac:dyDescent="0.2">
      <c r="A991" s="99" t="s">
        <v>619</v>
      </c>
      <c r="B991" s="100">
        <v>990</v>
      </c>
      <c r="C991" s="101" t="s">
        <v>858</v>
      </c>
      <c r="D991" s="142" t="s">
        <v>2546</v>
      </c>
      <c r="E991" s="100" t="s">
        <v>858</v>
      </c>
      <c r="F991" s="102" t="str">
        <f t="shared" si="46"/>
        <v xml:space="preserve">1941-44 - Air Mail - Twin Motor Transport - 8c  Olive Green,  Twin-Motor Transport, Rotary Press, Perf 11x10 1/2   </v>
      </c>
      <c r="G991" s="106" t="s">
        <v>2512</v>
      </c>
      <c r="H991" s="104">
        <v>0.25</v>
      </c>
      <c r="I991" s="105">
        <v>0.25</v>
      </c>
      <c r="J991" s="105"/>
      <c r="K991" s="105">
        <v>0.25</v>
      </c>
      <c r="L991" s="104">
        <v>0.25</v>
      </c>
      <c r="M991" s="100">
        <v>693</v>
      </c>
      <c r="N991" s="112" t="s">
        <v>540</v>
      </c>
      <c r="O991" s="32" t="s">
        <v>2213</v>
      </c>
      <c r="P991" s="111" t="s">
        <v>1467</v>
      </c>
      <c r="Q991" s="80" t="s">
        <v>1965</v>
      </c>
      <c r="R991" s="80" t="s">
        <v>1937</v>
      </c>
      <c r="S991" s="36" t="s">
        <v>2123</v>
      </c>
      <c r="T991" s="80" t="s">
        <v>2220</v>
      </c>
      <c r="U991" s="80"/>
      <c r="V991" s="80" t="s">
        <v>2167</v>
      </c>
      <c r="W991" s="80" t="str">
        <f t="shared" si="47"/>
        <v>, Rotary Press</v>
      </c>
      <c r="X991" s="32" t="s">
        <v>540</v>
      </c>
      <c r="Y991" s="110" t="s">
        <v>858</v>
      </c>
      <c r="Z991" s="35" t="s">
        <v>1454</v>
      </c>
      <c r="AA991" s="133">
        <v>1</v>
      </c>
      <c r="AB991" s="133">
        <f t="shared" si="48"/>
        <v>1</v>
      </c>
    </row>
    <row r="992" spans="1:28" s="3" customFormat="1" x14ac:dyDescent="0.2">
      <c r="A992" s="99" t="s">
        <v>620</v>
      </c>
      <c r="B992" s="100">
        <v>991</v>
      </c>
      <c r="C992" s="101" t="s">
        <v>859</v>
      </c>
      <c r="D992" s="142" t="s">
        <v>2546</v>
      </c>
      <c r="E992" s="100" t="s">
        <v>859</v>
      </c>
      <c r="F992" s="102" t="str">
        <f t="shared" si="46"/>
        <v xml:space="preserve">1941-44 - Air Mail - Twin Motor Transport - 10c  Violet,  Twin-Motor Transport, Rotary Press, Perf 11x10 1/2   </v>
      </c>
      <c r="G992" s="106" t="s">
        <v>2512</v>
      </c>
      <c r="H992" s="104">
        <v>0.35</v>
      </c>
      <c r="I992" s="105">
        <v>0.35</v>
      </c>
      <c r="J992" s="105"/>
      <c r="K992" s="105">
        <v>1.25</v>
      </c>
      <c r="L992" s="104">
        <v>0.35</v>
      </c>
      <c r="M992" s="100">
        <v>694</v>
      </c>
      <c r="N992" s="112" t="s">
        <v>540</v>
      </c>
      <c r="O992" s="32" t="s">
        <v>2213</v>
      </c>
      <c r="P992" s="111" t="s">
        <v>1467</v>
      </c>
      <c r="Q992" s="80" t="s">
        <v>1953</v>
      </c>
      <c r="R992" s="80" t="s">
        <v>1937</v>
      </c>
      <c r="S992" s="36" t="s">
        <v>2141</v>
      </c>
      <c r="T992" s="80" t="s">
        <v>2220</v>
      </c>
      <c r="U992" s="80"/>
      <c r="V992" s="80" t="s">
        <v>2167</v>
      </c>
      <c r="W992" s="80" t="str">
        <f t="shared" si="47"/>
        <v>, Rotary Press</v>
      </c>
      <c r="X992" s="32" t="s">
        <v>540</v>
      </c>
      <c r="Y992" s="110" t="s">
        <v>859</v>
      </c>
      <c r="Z992" s="35" t="s">
        <v>1454</v>
      </c>
      <c r="AA992" s="133">
        <v>1</v>
      </c>
      <c r="AB992" s="133">
        <f t="shared" si="48"/>
        <v>1</v>
      </c>
    </row>
    <row r="993" spans="1:28" s="3" customFormat="1" x14ac:dyDescent="0.2">
      <c r="A993" s="99" t="s">
        <v>621</v>
      </c>
      <c r="B993" s="100">
        <v>992</v>
      </c>
      <c r="C993" s="101" t="s">
        <v>1304</v>
      </c>
      <c r="D993" s="142" t="s">
        <v>2546</v>
      </c>
      <c r="E993" s="100" t="s">
        <v>1304</v>
      </c>
      <c r="F993" s="102" t="str">
        <f t="shared" si="46"/>
        <v xml:space="preserve">1941-44 - Air Mail - Twin Motor Transport - 15c  Brown Carmine,  Twin-Motor Transport, Rotary Press, Perf 11x10 1/2   </v>
      </c>
      <c r="G993" s="106" t="s">
        <v>2512</v>
      </c>
      <c r="H993" s="104">
        <v>0.3</v>
      </c>
      <c r="I993" s="105">
        <v>0.3</v>
      </c>
      <c r="J993" s="105"/>
      <c r="K993" s="105">
        <v>2.25</v>
      </c>
      <c r="L993" s="104">
        <v>0.3</v>
      </c>
      <c r="M993" s="100">
        <v>695</v>
      </c>
      <c r="N993" s="112" t="s">
        <v>540</v>
      </c>
      <c r="O993" s="32" t="s">
        <v>2213</v>
      </c>
      <c r="P993" s="111" t="s">
        <v>1467</v>
      </c>
      <c r="Q993" s="80" t="s">
        <v>1961</v>
      </c>
      <c r="R993" s="80" t="s">
        <v>1937</v>
      </c>
      <c r="S993" s="36" t="s">
        <v>2217</v>
      </c>
      <c r="T993" s="80" t="s">
        <v>2220</v>
      </c>
      <c r="U993" s="80"/>
      <c r="V993" s="80" t="s">
        <v>2167</v>
      </c>
      <c r="W993" s="80" t="str">
        <f t="shared" si="47"/>
        <v>, Rotary Press</v>
      </c>
      <c r="X993" s="32" t="s">
        <v>540</v>
      </c>
      <c r="Y993" s="110" t="s">
        <v>1304</v>
      </c>
      <c r="Z993" s="35" t="s">
        <v>1454</v>
      </c>
      <c r="AA993" s="133">
        <v>1</v>
      </c>
      <c r="AB993" s="133">
        <f t="shared" si="48"/>
        <v>1</v>
      </c>
    </row>
    <row r="994" spans="1:28" s="3" customFormat="1" x14ac:dyDescent="0.2">
      <c r="A994" s="99" t="s">
        <v>622</v>
      </c>
      <c r="B994" s="100">
        <v>993</v>
      </c>
      <c r="C994" s="101" t="s">
        <v>861</v>
      </c>
      <c r="D994" s="142" t="s">
        <v>2546</v>
      </c>
      <c r="E994" s="100" t="s">
        <v>861</v>
      </c>
      <c r="F994" s="102" t="str">
        <f t="shared" si="46"/>
        <v xml:space="preserve">1941-44 - Air Mail - Twin Motor Transport - 20c  Bright Green,  Twin-Motor Transport, Rotary Press, Perf 11x10 1/2   </v>
      </c>
      <c r="G994" s="106" t="s">
        <v>2512</v>
      </c>
      <c r="H994" s="104">
        <v>0.35</v>
      </c>
      <c r="I994" s="105">
        <v>0.35</v>
      </c>
      <c r="J994" s="105"/>
      <c r="K994" s="105">
        <v>2.25</v>
      </c>
      <c r="L994" s="104">
        <v>0.35</v>
      </c>
      <c r="M994" s="100">
        <v>696</v>
      </c>
      <c r="N994" s="112" t="s">
        <v>540</v>
      </c>
      <c r="O994" s="32" t="s">
        <v>2213</v>
      </c>
      <c r="P994" s="111" t="s">
        <v>1467</v>
      </c>
      <c r="Q994" s="80" t="s">
        <v>1969</v>
      </c>
      <c r="R994" s="80" t="s">
        <v>1937</v>
      </c>
      <c r="S994" s="36" t="s">
        <v>2218</v>
      </c>
      <c r="T994" s="80" t="s">
        <v>2220</v>
      </c>
      <c r="U994" s="80"/>
      <c r="V994" s="80" t="s">
        <v>2167</v>
      </c>
      <c r="W994" s="80" t="str">
        <f t="shared" si="47"/>
        <v>, Rotary Press</v>
      </c>
      <c r="X994" s="32" t="s">
        <v>540</v>
      </c>
      <c r="Y994" s="110" t="s">
        <v>861</v>
      </c>
      <c r="Z994" s="35" t="s">
        <v>1454</v>
      </c>
      <c r="AA994" s="133">
        <v>1</v>
      </c>
      <c r="AB994" s="133">
        <f t="shared" si="48"/>
        <v>1</v>
      </c>
    </row>
    <row r="995" spans="1:28" s="3" customFormat="1" x14ac:dyDescent="0.2">
      <c r="A995" s="99" t="s">
        <v>623</v>
      </c>
      <c r="B995" s="100">
        <v>994</v>
      </c>
      <c r="C995" s="101" t="s">
        <v>862</v>
      </c>
      <c r="D995" s="142" t="s">
        <v>2546</v>
      </c>
      <c r="E995" s="100" t="s">
        <v>862</v>
      </c>
      <c r="F995" s="102" t="str">
        <f t="shared" si="46"/>
        <v xml:space="preserve">1941-44 - Air Mail - Twin Motor Transport - 30c  Blue,  Twin-Motor Transport, Rotary Press, Perf 11x10 1/2   </v>
      </c>
      <c r="G995" s="106" t="s">
        <v>2512</v>
      </c>
      <c r="H995" s="104">
        <v>3.25</v>
      </c>
      <c r="I995" s="105">
        <v>3.25</v>
      </c>
      <c r="J995" s="105"/>
      <c r="K995" s="105">
        <v>2.25</v>
      </c>
      <c r="L995" s="104">
        <v>3.25</v>
      </c>
      <c r="M995" s="100">
        <v>697</v>
      </c>
      <c r="N995" s="112" t="s">
        <v>540</v>
      </c>
      <c r="O995" s="32" t="s">
        <v>2213</v>
      </c>
      <c r="P995" s="111" t="s">
        <v>1467</v>
      </c>
      <c r="Q995" s="80" t="s">
        <v>1958</v>
      </c>
      <c r="R995" s="80" t="s">
        <v>1937</v>
      </c>
      <c r="S995" s="36" t="s">
        <v>2018</v>
      </c>
      <c r="T995" s="80" t="s">
        <v>2220</v>
      </c>
      <c r="U995" s="80"/>
      <c r="V995" s="80" t="s">
        <v>2167</v>
      </c>
      <c r="W995" s="80" t="str">
        <f t="shared" si="47"/>
        <v>, Rotary Press</v>
      </c>
      <c r="X995" s="32" t="s">
        <v>540</v>
      </c>
      <c r="Y995" s="110" t="s">
        <v>862</v>
      </c>
      <c r="Z995" s="35" t="s">
        <v>1454</v>
      </c>
      <c r="AA995" s="133">
        <v>1</v>
      </c>
      <c r="AB995" s="133">
        <f t="shared" si="48"/>
        <v>1</v>
      </c>
    </row>
    <row r="996" spans="1:28" s="3" customFormat="1" x14ac:dyDescent="0.2">
      <c r="A996" s="99" t="s">
        <v>624</v>
      </c>
      <c r="B996" s="100">
        <v>995</v>
      </c>
      <c r="C996" s="101" t="s">
        <v>863</v>
      </c>
      <c r="D996" s="142" t="s">
        <v>2546</v>
      </c>
      <c r="E996" s="100" t="s">
        <v>863</v>
      </c>
      <c r="F996" s="102" t="str">
        <f t="shared" si="46"/>
        <v xml:space="preserve">1941-44 - Air Mail - Twin Motor Transport - 50c  Orange,  Twin-Motor Transport, Rotary Press, Perf 11x10 1/2   </v>
      </c>
      <c r="G996" s="106" t="s">
        <v>2512</v>
      </c>
      <c r="H996" s="104">
        <v>5</v>
      </c>
      <c r="I996" s="105">
        <v>5</v>
      </c>
      <c r="J996" s="105"/>
      <c r="K996" s="105">
        <v>11</v>
      </c>
      <c r="L996" s="104">
        <v>5</v>
      </c>
      <c r="M996" s="100">
        <v>699</v>
      </c>
      <c r="N996" s="112" t="s">
        <v>540</v>
      </c>
      <c r="O996" s="32" t="s">
        <v>2213</v>
      </c>
      <c r="P996" s="111" t="s">
        <v>1467</v>
      </c>
      <c r="Q996" s="80" t="s">
        <v>1966</v>
      </c>
      <c r="R996" s="80" t="s">
        <v>1937</v>
      </c>
      <c r="S996" s="36" t="s">
        <v>2031</v>
      </c>
      <c r="T996" s="80" t="s">
        <v>2220</v>
      </c>
      <c r="U996" s="80"/>
      <c r="V996" s="80" t="s">
        <v>2167</v>
      </c>
      <c r="W996" s="80" t="str">
        <f t="shared" si="47"/>
        <v>, Rotary Press</v>
      </c>
      <c r="X996" s="32" t="s">
        <v>540</v>
      </c>
      <c r="Y996" s="110" t="s">
        <v>863</v>
      </c>
      <c r="Z996" s="35" t="s">
        <v>1454</v>
      </c>
      <c r="AA996" s="133">
        <v>1</v>
      </c>
      <c r="AB996" s="133">
        <f t="shared" si="48"/>
        <v>1</v>
      </c>
    </row>
    <row r="997" spans="1:28" s="3" customFormat="1" x14ac:dyDescent="0.2">
      <c r="A997" s="99" t="s">
        <v>625</v>
      </c>
      <c r="B997" s="100">
        <v>996</v>
      </c>
      <c r="C997" s="101" t="s">
        <v>864</v>
      </c>
      <c r="D997" s="142" t="s">
        <v>2546</v>
      </c>
      <c r="E997" s="100" t="s">
        <v>864</v>
      </c>
      <c r="F997" s="102" t="str">
        <f t="shared" si="46"/>
        <v xml:space="preserve">1946, Sept. 26 - Air Mail - Skymaster - 5c  Carmine,  DC-4 Skymaster, Rotary Press, Perf 11x10 1/2   </v>
      </c>
      <c r="G997" s="106" t="s">
        <v>2512</v>
      </c>
      <c r="H997" s="104">
        <v>0.25</v>
      </c>
      <c r="I997" s="105">
        <v>0.25</v>
      </c>
      <c r="J997" s="105"/>
      <c r="K997" s="105">
        <v>0.25</v>
      </c>
      <c r="L997" s="104">
        <v>0.25</v>
      </c>
      <c r="M997" s="100">
        <v>700</v>
      </c>
      <c r="N997" s="112" t="s">
        <v>540</v>
      </c>
      <c r="O997" s="32" t="s">
        <v>2214</v>
      </c>
      <c r="P997" s="111" t="s">
        <v>1468</v>
      </c>
      <c r="Q997" s="80" t="s">
        <v>1952</v>
      </c>
      <c r="R997" s="80" t="s">
        <v>1938</v>
      </c>
      <c r="S997" s="36" t="s">
        <v>2057</v>
      </c>
      <c r="T997" s="80" t="s">
        <v>2220</v>
      </c>
      <c r="U997" s="80"/>
      <c r="V997" s="80" t="s">
        <v>2167</v>
      </c>
      <c r="W997" s="80" t="str">
        <f t="shared" si="47"/>
        <v>, Rotary Press</v>
      </c>
      <c r="X997" s="32" t="s">
        <v>540</v>
      </c>
      <c r="Y997" s="110" t="s">
        <v>864</v>
      </c>
      <c r="Z997" s="35" t="s">
        <v>1455</v>
      </c>
      <c r="AA997" s="133">
        <v>1</v>
      </c>
      <c r="AB997" s="133">
        <f t="shared" si="48"/>
        <v>1</v>
      </c>
    </row>
    <row r="998" spans="1:28" s="3" customFormat="1" x14ac:dyDescent="0.2">
      <c r="A998" s="99" t="s">
        <v>626</v>
      </c>
      <c r="B998" s="100">
        <v>997</v>
      </c>
      <c r="C998" s="101" t="s">
        <v>865</v>
      </c>
      <c r="D998" s="142" t="s">
        <v>2546</v>
      </c>
      <c r="E998" s="100" t="s">
        <v>865</v>
      </c>
      <c r="F998" s="102" t="str">
        <f t="shared" si="46"/>
        <v xml:space="preserve">1947, Mar. 26 - Air Mail - Skymaster - 5c  Carmine,  DC-4 Skymaster, Rotary Press, Perf 10 1/2x11   </v>
      </c>
      <c r="G998" s="106" t="s">
        <v>2512</v>
      </c>
      <c r="H998" s="104">
        <v>0.25</v>
      </c>
      <c r="I998" s="105">
        <v>0.25</v>
      </c>
      <c r="J998" s="105"/>
      <c r="K998" s="105">
        <v>0.25</v>
      </c>
      <c r="L998" s="104">
        <v>0.25</v>
      </c>
      <c r="M998" s="100">
        <v>701</v>
      </c>
      <c r="N998" s="112" t="s">
        <v>540</v>
      </c>
      <c r="O998" s="32" t="s">
        <v>2215</v>
      </c>
      <c r="P998" s="111" t="s">
        <v>1468</v>
      </c>
      <c r="Q998" s="80" t="s">
        <v>1952</v>
      </c>
      <c r="R998" s="80" t="s">
        <v>1938</v>
      </c>
      <c r="S998" s="36" t="s">
        <v>2057</v>
      </c>
      <c r="T998" s="80" t="s">
        <v>2206</v>
      </c>
      <c r="U998" s="80"/>
      <c r="V998" s="80" t="s">
        <v>2167</v>
      </c>
      <c r="W998" s="80" t="str">
        <f t="shared" si="47"/>
        <v>, Rotary Press</v>
      </c>
      <c r="X998" s="32" t="s">
        <v>540</v>
      </c>
      <c r="Y998" s="110" t="s">
        <v>865</v>
      </c>
      <c r="Z998" s="35" t="s">
        <v>1456</v>
      </c>
      <c r="AA998" s="133">
        <v>1</v>
      </c>
      <c r="AB998" s="133">
        <f t="shared" si="48"/>
        <v>1</v>
      </c>
    </row>
    <row r="999" spans="1:28" s="3" customFormat="1" x14ac:dyDescent="0.2">
      <c r="A999" s="99" t="s">
        <v>627</v>
      </c>
      <c r="B999" s="100">
        <v>998</v>
      </c>
      <c r="C999" s="101" t="s">
        <v>866</v>
      </c>
      <c r="D999" s="142" t="s">
        <v>2546</v>
      </c>
      <c r="E999" s="100" t="s">
        <v>866</v>
      </c>
      <c r="F999" s="102" t="str">
        <f t="shared" si="46"/>
        <v xml:space="preserve">1947 - Air Mail - 10c  Black,  Pan-American Building, Rotary Press, Perf 11x10 1/2   </v>
      </c>
      <c r="G999" s="106" t="s">
        <v>2512</v>
      </c>
      <c r="H999" s="104">
        <v>0.25</v>
      </c>
      <c r="I999" s="105">
        <v>0.25</v>
      </c>
      <c r="J999" s="105"/>
      <c r="K999" s="105">
        <v>0.25</v>
      </c>
      <c r="L999" s="104">
        <v>0.25</v>
      </c>
      <c r="M999" s="100">
        <v>702</v>
      </c>
      <c r="N999" s="112" t="s">
        <v>540</v>
      </c>
      <c r="O999" s="32">
        <v>1947</v>
      </c>
      <c r="P999" s="111" t="s">
        <v>540</v>
      </c>
      <c r="Q999" s="80" t="s">
        <v>1953</v>
      </c>
      <c r="R999" s="80" t="s">
        <v>1939</v>
      </c>
      <c r="S999" s="36" t="s">
        <v>2014</v>
      </c>
      <c r="T999" s="80" t="s">
        <v>2220</v>
      </c>
      <c r="U999" s="80"/>
      <c r="V999" s="80" t="s">
        <v>2167</v>
      </c>
      <c r="W999" s="80" t="str">
        <f t="shared" si="47"/>
        <v>, Rotary Press</v>
      </c>
      <c r="X999" s="32" t="s">
        <v>540</v>
      </c>
      <c r="Y999" s="110" t="s">
        <v>866</v>
      </c>
      <c r="Z999" s="35" t="s">
        <v>1469</v>
      </c>
      <c r="AA999" s="133">
        <v>1</v>
      </c>
      <c r="AB999" s="133">
        <f t="shared" si="48"/>
        <v>1</v>
      </c>
    </row>
    <row r="1000" spans="1:28" s="3" customFormat="1" x14ac:dyDescent="0.2">
      <c r="A1000" s="99" t="s">
        <v>628</v>
      </c>
      <c r="B1000" s="100">
        <v>999</v>
      </c>
      <c r="C1000" s="101" t="s">
        <v>867</v>
      </c>
      <c r="D1000" s="142" t="s">
        <v>2546</v>
      </c>
      <c r="E1000" s="100" t="s">
        <v>867</v>
      </c>
      <c r="F1000" s="102" t="str">
        <f t="shared" si="46"/>
        <v xml:space="preserve">1947 - Air Mail - 15c  Bright Blue Green,  New York Skyline, Rotary Press, Perf 11x10 1/2   </v>
      </c>
      <c r="G1000" s="106" t="s">
        <v>2512</v>
      </c>
      <c r="H1000" s="104">
        <v>0.25</v>
      </c>
      <c r="I1000" s="105">
        <v>0.25</v>
      </c>
      <c r="J1000" s="105"/>
      <c r="K1000" s="105">
        <v>0.35</v>
      </c>
      <c r="L1000" s="104">
        <v>0.25</v>
      </c>
      <c r="M1000" s="100">
        <v>703</v>
      </c>
      <c r="N1000" s="112" t="s">
        <v>540</v>
      </c>
      <c r="O1000" s="32">
        <v>1947</v>
      </c>
      <c r="P1000" s="111" t="s">
        <v>540</v>
      </c>
      <c r="Q1000" s="80" t="s">
        <v>1961</v>
      </c>
      <c r="R1000" s="80" t="s">
        <v>1896</v>
      </c>
      <c r="S1000" s="36" t="s">
        <v>2219</v>
      </c>
      <c r="T1000" s="80" t="s">
        <v>2220</v>
      </c>
      <c r="U1000" s="80"/>
      <c r="V1000" s="80" t="s">
        <v>2167</v>
      </c>
      <c r="W1000" s="80" t="str">
        <f t="shared" si="47"/>
        <v>, Rotary Press</v>
      </c>
      <c r="X1000" s="32" t="s">
        <v>540</v>
      </c>
      <c r="Y1000" s="110" t="s">
        <v>867</v>
      </c>
      <c r="Z1000" s="35" t="s">
        <v>1470</v>
      </c>
      <c r="AA1000" s="133">
        <v>1</v>
      </c>
      <c r="AB1000" s="133">
        <f t="shared" si="48"/>
        <v>1</v>
      </c>
    </row>
    <row r="1001" spans="1:28" s="3" customFormat="1" x14ac:dyDescent="0.2">
      <c r="A1001" s="99" t="s">
        <v>629</v>
      </c>
      <c r="B1001" s="100">
        <v>1000</v>
      </c>
      <c r="C1001" s="101" t="s">
        <v>868</v>
      </c>
      <c r="D1001" s="142" t="s">
        <v>2546</v>
      </c>
      <c r="E1001" s="100" t="s">
        <v>868</v>
      </c>
      <c r="F1001" s="102" t="str">
        <f t="shared" si="46"/>
        <v xml:space="preserve">1947 - Air Mail - 25c  Blue,  Plane Over Bridge, Rotary Press, Perf 11x10 1/2   </v>
      </c>
      <c r="G1001" s="106" t="s">
        <v>2512</v>
      </c>
      <c r="H1001" s="104">
        <v>0.25</v>
      </c>
      <c r="I1001" s="105">
        <v>0.25</v>
      </c>
      <c r="J1001" s="105"/>
      <c r="K1001" s="105">
        <v>0.9</v>
      </c>
      <c r="L1001" s="104">
        <v>0.25</v>
      </c>
      <c r="M1001" s="100">
        <v>704</v>
      </c>
      <c r="N1001" s="112" t="s">
        <v>540</v>
      </c>
      <c r="O1001" s="32">
        <v>1947</v>
      </c>
      <c r="P1001" s="111" t="s">
        <v>540</v>
      </c>
      <c r="Q1001" s="80" t="s">
        <v>1974</v>
      </c>
      <c r="R1001" s="80" t="s">
        <v>1897</v>
      </c>
      <c r="S1001" s="36" t="s">
        <v>2018</v>
      </c>
      <c r="T1001" s="80" t="s">
        <v>2220</v>
      </c>
      <c r="U1001" s="80"/>
      <c r="V1001" s="80" t="s">
        <v>2167</v>
      </c>
      <c r="W1001" s="80" t="str">
        <f t="shared" si="47"/>
        <v>, Rotary Press</v>
      </c>
      <c r="X1001" s="32" t="s">
        <v>540</v>
      </c>
      <c r="Y1001" s="110" t="s">
        <v>868</v>
      </c>
      <c r="Z1001" s="35" t="s">
        <v>1471</v>
      </c>
      <c r="AA1001" s="133">
        <v>1</v>
      </c>
      <c r="AB1001" s="133">
        <f t="shared" si="48"/>
        <v>1</v>
      </c>
    </row>
    <row r="1002" spans="1:28" s="3" customFormat="1" x14ac:dyDescent="0.2">
      <c r="A1002" s="99" t="s">
        <v>1332</v>
      </c>
      <c r="B1002" s="100">
        <v>1001</v>
      </c>
      <c r="C1002" s="101" t="s">
        <v>1333</v>
      </c>
      <c r="D1002" s="142" t="s">
        <v>2546</v>
      </c>
      <c r="E1002" s="100" t="s">
        <v>1333</v>
      </c>
      <c r="F1002" s="102" t="str">
        <f t="shared" si="46"/>
        <v>1913 - Parcel Post - 1c Carmine Rose, Post Office Clerk, Perf 12   Single-Line Watermark</v>
      </c>
      <c r="G1002" s="106" t="s">
        <v>2512</v>
      </c>
      <c r="H1002" s="104">
        <v>1.75</v>
      </c>
      <c r="I1002" s="105">
        <v>1.75</v>
      </c>
      <c r="J1002" s="105"/>
      <c r="K1002" s="105">
        <v>4.5</v>
      </c>
      <c r="L1002" s="104">
        <v>1.75</v>
      </c>
      <c r="M1002" s="100">
        <v>1086</v>
      </c>
      <c r="N1002" s="112" t="s">
        <v>1309</v>
      </c>
      <c r="O1002" s="32">
        <v>1913</v>
      </c>
      <c r="P1002" s="111" t="s">
        <v>1309</v>
      </c>
      <c r="Q1002" s="80" t="s">
        <v>1988</v>
      </c>
      <c r="R1002" s="80" t="s">
        <v>1996</v>
      </c>
      <c r="S1002" s="36" t="s">
        <v>2187</v>
      </c>
      <c r="T1002" s="80" t="s">
        <v>2147</v>
      </c>
      <c r="U1002" s="80" t="s">
        <v>2149</v>
      </c>
      <c r="V1002" s="80"/>
      <c r="W1002" s="80" t="str">
        <f t="shared" si="47"/>
        <v/>
      </c>
      <c r="X1002" s="32" t="s">
        <v>1309</v>
      </c>
      <c r="Y1002" s="110" t="s">
        <v>1333</v>
      </c>
      <c r="Z1002" s="35" t="s">
        <v>1353</v>
      </c>
      <c r="AA1002" s="133">
        <v>1</v>
      </c>
      <c r="AB1002" s="133">
        <f t="shared" si="48"/>
        <v>1</v>
      </c>
    </row>
    <row r="1003" spans="1:28" s="3" customFormat="1" x14ac:dyDescent="0.2">
      <c r="A1003" s="99" t="s">
        <v>1330</v>
      </c>
      <c r="B1003" s="100">
        <v>1002</v>
      </c>
      <c r="C1003" s="101" t="s">
        <v>1331</v>
      </c>
      <c r="D1003" s="142" t="s">
        <v>2546</v>
      </c>
      <c r="E1003" s="100" t="s">
        <v>1331</v>
      </c>
      <c r="F1003" s="102" t="str">
        <f t="shared" si="46"/>
        <v>1913 - Parcel Post - 2c Carmine Rose, City Carrier, Perf 12   Single-Line Watermark</v>
      </c>
      <c r="G1003" s="106" t="s">
        <v>2512</v>
      </c>
      <c r="H1003" s="104">
        <v>1.4</v>
      </c>
      <c r="I1003" s="105">
        <v>1.4</v>
      </c>
      <c r="J1003" s="105"/>
      <c r="K1003" s="105">
        <v>5.25</v>
      </c>
      <c r="L1003" s="104">
        <v>1.4</v>
      </c>
      <c r="M1003" s="100">
        <v>1090</v>
      </c>
      <c r="N1003" s="112" t="s">
        <v>1309</v>
      </c>
      <c r="O1003" s="32">
        <v>1913</v>
      </c>
      <c r="P1003" s="111" t="s">
        <v>1309</v>
      </c>
      <c r="Q1003" s="80" t="s">
        <v>1979</v>
      </c>
      <c r="R1003" s="80" t="s">
        <v>1997</v>
      </c>
      <c r="S1003" s="36" t="s">
        <v>2187</v>
      </c>
      <c r="T1003" s="80" t="s">
        <v>2147</v>
      </c>
      <c r="U1003" s="80" t="s">
        <v>2149</v>
      </c>
      <c r="V1003" s="80"/>
      <c r="W1003" s="80" t="str">
        <f t="shared" si="47"/>
        <v/>
      </c>
      <c r="X1003" s="32" t="s">
        <v>1309</v>
      </c>
      <c r="Y1003" s="110" t="s">
        <v>1331</v>
      </c>
      <c r="Z1003" s="35" t="s">
        <v>1354</v>
      </c>
      <c r="AA1003" s="133">
        <v>1</v>
      </c>
      <c r="AB1003" s="133">
        <f t="shared" si="48"/>
        <v>1</v>
      </c>
    </row>
    <row r="1004" spans="1:28" s="3" customFormat="1" x14ac:dyDescent="0.2">
      <c r="A1004" s="99" t="s">
        <v>1328</v>
      </c>
      <c r="B1004" s="100">
        <v>1003</v>
      </c>
      <c r="C1004" s="101" t="s">
        <v>1329</v>
      </c>
      <c r="D1004" s="142" t="s">
        <v>2546</v>
      </c>
      <c r="E1004" s="100" t="s">
        <v>1329</v>
      </c>
      <c r="F1004" s="102" t="str">
        <f t="shared" si="46"/>
        <v>1913 - Parcel Post - 3c Carmine, Railway Postal Clerk, Perf 12   Single-Line Watermark</v>
      </c>
      <c r="G1004" s="106" t="s">
        <v>2512</v>
      </c>
      <c r="H1004" s="104">
        <v>6.5</v>
      </c>
      <c r="I1004" s="105">
        <v>6.5</v>
      </c>
      <c r="J1004" s="105"/>
      <c r="K1004" s="105">
        <v>9.5</v>
      </c>
      <c r="L1004" s="104">
        <v>6.5</v>
      </c>
      <c r="M1004" s="100">
        <v>1091</v>
      </c>
      <c r="N1004" s="112" t="s">
        <v>1309</v>
      </c>
      <c r="O1004" s="32">
        <v>1913</v>
      </c>
      <c r="P1004" s="111" t="s">
        <v>1309</v>
      </c>
      <c r="Q1004" s="80" t="s">
        <v>1990</v>
      </c>
      <c r="R1004" s="80" t="s">
        <v>1998</v>
      </c>
      <c r="S1004" s="36" t="s">
        <v>2057</v>
      </c>
      <c r="T1004" s="80" t="s">
        <v>2147</v>
      </c>
      <c r="U1004" s="80" t="s">
        <v>2149</v>
      </c>
      <c r="V1004" s="80"/>
      <c r="W1004" s="80" t="str">
        <f t="shared" si="47"/>
        <v/>
      </c>
      <c r="X1004" s="32" t="s">
        <v>1309</v>
      </c>
      <c r="Y1004" s="110" t="s">
        <v>1329</v>
      </c>
      <c r="Z1004" s="35" t="s">
        <v>1355</v>
      </c>
      <c r="AA1004" s="133">
        <v>1</v>
      </c>
      <c r="AB1004" s="133">
        <f t="shared" si="48"/>
        <v>1</v>
      </c>
    </row>
    <row r="1005" spans="1:28" s="3" customFormat="1" x14ac:dyDescent="0.2">
      <c r="A1005" s="99" t="s">
        <v>1326</v>
      </c>
      <c r="B1005" s="100">
        <v>1004</v>
      </c>
      <c r="C1005" s="101" t="s">
        <v>1327</v>
      </c>
      <c r="D1005" s="142" t="s">
        <v>2546</v>
      </c>
      <c r="E1005" s="100" t="s">
        <v>1327</v>
      </c>
      <c r="F1005" s="102" t="str">
        <f t="shared" si="46"/>
        <v>1913 - Parcel Post - 4c Carmine Rose, Rural Carrier, Perf 12   Single-Line Watermark</v>
      </c>
      <c r="G1005" s="106" t="s">
        <v>2512</v>
      </c>
      <c r="H1005" s="104">
        <v>3.5</v>
      </c>
      <c r="I1005" s="105">
        <v>3.5</v>
      </c>
      <c r="J1005" s="105"/>
      <c r="K1005" s="105">
        <v>30</v>
      </c>
      <c r="L1005" s="104">
        <v>3.5</v>
      </c>
      <c r="M1005" s="100">
        <v>1092</v>
      </c>
      <c r="N1005" s="112" t="s">
        <v>1309</v>
      </c>
      <c r="O1005" s="32">
        <v>1913</v>
      </c>
      <c r="P1005" s="111" t="s">
        <v>1309</v>
      </c>
      <c r="Q1005" s="80" t="s">
        <v>2008</v>
      </c>
      <c r="R1005" s="80" t="s">
        <v>1999</v>
      </c>
      <c r="S1005" s="36" t="s">
        <v>2187</v>
      </c>
      <c r="T1005" s="80" t="s">
        <v>2147</v>
      </c>
      <c r="U1005" s="80" t="s">
        <v>2149</v>
      </c>
      <c r="V1005" s="80"/>
      <c r="W1005" s="80" t="str">
        <f t="shared" si="47"/>
        <v/>
      </c>
      <c r="X1005" s="32" t="s">
        <v>1309</v>
      </c>
      <c r="Y1005" s="110" t="s">
        <v>1327</v>
      </c>
      <c r="Z1005" s="35" t="s">
        <v>1356</v>
      </c>
      <c r="AA1005" s="133">
        <v>1</v>
      </c>
      <c r="AB1005" s="133">
        <f t="shared" si="48"/>
        <v>1</v>
      </c>
    </row>
    <row r="1006" spans="1:28" s="3" customFormat="1" x14ac:dyDescent="0.2">
      <c r="A1006" s="99" t="s">
        <v>1324</v>
      </c>
      <c r="B1006" s="100">
        <v>1005</v>
      </c>
      <c r="C1006" s="101" t="s">
        <v>1325</v>
      </c>
      <c r="D1006" s="142" t="s">
        <v>2546</v>
      </c>
      <c r="E1006" s="100" t="s">
        <v>1325</v>
      </c>
      <c r="F1006" s="102" t="str">
        <f t="shared" si="46"/>
        <v>1913 - Parcel Post - 5c Carmine Rose, Mail Train and Mail Bag on Rack, Perf 12   Single-Line Watermark</v>
      </c>
      <c r="G1006" s="106" t="s">
        <v>2512</v>
      </c>
      <c r="H1006" s="104">
        <v>2.5</v>
      </c>
      <c r="I1006" s="105">
        <v>2.5</v>
      </c>
      <c r="J1006" s="105"/>
      <c r="K1006" s="105">
        <v>25</v>
      </c>
      <c r="L1006" s="104">
        <v>2.5</v>
      </c>
      <c r="M1006" s="100">
        <v>1093</v>
      </c>
      <c r="N1006" s="112" t="s">
        <v>1309</v>
      </c>
      <c r="O1006" s="32">
        <v>1913</v>
      </c>
      <c r="P1006" s="111" t="s">
        <v>1309</v>
      </c>
      <c r="Q1006" s="80" t="s">
        <v>1981</v>
      </c>
      <c r="R1006" s="80" t="s">
        <v>2000</v>
      </c>
      <c r="S1006" s="36" t="s">
        <v>2187</v>
      </c>
      <c r="T1006" s="80" t="s">
        <v>2147</v>
      </c>
      <c r="U1006" s="80" t="s">
        <v>2149</v>
      </c>
      <c r="V1006" s="80"/>
      <c r="W1006" s="80" t="str">
        <f t="shared" si="47"/>
        <v/>
      </c>
      <c r="X1006" s="32" t="s">
        <v>1309</v>
      </c>
      <c r="Y1006" s="110" t="s">
        <v>1325</v>
      </c>
      <c r="Z1006" s="35" t="s">
        <v>1357</v>
      </c>
      <c r="AA1006" s="133">
        <v>1</v>
      </c>
      <c r="AB1006" s="133">
        <f t="shared" si="48"/>
        <v>1</v>
      </c>
    </row>
    <row r="1007" spans="1:28" s="3" customFormat="1" x14ac:dyDescent="0.2">
      <c r="A1007" s="99" t="s">
        <v>1322</v>
      </c>
      <c r="B1007" s="100">
        <v>1006</v>
      </c>
      <c r="C1007" s="101" t="s">
        <v>1323</v>
      </c>
      <c r="D1007" s="142" t="s">
        <v>2546</v>
      </c>
      <c r="E1007" s="100" t="s">
        <v>1323</v>
      </c>
      <c r="F1007" s="102" t="str">
        <f t="shared" si="46"/>
        <v>1913 - Parcel Post - 10c Carmine Rose, Steamship and Mail Tender, Perf 12   Single-Line Watermark</v>
      </c>
      <c r="G1007" s="106" t="s">
        <v>2512</v>
      </c>
      <c r="H1007" s="104">
        <v>3.5</v>
      </c>
      <c r="I1007" s="105">
        <v>3.5</v>
      </c>
      <c r="J1007" s="105"/>
      <c r="K1007" s="105">
        <v>42.5</v>
      </c>
      <c r="L1007" s="104">
        <v>3.5</v>
      </c>
      <c r="M1007" s="100">
        <v>1094</v>
      </c>
      <c r="N1007" s="112" t="s">
        <v>1309</v>
      </c>
      <c r="O1007" s="32">
        <v>1913</v>
      </c>
      <c r="P1007" s="111" t="s">
        <v>1309</v>
      </c>
      <c r="Q1007" s="80" t="s">
        <v>1940</v>
      </c>
      <c r="R1007" s="80" t="s">
        <v>2001</v>
      </c>
      <c r="S1007" s="36" t="s">
        <v>2187</v>
      </c>
      <c r="T1007" s="80" t="s">
        <v>2147</v>
      </c>
      <c r="U1007" s="80" t="s">
        <v>2149</v>
      </c>
      <c r="V1007" s="80"/>
      <c r="W1007" s="80" t="str">
        <f t="shared" si="47"/>
        <v/>
      </c>
      <c r="X1007" s="32" t="s">
        <v>1309</v>
      </c>
      <c r="Y1007" s="110" t="s">
        <v>1323</v>
      </c>
      <c r="Z1007" s="35" t="s">
        <v>1358</v>
      </c>
      <c r="AA1007" s="133">
        <v>1</v>
      </c>
      <c r="AB1007" s="133">
        <f t="shared" si="48"/>
        <v>1</v>
      </c>
    </row>
    <row r="1008" spans="1:28" s="3" customFormat="1" x14ac:dyDescent="0.2">
      <c r="A1008" s="99" t="s">
        <v>1320</v>
      </c>
      <c r="B1008" s="100">
        <v>1007</v>
      </c>
      <c r="C1008" s="101" t="s">
        <v>1321</v>
      </c>
      <c r="D1008" s="142" t="s">
        <v>2546</v>
      </c>
      <c r="E1008" s="100" t="s">
        <v>1321</v>
      </c>
      <c r="F1008" s="102" t="str">
        <f t="shared" si="46"/>
        <v>1913 - Parcel Post - 15c Carmine Rose, Automobile Servie, Perf 12   Single-Line Watermark</v>
      </c>
      <c r="G1008" s="106" t="s">
        <v>2512</v>
      </c>
      <c r="H1008" s="104">
        <v>15</v>
      </c>
      <c r="I1008" s="105">
        <v>15</v>
      </c>
      <c r="J1008" s="105"/>
      <c r="K1008" s="105">
        <v>62.5</v>
      </c>
      <c r="L1008" s="104">
        <v>15</v>
      </c>
      <c r="M1008" s="100">
        <v>1095</v>
      </c>
      <c r="N1008" s="112" t="s">
        <v>1309</v>
      </c>
      <c r="O1008" s="32">
        <v>1913</v>
      </c>
      <c r="P1008" s="111" t="s">
        <v>1309</v>
      </c>
      <c r="Q1008" s="80" t="s">
        <v>1941</v>
      </c>
      <c r="R1008" s="80" t="s">
        <v>2002</v>
      </c>
      <c r="S1008" s="36" t="s">
        <v>2187</v>
      </c>
      <c r="T1008" s="80" t="s">
        <v>2147</v>
      </c>
      <c r="U1008" s="80" t="s">
        <v>2149</v>
      </c>
      <c r="V1008" s="80"/>
      <c r="W1008" s="80" t="str">
        <f t="shared" si="47"/>
        <v/>
      </c>
      <c r="X1008" s="32" t="s">
        <v>1309</v>
      </c>
      <c r="Y1008" s="110" t="s">
        <v>1321</v>
      </c>
      <c r="Z1008" s="35" t="s">
        <v>1359</v>
      </c>
      <c r="AA1008" s="133">
        <v>1</v>
      </c>
      <c r="AB1008" s="133">
        <f t="shared" si="48"/>
        <v>1</v>
      </c>
    </row>
    <row r="1009" spans="1:28" s="3" customFormat="1" x14ac:dyDescent="0.2">
      <c r="A1009" s="99" t="s">
        <v>1318</v>
      </c>
      <c r="B1009" s="100">
        <v>1008</v>
      </c>
      <c r="C1009" s="101" t="s">
        <v>1319</v>
      </c>
      <c r="D1009" s="142" t="s">
        <v>2546</v>
      </c>
      <c r="E1009" s="100" t="s">
        <v>1319</v>
      </c>
      <c r="F1009" s="102" t="str">
        <f t="shared" si="46"/>
        <v>1913 - Parcel Post - 20c Carmine Rose, Airplane Carrying Mail, Perf 12   Single-Line Watermark</v>
      </c>
      <c r="G1009" s="106" t="s">
        <v>2512</v>
      </c>
      <c r="H1009" s="104">
        <v>30</v>
      </c>
      <c r="I1009" s="105">
        <v>30</v>
      </c>
      <c r="J1009" s="105"/>
      <c r="K1009" s="105">
        <v>120</v>
      </c>
      <c r="L1009" s="104">
        <v>30</v>
      </c>
      <c r="M1009" s="100">
        <v>1096</v>
      </c>
      <c r="N1009" s="112" t="s">
        <v>1309</v>
      </c>
      <c r="O1009" s="32">
        <v>1913</v>
      </c>
      <c r="P1009" s="111" t="s">
        <v>1309</v>
      </c>
      <c r="Q1009" s="80" t="s">
        <v>1942</v>
      </c>
      <c r="R1009" s="80" t="s">
        <v>2003</v>
      </c>
      <c r="S1009" s="36" t="s">
        <v>2187</v>
      </c>
      <c r="T1009" s="80" t="s">
        <v>2147</v>
      </c>
      <c r="U1009" s="80" t="s">
        <v>2149</v>
      </c>
      <c r="V1009" s="80"/>
      <c r="W1009" s="80" t="str">
        <f t="shared" si="47"/>
        <v/>
      </c>
      <c r="X1009" s="32" t="s">
        <v>1309</v>
      </c>
      <c r="Y1009" s="110" t="s">
        <v>1319</v>
      </c>
      <c r="Z1009" s="35" t="s">
        <v>1360</v>
      </c>
      <c r="AA1009" s="133">
        <v>1</v>
      </c>
      <c r="AB1009" s="133">
        <f t="shared" si="48"/>
        <v>1</v>
      </c>
    </row>
    <row r="1010" spans="1:28" s="3" customFormat="1" x14ac:dyDescent="0.2">
      <c r="A1010" s="99" t="s">
        <v>1316</v>
      </c>
      <c r="B1010" s="100">
        <v>1009</v>
      </c>
      <c r="C1010" s="101" t="s">
        <v>1317</v>
      </c>
      <c r="D1010" s="142" t="s">
        <v>2546</v>
      </c>
      <c r="E1010" s="100" t="s">
        <v>1317</v>
      </c>
      <c r="F1010" s="102" t="str">
        <f t="shared" si="46"/>
        <v>1913 - Parcel Post - 25c Carmine Rose, Manufacturing Steel Plant, Perf 12   Single-Line Watermark</v>
      </c>
      <c r="G1010" s="106" t="s">
        <v>2512</v>
      </c>
      <c r="H1010" s="104">
        <v>8.5</v>
      </c>
      <c r="I1010" s="105">
        <v>8.5</v>
      </c>
      <c r="J1010" s="105"/>
      <c r="K1010" s="105">
        <v>57.5</v>
      </c>
      <c r="L1010" s="104">
        <v>8.5</v>
      </c>
      <c r="M1010" s="100">
        <v>1097</v>
      </c>
      <c r="N1010" s="112" t="s">
        <v>1309</v>
      </c>
      <c r="O1010" s="32">
        <v>1913</v>
      </c>
      <c r="P1010" s="111" t="s">
        <v>1309</v>
      </c>
      <c r="Q1010" s="80" t="s">
        <v>1989</v>
      </c>
      <c r="R1010" s="80" t="s">
        <v>2004</v>
      </c>
      <c r="S1010" s="36" t="s">
        <v>2187</v>
      </c>
      <c r="T1010" s="80" t="s">
        <v>2147</v>
      </c>
      <c r="U1010" s="80" t="s">
        <v>2149</v>
      </c>
      <c r="V1010" s="80"/>
      <c r="W1010" s="80" t="str">
        <f t="shared" si="47"/>
        <v/>
      </c>
      <c r="X1010" s="32" t="s">
        <v>1309</v>
      </c>
      <c r="Y1010" s="110" t="s">
        <v>1317</v>
      </c>
      <c r="Z1010" s="35" t="s">
        <v>1361</v>
      </c>
      <c r="AA1010" s="133">
        <v>1</v>
      </c>
      <c r="AB1010" s="133">
        <f t="shared" si="48"/>
        <v>1</v>
      </c>
    </row>
    <row r="1011" spans="1:28" s="3" customFormat="1" x14ac:dyDescent="0.2">
      <c r="A1011" s="99" t="s">
        <v>1314</v>
      </c>
      <c r="B1011" s="100">
        <v>1010</v>
      </c>
      <c r="C1011" s="101" t="s">
        <v>1315</v>
      </c>
      <c r="D1011" s="142" t="s">
        <v>2546</v>
      </c>
      <c r="E1011" s="100" t="s">
        <v>1315</v>
      </c>
      <c r="F1011" s="102" t="str">
        <f t="shared" si="46"/>
        <v>1913 - Parcel Post - 50c Carmine Rose, Dairying, Perf 12   Single-Line Watermark</v>
      </c>
      <c r="G1011" s="106" t="s">
        <v>2512</v>
      </c>
      <c r="H1011" s="104">
        <v>50</v>
      </c>
      <c r="I1011" s="105">
        <v>50</v>
      </c>
      <c r="J1011" s="105"/>
      <c r="K1011" s="105">
        <v>235</v>
      </c>
      <c r="L1011" s="104">
        <v>50</v>
      </c>
      <c r="M1011" s="100">
        <v>1087</v>
      </c>
      <c r="N1011" s="112" t="s">
        <v>1309</v>
      </c>
      <c r="O1011" s="32">
        <v>1913</v>
      </c>
      <c r="P1011" s="111" t="s">
        <v>1309</v>
      </c>
      <c r="Q1011" s="80" t="s">
        <v>1992</v>
      </c>
      <c r="R1011" s="80" t="s">
        <v>2005</v>
      </c>
      <c r="S1011" s="36" t="s">
        <v>2187</v>
      </c>
      <c r="T1011" s="80" t="s">
        <v>2147</v>
      </c>
      <c r="U1011" s="80" t="s">
        <v>2149</v>
      </c>
      <c r="V1011" s="80"/>
      <c r="W1011" s="80" t="str">
        <f t="shared" si="47"/>
        <v/>
      </c>
      <c r="X1011" s="32" t="s">
        <v>1309</v>
      </c>
      <c r="Y1011" s="110" t="s">
        <v>1315</v>
      </c>
      <c r="Z1011" s="35" t="s">
        <v>1362</v>
      </c>
      <c r="AA1011" s="133">
        <v>1</v>
      </c>
      <c r="AB1011" s="133">
        <f t="shared" si="48"/>
        <v>1</v>
      </c>
    </row>
    <row r="1012" spans="1:28" s="3" customFormat="1" x14ac:dyDescent="0.2">
      <c r="A1012" s="99" t="s">
        <v>1312</v>
      </c>
      <c r="B1012" s="100">
        <v>1011</v>
      </c>
      <c r="C1012" s="101" t="s">
        <v>1313</v>
      </c>
      <c r="D1012" s="142" t="s">
        <v>2546</v>
      </c>
      <c r="E1012" s="100" t="s">
        <v>1313</v>
      </c>
      <c r="F1012" s="102" t="str">
        <f t="shared" si="46"/>
        <v>1913 - Parcel Post - 75c Carmine Rose, Harvesting, Perf 12   Single-Line Watermark</v>
      </c>
      <c r="G1012" s="106" t="s">
        <v>2512</v>
      </c>
      <c r="H1012" s="104">
        <v>40</v>
      </c>
      <c r="I1012" s="105">
        <v>40</v>
      </c>
      <c r="J1012" s="105"/>
      <c r="K1012" s="105">
        <v>85</v>
      </c>
      <c r="L1012" s="104">
        <v>40</v>
      </c>
      <c r="M1012" s="100">
        <v>1088</v>
      </c>
      <c r="N1012" s="112" t="s">
        <v>1309</v>
      </c>
      <c r="O1012" s="32">
        <v>1913</v>
      </c>
      <c r="P1012" s="111" t="s">
        <v>1309</v>
      </c>
      <c r="Q1012" s="80" t="s">
        <v>2009</v>
      </c>
      <c r="R1012" s="80" t="s">
        <v>2006</v>
      </c>
      <c r="S1012" s="36" t="s">
        <v>2187</v>
      </c>
      <c r="T1012" s="80" t="s">
        <v>2147</v>
      </c>
      <c r="U1012" s="80" t="s">
        <v>2149</v>
      </c>
      <c r="V1012" s="80"/>
      <c r="W1012" s="80" t="str">
        <f t="shared" si="47"/>
        <v/>
      </c>
      <c r="X1012" s="32" t="s">
        <v>1309</v>
      </c>
      <c r="Y1012" s="110" t="s">
        <v>1313</v>
      </c>
      <c r="Z1012" s="35" t="s">
        <v>1363</v>
      </c>
      <c r="AA1012" s="133">
        <v>1</v>
      </c>
      <c r="AB1012" s="133">
        <f t="shared" si="48"/>
        <v>1</v>
      </c>
    </row>
    <row r="1013" spans="1:28" s="3" customFormat="1" x14ac:dyDescent="0.2">
      <c r="A1013" s="99" t="s">
        <v>1310</v>
      </c>
      <c r="B1013" s="100">
        <v>1012</v>
      </c>
      <c r="C1013" s="101" t="s">
        <v>1311</v>
      </c>
      <c r="D1013" s="142" t="s">
        <v>2546</v>
      </c>
      <c r="E1013" s="100" t="s">
        <v>1311</v>
      </c>
      <c r="F1013" s="102" t="str">
        <f t="shared" si="46"/>
        <v>1913 - Parcel Post - $1 Carmine Rose, Fruit Growing, Perf 12   Single-Line Watermark</v>
      </c>
      <c r="G1013" s="106" t="s">
        <v>2512</v>
      </c>
      <c r="H1013" s="104">
        <v>45</v>
      </c>
      <c r="I1013" s="105">
        <v>45</v>
      </c>
      <c r="J1013" s="105"/>
      <c r="K1013" s="105">
        <v>280</v>
      </c>
      <c r="L1013" s="104">
        <v>45</v>
      </c>
      <c r="M1013" s="100">
        <v>1089</v>
      </c>
      <c r="N1013" s="112" t="s">
        <v>1309</v>
      </c>
      <c r="O1013" s="32">
        <v>1913</v>
      </c>
      <c r="P1013" s="111" t="s">
        <v>1309</v>
      </c>
      <c r="Q1013" s="140" t="s">
        <v>2544</v>
      </c>
      <c r="R1013" s="80" t="s">
        <v>2007</v>
      </c>
      <c r="S1013" s="36" t="s">
        <v>2187</v>
      </c>
      <c r="T1013" s="80" t="s">
        <v>2147</v>
      </c>
      <c r="U1013" s="80" t="s">
        <v>2149</v>
      </c>
      <c r="V1013" s="80"/>
      <c r="W1013" s="80" t="str">
        <f t="shared" si="47"/>
        <v/>
      </c>
      <c r="X1013" s="32" t="s">
        <v>1309</v>
      </c>
      <c r="Y1013" s="110" t="s">
        <v>1311</v>
      </c>
      <c r="Z1013" s="35" t="s">
        <v>1364</v>
      </c>
      <c r="AA1013" s="133">
        <v>1</v>
      </c>
      <c r="AB1013" s="133">
        <f t="shared" si="48"/>
        <v>1</v>
      </c>
    </row>
    <row r="1014" spans="1:28" s="3" customFormat="1" x14ac:dyDescent="0.2">
      <c r="A1014" s="99" t="s">
        <v>1370</v>
      </c>
      <c r="B1014" s="100">
        <v>1013</v>
      </c>
      <c r="C1014" s="101" t="s">
        <v>1375</v>
      </c>
      <c r="D1014" s="142" t="s">
        <v>2546</v>
      </c>
      <c r="E1014" s="100" t="s">
        <v>1375</v>
      </c>
      <c r="F1014" s="102" t="str">
        <f t="shared" si="46"/>
        <v>1913 - Parcel Postage Due - 1c Dark Green, Parcel Postage Due, Perf 12   Single-Line Watermark</v>
      </c>
      <c r="G1014" s="106" t="s">
        <v>2512</v>
      </c>
      <c r="H1014" s="104">
        <v>4.25</v>
      </c>
      <c r="I1014" s="105">
        <v>4.25</v>
      </c>
      <c r="J1014" s="105"/>
      <c r="K1014" s="105">
        <v>8.5</v>
      </c>
      <c r="L1014" s="104">
        <v>4.25</v>
      </c>
      <c r="M1014" s="100">
        <v>1077</v>
      </c>
      <c r="N1014" s="112" t="s">
        <v>1339</v>
      </c>
      <c r="O1014" s="32">
        <v>1913</v>
      </c>
      <c r="P1014" s="111" t="s">
        <v>1339</v>
      </c>
      <c r="Q1014" s="80" t="s">
        <v>1988</v>
      </c>
      <c r="R1014" s="80" t="s">
        <v>1339</v>
      </c>
      <c r="S1014" s="36" t="s">
        <v>2034</v>
      </c>
      <c r="T1014" s="80" t="s">
        <v>2147</v>
      </c>
      <c r="U1014" s="80" t="s">
        <v>2149</v>
      </c>
      <c r="V1014" s="80"/>
      <c r="W1014" s="80" t="str">
        <f t="shared" si="47"/>
        <v/>
      </c>
      <c r="X1014" s="32" t="s">
        <v>1339</v>
      </c>
      <c r="Y1014" s="110" t="s">
        <v>1375</v>
      </c>
      <c r="Z1014" s="35" t="s">
        <v>1380</v>
      </c>
      <c r="AA1014" s="133">
        <v>1</v>
      </c>
      <c r="AB1014" s="133">
        <f t="shared" si="48"/>
        <v>1</v>
      </c>
    </row>
    <row r="1015" spans="1:28" s="3" customFormat="1" x14ac:dyDescent="0.2">
      <c r="A1015" s="99" t="s">
        <v>1371</v>
      </c>
      <c r="B1015" s="100">
        <v>1014</v>
      </c>
      <c r="C1015" s="101" t="s">
        <v>1376</v>
      </c>
      <c r="D1015" s="142" t="s">
        <v>2546</v>
      </c>
      <c r="E1015" s="100" t="s">
        <v>1376</v>
      </c>
      <c r="F1015" s="102" t="str">
        <f t="shared" si="46"/>
        <v>1913 - Parcel Postage Due - 2c Dark Green, Parcel Postage Due, Perf 12   Single-Line Watermark</v>
      </c>
      <c r="G1015" s="106" t="s">
        <v>2512</v>
      </c>
      <c r="H1015" s="104">
        <v>18</v>
      </c>
      <c r="I1015" s="105">
        <v>18</v>
      </c>
      <c r="J1015" s="105"/>
      <c r="K1015" s="105">
        <v>65</v>
      </c>
      <c r="L1015" s="104">
        <v>18</v>
      </c>
      <c r="M1015" s="100">
        <v>1078</v>
      </c>
      <c r="N1015" s="112" t="s">
        <v>1339</v>
      </c>
      <c r="O1015" s="32">
        <v>1913</v>
      </c>
      <c r="P1015" s="111" t="s">
        <v>1339</v>
      </c>
      <c r="Q1015" s="80" t="s">
        <v>1979</v>
      </c>
      <c r="R1015" s="80" t="s">
        <v>1339</v>
      </c>
      <c r="S1015" s="36" t="s">
        <v>2034</v>
      </c>
      <c r="T1015" s="80" t="s">
        <v>2147</v>
      </c>
      <c r="U1015" s="80" t="s">
        <v>2149</v>
      </c>
      <c r="V1015" s="80"/>
      <c r="W1015" s="80" t="str">
        <f t="shared" si="47"/>
        <v/>
      </c>
      <c r="X1015" s="32" t="s">
        <v>1339</v>
      </c>
      <c r="Y1015" s="110" t="s">
        <v>1376</v>
      </c>
      <c r="Z1015" s="35" t="s">
        <v>1380</v>
      </c>
      <c r="AA1015" s="133">
        <v>1</v>
      </c>
      <c r="AB1015" s="133">
        <f t="shared" si="48"/>
        <v>1</v>
      </c>
    </row>
    <row r="1016" spans="1:28" s="3" customFormat="1" x14ac:dyDescent="0.2">
      <c r="A1016" s="99" t="s">
        <v>1372</v>
      </c>
      <c r="B1016" s="100">
        <v>1015</v>
      </c>
      <c r="C1016" s="101" t="s">
        <v>1377</v>
      </c>
      <c r="D1016" s="142" t="s">
        <v>2546</v>
      </c>
      <c r="E1016" s="100" t="s">
        <v>1377</v>
      </c>
      <c r="F1016" s="102" t="str">
        <f t="shared" si="46"/>
        <v>1913 - Parcel Postage Due - 5c Dark Green, Parcel Postage Due, Perf 12   Single-Line Watermark</v>
      </c>
      <c r="G1016" s="106" t="s">
        <v>2512</v>
      </c>
      <c r="H1016" s="104">
        <v>5</v>
      </c>
      <c r="I1016" s="105">
        <v>5</v>
      </c>
      <c r="J1016" s="105"/>
      <c r="K1016" s="105">
        <v>10</v>
      </c>
      <c r="L1016" s="104">
        <v>5</v>
      </c>
      <c r="M1016" s="100">
        <v>1079</v>
      </c>
      <c r="N1016" s="112" t="s">
        <v>1339</v>
      </c>
      <c r="O1016" s="32">
        <v>1913</v>
      </c>
      <c r="P1016" s="111" t="s">
        <v>1339</v>
      </c>
      <c r="Q1016" s="80" t="s">
        <v>1981</v>
      </c>
      <c r="R1016" s="80" t="s">
        <v>1339</v>
      </c>
      <c r="S1016" s="36" t="s">
        <v>2034</v>
      </c>
      <c r="T1016" s="80" t="s">
        <v>2147</v>
      </c>
      <c r="U1016" s="80" t="s">
        <v>2149</v>
      </c>
      <c r="V1016" s="80"/>
      <c r="W1016" s="80" t="str">
        <f t="shared" si="47"/>
        <v/>
      </c>
      <c r="X1016" s="32" t="s">
        <v>1339</v>
      </c>
      <c r="Y1016" s="110" t="s">
        <v>1377</v>
      </c>
      <c r="Z1016" s="35" t="s">
        <v>1380</v>
      </c>
      <c r="AA1016" s="133">
        <v>1</v>
      </c>
      <c r="AB1016" s="133">
        <f t="shared" si="48"/>
        <v>1</v>
      </c>
    </row>
    <row r="1017" spans="1:28" s="3" customFormat="1" x14ac:dyDescent="0.2">
      <c r="A1017" s="99" t="s">
        <v>1373</v>
      </c>
      <c r="B1017" s="100">
        <v>1016</v>
      </c>
      <c r="C1017" s="101" t="s">
        <v>1378</v>
      </c>
      <c r="D1017" s="142" t="s">
        <v>2546</v>
      </c>
      <c r="E1017" s="100" t="s">
        <v>1378</v>
      </c>
      <c r="F1017" s="102" t="str">
        <f t="shared" si="46"/>
        <v>1913 - Parcel Postage Due - 10c Dark Green, Parcel Postage Due, Perf 12   Single-Line Watermark</v>
      </c>
      <c r="G1017" s="106" t="s">
        <v>2512</v>
      </c>
      <c r="H1017" s="104">
        <v>45</v>
      </c>
      <c r="I1017" s="105">
        <v>45</v>
      </c>
      <c r="J1017" s="105"/>
      <c r="K1017" s="105">
        <v>120</v>
      </c>
      <c r="L1017" s="104">
        <v>45</v>
      </c>
      <c r="M1017" s="100">
        <v>1080</v>
      </c>
      <c r="N1017" s="112" t="s">
        <v>1339</v>
      </c>
      <c r="O1017" s="32">
        <v>1913</v>
      </c>
      <c r="P1017" s="111" t="s">
        <v>1339</v>
      </c>
      <c r="Q1017" s="80" t="s">
        <v>1940</v>
      </c>
      <c r="R1017" s="80" t="s">
        <v>1339</v>
      </c>
      <c r="S1017" s="36" t="s">
        <v>2034</v>
      </c>
      <c r="T1017" s="80" t="s">
        <v>2147</v>
      </c>
      <c r="U1017" s="80" t="s">
        <v>2149</v>
      </c>
      <c r="V1017" s="80"/>
      <c r="W1017" s="80" t="str">
        <f t="shared" si="47"/>
        <v/>
      </c>
      <c r="X1017" s="32" t="s">
        <v>1339</v>
      </c>
      <c r="Y1017" s="110" t="s">
        <v>1378</v>
      </c>
      <c r="Z1017" s="35" t="s">
        <v>1380</v>
      </c>
      <c r="AA1017" s="133">
        <v>1</v>
      </c>
      <c r="AB1017" s="133">
        <f t="shared" si="48"/>
        <v>1</v>
      </c>
    </row>
    <row r="1018" spans="1:28" s="3" customFormat="1" x14ac:dyDescent="0.2">
      <c r="A1018" s="99" t="s">
        <v>1374</v>
      </c>
      <c r="B1018" s="100">
        <v>1017</v>
      </c>
      <c r="C1018" s="101" t="s">
        <v>1379</v>
      </c>
      <c r="D1018" s="142" t="s">
        <v>2546</v>
      </c>
      <c r="E1018" s="100" t="s">
        <v>1379</v>
      </c>
      <c r="F1018" s="102" t="str">
        <f t="shared" si="46"/>
        <v>1913 - Parcel Postage Due - 25c Dark Green, Parcel Postage Due, Perf 12   Single-Line Watermark</v>
      </c>
      <c r="G1018" s="106" t="s">
        <v>2512</v>
      </c>
      <c r="H1018" s="104">
        <v>4.75</v>
      </c>
      <c r="I1018" s="105">
        <v>4.75</v>
      </c>
      <c r="J1018" s="105"/>
      <c r="K1018" s="105">
        <v>75</v>
      </c>
      <c r="L1018" s="104">
        <v>4.75</v>
      </c>
      <c r="M1018" s="100">
        <v>1081</v>
      </c>
      <c r="N1018" s="112" t="s">
        <v>1339</v>
      </c>
      <c r="O1018" s="32">
        <v>1913</v>
      </c>
      <c r="P1018" s="111" t="s">
        <v>1339</v>
      </c>
      <c r="Q1018" s="80" t="s">
        <v>1989</v>
      </c>
      <c r="R1018" s="80" t="s">
        <v>1339</v>
      </c>
      <c r="S1018" s="36" t="s">
        <v>2034</v>
      </c>
      <c r="T1018" s="80" t="s">
        <v>2147</v>
      </c>
      <c r="U1018" s="80" t="s">
        <v>2149</v>
      </c>
      <c r="V1018" s="80"/>
      <c r="W1018" s="80" t="str">
        <f t="shared" si="47"/>
        <v/>
      </c>
      <c r="X1018" s="32" t="s">
        <v>1339</v>
      </c>
      <c r="Y1018" s="110" t="s">
        <v>1379</v>
      </c>
      <c r="Z1018" s="35" t="s">
        <v>1380</v>
      </c>
      <c r="AA1018" s="133">
        <v>1</v>
      </c>
      <c r="AB1018" s="133">
        <f t="shared" si="48"/>
        <v>1</v>
      </c>
    </row>
    <row r="1019" spans="1:28" s="3" customFormat="1" x14ac:dyDescent="0.2">
      <c r="A1019" s="99" t="s">
        <v>1478</v>
      </c>
      <c r="B1019" s="100">
        <v>1018</v>
      </c>
      <c r="C1019" s="101" t="s">
        <v>1473</v>
      </c>
      <c r="D1019" s="142" t="s">
        <v>2546</v>
      </c>
      <c r="E1019" s="100" t="s">
        <v>1473</v>
      </c>
      <c r="F1019" s="102" t="str">
        <f t="shared" si="46"/>
        <v xml:space="preserve">1879 - Postage Due - First Designs - 1c Brown, Postage Due, Perf 12   </v>
      </c>
      <c r="G1019" s="106" t="s">
        <v>2518</v>
      </c>
      <c r="H1019" s="104">
        <v>14</v>
      </c>
      <c r="I1019" s="105">
        <v>14</v>
      </c>
      <c r="J1019" s="105"/>
      <c r="K1019" s="105">
        <v>90</v>
      </c>
      <c r="L1019" s="104">
        <v>14</v>
      </c>
      <c r="M1019" s="100">
        <v>991</v>
      </c>
      <c r="N1019" s="112" t="s">
        <v>1395</v>
      </c>
      <c r="O1019" s="32">
        <v>1879</v>
      </c>
      <c r="P1019" s="111" t="s">
        <v>1472</v>
      </c>
      <c r="Q1019" s="80" t="s">
        <v>1988</v>
      </c>
      <c r="R1019" s="80" t="s">
        <v>1395</v>
      </c>
      <c r="S1019" s="36" t="s">
        <v>2021</v>
      </c>
      <c r="T1019" s="80" t="s">
        <v>2147</v>
      </c>
      <c r="U1019" s="80"/>
      <c r="V1019" s="80"/>
      <c r="W1019" s="80" t="str">
        <f t="shared" si="47"/>
        <v/>
      </c>
      <c r="X1019" s="32" t="s">
        <v>1395</v>
      </c>
      <c r="Y1019" s="110" t="s">
        <v>1473</v>
      </c>
      <c r="Z1019" s="35" t="s">
        <v>1473</v>
      </c>
      <c r="AA1019" s="133">
        <v>1</v>
      </c>
      <c r="AB1019" s="133">
        <f t="shared" si="48"/>
        <v>1</v>
      </c>
    </row>
    <row r="1020" spans="1:28" s="3" customFormat="1" x14ac:dyDescent="0.2">
      <c r="A1020" s="99" t="s">
        <v>1479</v>
      </c>
      <c r="B1020" s="100">
        <v>1019</v>
      </c>
      <c r="C1020" s="101" t="s">
        <v>1566</v>
      </c>
      <c r="D1020" s="142" t="s">
        <v>2546</v>
      </c>
      <c r="E1020" s="100" t="s">
        <v>1566</v>
      </c>
      <c r="F1020" s="102" t="str">
        <f t="shared" si="46"/>
        <v xml:space="preserve">1879 - Postage Due - First Designs - 2c Brown, Postage Due, Perf 12   </v>
      </c>
      <c r="G1020" s="106" t="s">
        <v>2518</v>
      </c>
      <c r="H1020" s="104">
        <v>25</v>
      </c>
      <c r="I1020" s="105">
        <v>25</v>
      </c>
      <c r="J1020" s="105"/>
      <c r="K1020" s="105">
        <v>400</v>
      </c>
      <c r="L1020" s="104">
        <v>25</v>
      </c>
      <c r="M1020" s="100">
        <v>1034</v>
      </c>
      <c r="N1020" s="112" t="s">
        <v>1395</v>
      </c>
      <c r="O1020" s="32">
        <v>1879</v>
      </c>
      <c r="P1020" s="111" t="s">
        <v>1472</v>
      </c>
      <c r="Q1020" s="80" t="s">
        <v>1979</v>
      </c>
      <c r="R1020" s="80" t="s">
        <v>1395</v>
      </c>
      <c r="S1020" s="36" t="s">
        <v>2021</v>
      </c>
      <c r="T1020" s="80" t="s">
        <v>2147</v>
      </c>
      <c r="U1020" s="80"/>
      <c r="V1020" s="80"/>
      <c r="W1020" s="80" t="str">
        <f t="shared" si="47"/>
        <v/>
      </c>
      <c r="X1020" s="32" t="s">
        <v>1395</v>
      </c>
      <c r="Y1020" s="110" t="s">
        <v>1566</v>
      </c>
      <c r="Z1020" s="35" t="s">
        <v>1566</v>
      </c>
      <c r="AA1020" s="133">
        <v>1</v>
      </c>
      <c r="AB1020" s="133">
        <f t="shared" si="48"/>
        <v>1</v>
      </c>
    </row>
    <row r="1021" spans="1:28" s="3" customFormat="1" x14ac:dyDescent="0.2">
      <c r="A1021" s="99" t="s">
        <v>1480</v>
      </c>
      <c r="B1021" s="100">
        <v>1020</v>
      </c>
      <c r="C1021" s="101" t="s">
        <v>1567</v>
      </c>
      <c r="D1021" s="142" t="s">
        <v>2546</v>
      </c>
      <c r="E1021" s="100" t="s">
        <v>1567</v>
      </c>
      <c r="F1021" s="102" t="str">
        <f t="shared" si="46"/>
        <v xml:space="preserve">1879 - Postage Due - First Designs - 3c Brown, Postage Due, Perf 12   </v>
      </c>
      <c r="G1021" s="106" t="s">
        <v>2518</v>
      </c>
      <c r="H1021" s="104">
        <v>6</v>
      </c>
      <c r="I1021" s="105">
        <v>6</v>
      </c>
      <c r="J1021" s="105"/>
      <c r="K1021" s="105">
        <v>100</v>
      </c>
      <c r="L1021" s="104">
        <v>6</v>
      </c>
      <c r="M1021" s="100">
        <v>1049</v>
      </c>
      <c r="N1021" s="112" t="s">
        <v>1395</v>
      </c>
      <c r="O1021" s="32">
        <v>1879</v>
      </c>
      <c r="P1021" s="111" t="s">
        <v>1472</v>
      </c>
      <c r="Q1021" s="80" t="s">
        <v>1990</v>
      </c>
      <c r="R1021" s="80" t="s">
        <v>1395</v>
      </c>
      <c r="S1021" s="36" t="s">
        <v>2021</v>
      </c>
      <c r="T1021" s="80" t="s">
        <v>2147</v>
      </c>
      <c r="U1021" s="80"/>
      <c r="V1021" s="80"/>
      <c r="W1021" s="80" t="str">
        <f t="shared" si="47"/>
        <v/>
      </c>
      <c r="X1021" s="32" t="s">
        <v>1395</v>
      </c>
      <c r="Y1021" s="110" t="s">
        <v>1567</v>
      </c>
      <c r="Z1021" s="35" t="s">
        <v>1567</v>
      </c>
      <c r="AA1021" s="133">
        <v>1</v>
      </c>
      <c r="AB1021" s="133">
        <f t="shared" si="48"/>
        <v>1</v>
      </c>
    </row>
    <row r="1022" spans="1:28" s="3" customFormat="1" x14ac:dyDescent="0.2">
      <c r="A1022" s="99" t="s">
        <v>1481</v>
      </c>
      <c r="B1022" s="100">
        <v>1021</v>
      </c>
      <c r="C1022" s="101" t="s">
        <v>1568</v>
      </c>
      <c r="D1022" s="142" t="s">
        <v>2546</v>
      </c>
      <c r="E1022" s="100" t="s">
        <v>1568</v>
      </c>
      <c r="F1022" s="102" t="str">
        <f t="shared" si="46"/>
        <v xml:space="preserve">1879 - Postage Due - First Designs - 5c Brown, Postage Due, Perf 12   </v>
      </c>
      <c r="G1022" s="106" t="s">
        <v>2518</v>
      </c>
      <c r="H1022" s="104">
        <v>70</v>
      </c>
      <c r="I1022" s="105">
        <v>70</v>
      </c>
      <c r="J1022" s="105"/>
      <c r="K1022" s="105">
        <v>775</v>
      </c>
      <c r="L1022" s="104">
        <v>70</v>
      </c>
      <c r="M1022" s="100">
        <v>1053</v>
      </c>
      <c r="N1022" s="112" t="s">
        <v>1395</v>
      </c>
      <c r="O1022" s="32">
        <v>1879</v>
      </c>
      <c r="P1022" s="111" t="s">
        <v>1472</v>
      </c>
      <c r="Q1022" s="80" t="s">
        <v>1981</v>
      </c>
      <c r="R1022" s="80" t="s">
        <v>1395</v>
      </c>
      <c r="S1022" s="36" t="s">
        <v>2021</v>
      </c>
      <c r="T1022" s="80" t="s">
        <v>2147</v>
      </c>
      <c r="U1022" s="80"/>
      <c r="V1022" s="80"/>
      <c r="W1022" s="80" t="str">
        <f t="shared" si="47"/>
        <v/>
      </c>
      <c r="X1022" s="32" t="s">
        <v>1395</v>
      </c>
      <c r="Y1022" s="110" t="s">
        <v>1568</v>
      </c>
      <c r="Z1022" s="35" t="s">
        <v>1568</v>
      </c>
      <c r="AA1022" s="133">
        <v>1</v>
      </c>
      <c r="AB1022" s="133">
        <f t="shared" si="48"/>
        <v>1</v>
      </c>
    </row>
    <row r="1023" spans="1:28" s="3" customFormat="1" x14ac:dyDescent="0.2">
      <c r="A1023" s="99" t="s">
        <v>1482</v>
      </c>
      <c r="B1023" s="100">
        <v>1022</v>
      </c>
      <c r="C1023" s="101" t="s">
        <v>1569</v>
      </c>
      <c r="D1023" s="142" t="s">
        <v>2546</v>
      </c>
      <c r="E1023" s="100" t="s">
        <v>1569</v>
      </c>
      <c r="F1023" s="102" t="str">
        <f t="shared" si="46"/>
        <v xml:space="preserve">1879 - Postage Due - First Designs - 10c Brown, Postage Due, Perf 12   </v>
      </c>
      <c r="G1023" s="106" t="s">
        <v>2518</v>
      </c>
      <c r="H1023" s="104">
        <v>70</v>
      </c>
      <c r="I1023" s="105">
        <v>70</v>
      </c>
      <c r="J1023" s="105"/>
      <c r="K1023" s="105">
        <v>900</v>
      </c>
      <c r="L1023" s="104">
        <v>70</v>
      </c>
      <c r="M1023" s="100">
        <v>1057</v>
      </c>
      <c r="N1023" s="112" t="s">
        <v>1395</v>
      </c>
      <c r="O1023" s="32">
        <v>1879</v>
      </c>
      <c r="P1023" s="111" t="s">
        <v>1472</v>
      </c>
      <c r="Q1023" s="80" t="s">
        <v>1940</v>
      </c>
      <c r="R1023" s="80" t="s">
        <v>1395</v>
      </c>
      <c r="S1023" s="36" t="s">
        <v>2021</v>
      </c>
      <c r="T1023" s="80" t="s">
        <v>2147</v>
      </c>
      <c r="U1023" s="80"/>
      <c r="V1023" s="80"/>
      <c r="W1023" s="80" t="str">
        <f t="shared" si="47"/>
        <v/>
      </c>
      <c r="X1023" s="32" t="s">
        <v>1395</v>
      </c>
      <c r="Y1023" s="110" t="s">
        <v>1569</v>
      </c>
      <c r="Z1023" s="35" t="s">
        <v>1569</v>
      </c>
      <c r="AA1023" s="133">
        <v>1</v>
      </c>
      <c r="AB1023" s="133">
        <f t="shared" si="48"/>
        <v>1</v>
      </c>
    </row>
    <row r="1024" spans="1:28" s="3" customFormat="1" x14ac:dyDescent="0.2">
      <c r="A1024" s="99" t="s">
        <v>1483</v>
      </c>
      <c r="B1024" s="100">
        <v>1023</v>
      </c>
      <c r="C1024" s="101" t="s">
        <v>1570</v>
      </c>
      <c r="D1024" s="142" t="s">
        <v>2546</v>
      </c>
      <c r="E1024" s="100" t="s">
        <v>1570</v>
      </c>
      <c r="F1024" s="102" t="str">
        <f t="shared" si="46"/>
        <v xml:space="preserve">1879 - Postage Due - First Designs - 30c Brown, Postage Due, Perf 12   </v>
      </c>
      <c r="G1024" s="106" t="s">
        <v>2518</v>
      </c>
      <c r="H1024" s="104">
        <v>65</v>
      </c>
      <c r="I1024" s="105">
        <v>65</v>
      </c>
      <c r="J1024" s="105"/>
      <c r="K1024" s="105">
        <v>350</v>
      </c>
      <c r="L1024" s="104">
        <v>65</v>
      </c>
      <c r="M1024" s="100">
        <v>1061</v>
      </c>
      <c r="N1024" s="112" t="s">
        <v>1395</v>
      </c>
      <c r="O1024" s="32">
        <v>1879</v>
      </c>
      <c r="P1024" s="111" t="s">
        <v>1472</v>
      </c>
      <c r="Q1024" s="80" t="s">
        <v>1991</v>
      </c>
      <c r="R1024" s="80" t="s">
        <v>1395</v>
      </c>
      <c r="S1024" s="36" t="s">
        <v>2021</v>
      </c>
      <c r="T1024" s="80" t="s">
        <v>2147</v>
      </c>
      <c r="U1024" s="80"/>
      <c r="V1024" s="80"/>
      <c r="W1024" s="80" t="str">
        <f t="shared" si="47"/>
        <v/>
      </c>
      <c r="X1024" s="32" t="s">
        <v>1395</v>
      </c>
      <c r="Y1024" s="110" t="s">
        <v>1570</v>
      </c>
      <c r="Z1024" s="35" t="s">
        <v>1570</v>
      </c>
      <c r="AA1024" s="133">
        <v>1</v>
      </c>
      <c r="AB1024" s="133">
        <f t="shared" si="48"/>
        <v>1</v>
      </c>
    </row>
    <row r="1025" spans="1:28" s="3" customFormat="1" x14ac:dyDescent="0.2">
      <c r="A1025" s="99" t="s">
        <v>1484</v>
      </c>
      <c r="B1025" s="100">
        <v>1024</v>
      </c>
      <c r="C1025" s="101" t="s">
        <v>1571</v>
      </c>
      <c r="D1025" s="142" t="s">
        <v>2546</v>
      </c>
      <c r="E1025" s="100" t="s">
        <v>1571</v>
      </c>
      <c r="F1025" s="102" t="str">
        <f t="shared" si="46"/>
        <v xml:space="preserve">1879 - Postage Due - First Designs - 50c Brown, Postage Due, Perf 12   </v>
      </c>
      <c r="G1025" s="106" t="s">
        <v>2518</v>
      </c>
      <c r="H1025" s="104">
        <v>90</v>
      </c>
      <c r="I1025" s="105">
        <v>90</v>
      </c>
      <c r="J1025" s="105"/>
      <c r="K1025" s="105">
        <v>600</v>
      </c>
      <c r="L1025" s="104">
        <v>90</v>
      </c>
      <c r="M1025" s="100">
        <v>1065</v>
      </c>
      <c r="N1025" s="112" t="s">
        <v>1395</v>
      </c>
      <c r="O1025" s="32">
        <v>1879</v>
      </c>
      <c r="P1025" s="111" t="s">
        <v>1472</v>
      </c>
      <c r="Q1025" s="80" t="s">
        <v>1992</v>
      </c>
      <c r="R1025" s="80" t="s">
        <v>1395</v>
      </c>
      <c r="S1025" s="36" t="s">
        <v>2021</v>
      </c>
      <c r="T1025" s="80" t="s">
        <v>2147</v>
      </c>
      <c r="U1025" s="80"/>
      <c r="V1025" s="80"/>
      <c r="W1025" s="80" t="str">
        <f t="shared" si="47"/>
        <v/>
      </c>
      <c r="X1025" s="32" t="s">
        <v>1395</v>
      </c>
      <c r="Y1025" s="110" t="s">
        <v>1571</v>
      </c>
      <c r="Z1025" s="35" t="s">
        <v>1571</v>
      </c>
      <c r="AA1025" s="133">
        <v>1</v>
      </c>
      <c r="AB1025" s="133">
        <f t="shared" si="48"/>
        <v>1</v>
      </c>
    </row>
    <row r="1026" spans="1:28" s="3" customFormat="1" x14ac:dyDescent="0.2">
      <c r="A1026" s="99" t="s">
        <v>1485</v>
      </c>
      <c r="B1026" s="100">
        <v>1025</v>
      </c>
      <c r="C1026" s="101"/>
      <c r="D1026" s="145" t="s">
        <v>2548</v>
      </c>
      <c r="E1026" s="100" t="s">
        <v>1473</v>
      </c>
      <c r="F1026" s="102" t="str">
        <f t="shared" ref="F1026:F1089" si="49">CONCATENATE(O1026," - ",P1026," - ",Q1026," ",S1026,", ",R1026,W1026,", ",T1026,"   ",U1026)</f>
        <v xml:space="preserve">1879 - Postage Due - First Designs - 1c Deep Brown, Postage Due, Soft Porous Paper, Perf 12   </v>
      </c>
      <c r="G1026" s="106" t="s">
        <v>2518</v>
      </c>
      <c r="H1026" s="104"/>
      <c r="I1026" s="105">
        <v>0</v>
      </c>
      <c r="J1026" s="105"/>
      <c r="K1026" s="105">
        <v>17500</v>
      </c>
      <c r="L1026" s="104">
        <v>17500</v>
      </c>
      <c r="M1026" s="100">
        <v>992</v>
      </c>
      <c r="N1026" s="112" t="s">
        <v>1395</v>
      </c>
      <c r="O1026" s="32">
        <v>1879</v>
      </c>
      <c r="P1026" s="111" t="s">
        <v>1472</v>
      </c>
      <c r="Q1026" s="80" t="s">
        <v>1988</v>
      </c>
      <c r="R1026" s="80" t="s">
        <v>1395</v>
      </c>
      <c r="S1026" s="36" t="s">
        <v>2072</v>
      </c>
      <c r="T1026" s="80" t="s">
        <v>2147</v>
      </c>
      <c r="U1026" s="80"/>
      <c r="V1026" s="80" t="s">
        <v>2471</v>
      </c>
      <c r="W1026" s="80" t="str">
        <f t="shared" ref="W1026:W1089" si="50">IF(V1026&gt;0,CONCATENATE(", ",V1026),"")</f>
        <v>, Soft Porous Paper</v>
      </c>
      <c r="X1026" s="32" t="s">
        <v>1593</v>
      </c>
      <c r="Y1026" s="110" t="s">
        <v>1473</v>
      </c>
      <c r="Z1026" s="35"/>
      <c r="AA1026" s="133">
        <v>1</v>
      </c>
      <c r="AB1026" s="133">
        <f t="shared" ref="AB1026:AB1089" si="51">IF(H1026&gt;0,1,0)</f>
        <v>0</v>
      </c>
    </row>
    <row r="1027" spans="1:28" s="3" customFormat="1" x14ac:dyDescent="0.2">
      <c r="A1027" s="99" t="s">
        <v>1486</v>
      </c>
      <c r="B1027" s="100">
        <v>1026</v>
      </c>
      <c r="C1027" s="101"/>
      <c r="D1027" s="145" t="s">
        <v>2548</v>
      </c>
      <c r="E1027" s="100" t="s">
        <v>1566</v>
      </c>
      <c r="F1027" s="102" t="str">
        <f t="shared" si="49"/>
        <v xml:space="preserve">1879 - Postage Due - First Designs - 2c Deep Brown, Postage Due, Soft Porous Paper, Perf 12   </v>
      </c>
      <c r="G1027" s="106" t="s">
        <v>2518</v>
      </c>
      <c r="H1027" s="104"/>
      <c r="I1027" s="105">
        <v>0</v>
      </c>
      <c r="J1027" s="105"/>
      <c r="K1027" s="105">
        <v>16000</v>
      </c>
      <c r="L1027" s="104">
        <v>16000</v>
      </c>
      <c r="M1027" s="100">
        <v>1035</v>
      </c>
      <c r="N1027" s="112" t="s">
        <v>1395</v>
      </c>
      <c r="O1027" s="32">
        <v>1879</v>
      </c>
      <c r="P1027" s="111" t="s">
        <v>1472</v>
      </c>
      <c r="Q1027" s="80" t="s">
        <v>1979</v>
      </c>
      <c r="R1027" s="80" t="s">
        <v>1395</v>
      </c>
      <c r="S1027" s="36" t="s">
        <v>2072</v>
      </c>
      <c r="T1027" s="80" t="s">
        <v>2147</v>
      </c>
      <c r="U1027" s="80"/>
      <c r="V1027" s="80" t="s">
        <v>2471</v>
      </c>
      <c r="W1027" s="80" t="str">
        <f t="shared" si="50"/>
        <v>, Soft Porous Paper</v>
      </c>
      <c r="X1027" s="32" t="s">
        <v>1593</v>
      </c>
      <c r="Y1027" s="110" t="s">
        <v>1566</v>
      </c>
      <c r="Z1027" s="35"/>
      <c r="AA1027" s="133">
        <v>1</v>
      </c>
      <c r="AB1027" s="133">
        <f t="shared" si="51"/>
        <v>0</v>
      </c>
    </row>
    <row r="1028" spans="1:28" s="3" customFormat="1" x14ac:dyDescent="0.2">
      <c r="A1028" s="99" t="s">
        <v>1487</v>
      </c>
      <c r="B1028" s="100">
        <v>1027</v>
      </c>
      <c r="C1028" s="101"/>
      <c r="D1028" s="145" t="s">
        <v>2548</v>
      </c>
      <c r="E1028" s="100" t="s">
        <v>1567</v>
      </c>
      <c r="F1028" s="102" t="str">
        <f t="shared" si="49"/>
        <v xml:space="preserve">1879 - Postage Due - First Designs - 3c Deep Brown, Postage Due, Soft Porous Paper, Perf 12   </v>
      </c>
      <c r="G1028" s="106" t="s">
        <v>2518</v>
      </c>
      <c r="H1028" s="104"/>
      <c r="I1028" s="105">
        <v>0</v>
      </c>
      <c r="J1028" s="105"/>
      <c r="K1028" s="105">
        <v>20000</v>
      </c>
      <c r="L1028" s="104">
        <v>20000</v>
      </c>
      <c r="M1028" s="100">
        <v>1050</v>
      </c>
      <c r="N1028" s="112" t="s">
        <v>1395</v>
      </c>
      <c r="O1028" s="32">
        <v>1879</v>
      </c>
      <c r="P1028" s="111" t="s">
        <v>1472</v>
      </c>
      <c r="Q1028" s="80" t="s">
        <v>1990</v>
      </c>
      <c r="R1028" s="80" t="s">
        <v>1395</v>
      </c>
      <c r="S1028" s="36" t="s">
        <v>2072</v>
      </c>
      <c r="T1028" s="80" t="s">
        <v>2147</v>
      </c>
      <c r="U1028" s="80"/>
      <c r="V1028" s="80" t="s">
        <v>2471</v>
      </c>
      <c r="W1028" s="80" t="str">
        <f t="shared" si="50"/>
        <v>, Soft Porous Paper</v>
      </c>
      <c r="X1028" s="32" t="s">
        <v>1593</v>
      </c>
      <c r="Y1028" s="110" t="s">
        <v>1567</v>
      </c>
      <c r="Z1028" s="35"/>
      <c r="AA1028" s="133">
        <v>1</v>
      </c>
      <c r="AB1028" s="133">
        <f t="shared" si="51"/>
        <v>0</v>
      </c>
    </row>
    <row r="1029" spans="1:28" s="3" customFormat="1" x14ac:dyDescent="0.2">
      <c r="A1029" s="99" t="s">
        <v>1488</v>
      </c>
      <c r="B1029" s="100">
        <v>1028</v>
      </c>
      <c r="C1029" s="101"/>
      <c r="D1029" s="145" t="s">
        <v>2548</v>
      </c>
      <c r="E1029" s="100" t="s">
        <v>1568</v>
      </c>
      <c r="F1029" s="102" t="str">
        <f t="shared" si="49"/>
        <v xml:space="preserve">1879 - Postage Due - First Designs - 5c Deep Brown, Postage Due, Soft Porous Paper, Perf 12   </v>
      </c>
      <c r="G1029" s="106" t="s">
        <v>2518</v>
      </c>
      <c r="H1029" s="104"/>
      <c r="I1029" s="105">
        <v>0</v>
      </c>
      <c r="J1029" s="105"/>
      <c r="K1029" s="105">
        <v>13000</v>
      </c>
      <c r="L1029" s="104">
        <v>13000</v>
      </c>
      <c r="M1029" s="100">
        <v>1054</v>
      </c>
      <c r="N1029" s="112" t="s">
        <v>1395</v>
      </c>
      <c r="O1029" s="32">
        <v>1879</v>
      </c>
      <c r="P1029" s="111" t="s">
        <v>1472</v>
      </c>
      <c r="Q1029" s="80" t="s">
        <v>1981</v>
      </c>
      <c r="R1029" s="80" t="s">
        <v>1395</v>
      </c>
      <c r="S1029" s="36" t="s">
        <v>2072</v>
      </c>
      <c r="T1029" s="80" t="s">
        <v>2147</v>
      </c>
      <c r="U1029" s="80"/>
      <c r="V1029" s="80" t="s">
        <v>2471</v>
      </c>
      <c r="W1029" s="80" t="str">
        <f t="shared" si="50"/>
        <v>, Soft Porous Paper</v>
      </c>
      <c r="X1029" s="32" t="s">
        <v>1593</v>
      </c>
      <c r="Y1029" s="110" t="s">
        <v>1568</v>
      </c>
      <c r="Z1029" s="35"/>
      <c r="AA1029" s="133">
        <v>1</v>
      </c>
      <c r="AB1029" s="133">
        <f t="shared" si="51"/>
        <v>0</v>
      </c>
    </row>
    <row r="1030" spans="1:28" s="3" customFormat="1" x14ac:dyDescent="0.2">
      <c r="A1030" s="99" t="s">
        <v>1489</v>
      </c>
      <c r="B1030" s="100">
        <v>1029</v>
      </c>
      <c r="C1030" s="101"/>
      <c r="D1030" s="145" t="s">
        <v>2548</v>
      </c>
      <c r="E1030" s="100" t="s">
        <v>1569</v>
      </c>
      <c r="F1030" s="102" t="str">
        <f t="shared" si="49"/>
        <v xml:space="preserve">1879 - Postage Due - First Designs - 10c Deep Brown, Postage Due, Soft Porous Paper, Perf 12   </v>
      </c>
      <c r="G1030" s="106" t="s">
        <v>2518</v>
      </c>
      <c r="H1030" s="104"/>
      <c r="I1030" s="105">
        <v>0</v>
      </c>
      <c r="J1030" s="105"/>
      <c r="K1030" s="105">
        <v>7500</v>
      </c>
      <c r="L1030" s="104">
        <v>7500</v>
      </c>
      <c r="M1030" s="100">
        <v>1058</v>
      </c>
      <c r="N1030" s="112" t="s">
        <v>1395</v>
      </c>
      <c r="O1030" s="32">
        <v>1879</v>
      </c>
      <c r="P1030" s="111" t="s">
        <v>1472</v>
      </c>
      <c r="Q1030" s="80" t="s">
        <v>1940</v>
      </c>
      <c r="R1030" s="80" t="s">
        <v>1395</v>
      </c>
      <c r="S1030" s="36" t="s">
        <v>2072</v>
      </c>
      <c r="T1030" s="80" t="s">
        <v>2147</v>
      </c>
      <c r="U1030" s="80"/>
      <c r="V1030" s="80" t="s">
        <v>2471</v>
      </c>
      <c r="W1030" s="80" t="str">
        <f t="shared" si="50"/>
        <v>, Soft Porous Paper</v>
      </c>
      <c r="X1030" s="32" t="s">
        <v>1593</v>
      </c>
      <c r="Y1030" s="110" t="s">
        <v>1569</v>
      </c>
      <c r="Z1030" s="35"/>
      <c r="AA1030" s="133">
        <v>1</v>
      </c>
      <c r="AB1030" s="133">
        <f t="shared" si="51"/>
        <v>0</v>
      </c>
    </row>
    <row r="1031" spans="1:28" s="3" customFormat="1" x14ac:dyDescent="0.2">
      <c r="A1031" s="99" t="s">
        <v>1490</v>
      </c>
      <c r="B1031" s="100">
        <v>1030</v>
      </c>
      <c r="C1031" s="101"/>
      <c r="D1031" s="145" t="s">
        <v>2548</v>
      </c>
      <c r="E1031" s="100" t="s">
        <v>1570</v>
      </c>
      <c r="F1031" s="102" t="str">
        <f t="shared" si="49"/>
        <v xml:space="preserve">1879 - Postage Due - First Designs - 30c Deep Brown, Postage Due, Soft Porous Paper, Perf 12   </v>
      </c>
      <c r="G1031" s="106" t="s">
        <v>2518</v>
      </c>
      <c r="H1031" s="104"/>
      <c r="I1031" s="105">
        <v>0</v>
      </c>
      <c r="J1031" s="105"/>
      <c r="K1031" s="105">
        <v>8000</v>
      </c>
      <c r="L1031" s="104">
        <v>8000</v>
      </c>
      <c r="M1031" s="100">
        <v>1062</v>
      </c>
      <c r="N1031" s="112" t="s">
        <v>1395</v>
      </c>
      <c r="O1031" s="32">
        <v>1879</v>
      </c>
      <c r="P1031" s="111" t="s">
        <v>1472</v>
      </c>
      <c r="Q1031" s="80" t="s">
        <v>1991</v>
      </c>
      <c r="R1031" s="80" t="s">
        <v>1395</v>
      </c>
      <c r="S1031" s="36" t="s">
        <v>2072</v>
      </c>
      <c r="T1031" s="80" t="s">
        <v>2147</v>
      </c>
      <c r="U1031" s="80"/>
      <c r="V1031" s="80" t="s">
        <v>2471</v>
      </c>
      <c r="W1031" s="80" t="str">
        <f t="shared" si="50"/>
        <v>, Soft Porous Paper</v>
      </c>
      <c r="X1031" s="32" t="s">
        <v>1593</v>
      </c>
      <c r="Y1031" s="110" t="s">
        <v>1570</v>
      </c>
      <c r="Z1031" s="35"/>
      <c r="AA1031" s="133">
        <v>1</v>
      </c>
      <c r="AB1031" s="133">
        <f t="shared" si="51"/>
        <v>0</v>
      </c>
    </row>
    <row r="1032" spans="1:28" s="3" customFormat="1" x14ac:dyDescent="0.2">
      <c r="A1032" s="99" t="s">
        <v>1491</v>
      </c>
      <c r="B1032" s="100">
        <v>1031</v>
      </c>
      <c r="C1032" s="101"/>
      <c r="D1032" s="145" t="s">
        <v>2548</v>
      </c>
      <c r="E1032" s="100" t="s">
        <v>1571</v>
      </c>
      <c r="F1032" s="102" t="str">
        <f t="shared" si="49"/>
        <v xml:space="preserve">1879 - Postage Due - First Designs - 50c Deep Brown, Postage Due, Soft Porous Paper, Perf 12   </v>
      </c>
      <c r="G1032" s="106" t="s">
        <v>2518</v>
      </c>
      <c r="H1032" s="104"/>
      <c r="I1032" s="105">
        <v>0</v>
      </c>
      <c r="J1032" s="105"/>
      <c r="K1032" s="105">
        <v>8000</v>
      </c>
      <c r="L1032" s="104">
        <v>8000</v>
      </c>
      <c r="M1032" s="100">
        <v>1066</v>
      </c>
      <c r="N1032" s="112" t="s">
        <v>1395</v>
      </c>
      <c r="O1032" s="32">
        <v>1879</v>
      </c>
      <c r="P1032" s="111" t="s">
        <v>1472</v>
      </c>
      <c r="Q1032" s="80" t="s">
        <v>1992</v>
      </c>
      <c r="R1032" s="80" t="s">
        <v>1395</v>
      </c>
      <c r="S1032" s="36" t="s">
        <v>2072</v>
      </c>
      <c r="T1032" s="80" t="s">
        <v>2147</v>
      </c>
      <c r="U1032" s="80"/>
      <c r="V1032" s="80" t="s">
        <v>2471</v>
      </c>
      <c r="W1032" s="80" t="str">
        <f t="shared" si="50"/>
        <v>, Soft Porous Paper</v>
      </c>
      <c r="X1032" s="32" t="s">
        <v>1593</v>
      </c>
      <c r="Y1032" s="110" t="s">
        <v>1571</v>
      </c>
      <c r="Z1032" s="35"/>
      <c r="AA1032" s="133">
        <v>1</v>
      </c>
      <c r="AB1032" s="133">
        <f t="shared" si="51"/>
        <v>0</v>
      </c>
    </row>
    <row r="1033" spans="1:28" s="3" customFormat="1" x14ac:dyDescent="0.2">
      <c r="A1033" s="99" t="s">
        <v>1492</v>
      </c>
      <c r="B1033" s="100">
        <v>1032</v>
      </c>
      <c r="C1033" s="101"/>
      <c r="D1033" s="146" t="s">
        <v>3795</v>
      </c>
      <c r="E1033" s="100" t="s">
        <v>1473</v>
      </c>
      <c r="F1033" s="102" t="str">
        <f t="shared" si="49"/>
        <v xml:space="preserve">1884 - Postage Due - First Designs - 1c Red Brown, Postage Due, Perf 12   </v>
      </c>
      <c r="G1033" s="106" t="s">
        <v>2518</v>
      </c>
      <c r="H1033" s="104"/>
      <c r="I1033" s="105">
        <v>7</v>
      </c>
      <c r="J1033" s="105"/>
      <c r="K1033" s="105">
        <v>70</v>
      </c>
      <c r="L1033" s="104">
        <v>7</v>
      </c>
      <c r="M1033" s="100">
        <v>993</v>
      </c>
      <c r="N1033" s="112" t="s">
        <v>1395</v>
      </c>
      <c r="O1033" s="32">
        <v>1884</v>
      </c>
      <c r="P1033" s="111" t="s">
        <v>1472</v>
      </c>
      <c r="Q1033" s="80" t="s">
        <v>1988</v>
      </c>
      <c r="R1033" s="80" t="s">
        <v>1395</v>
      </c>
      <c r="S1033" s="36" t="s">
        <v>2025</v>
      </c>
      <c r="T1033" s="80" t="s">
        <v>2147</v>
      </c>
      <c r="U1033" s="80"/>
      <c r="V1033" s="80"/>
      <c r="W1033" s="80" t="str">
        <f t="shared" si="50"/>
        <v/>
      </c>
      <c r="X1033" s="32" t="s">
        <v>1593</v>
      </c>
      <c r="Y1033" s="110" t="s">
        <v>1473</v>
      </c>
      <c r="Z1033" s="35"/>
      <c r="AA1033" s="133">
        <v>1</v>
      </c>
      <c r="AB1033" s="133">
        <f t="shared" si="51"/>
        <v>0</v>
      </c>
    </row>
    <row r="1034" spans="1:28" s="3" customFormat="1" x14ac:dyDescent="0.2">
      <c r="A1034" s="99" t="s">
        <v>1493</v>
      </c>
      <c r="B1034" s="100">
        <v>1033</v>
      </c>
      <c r="C1034" s="101"/>
      <c r="D1034" s="146" t="s">
        <v>3795</v>
      </c>
      <c r="E1034" s="100" t="s">
        <v>1566</v>
      </c>
      <c r="F1034" s="102" t="str">
        <f t="shared" si="49"/>
        <v xml:space="preserve">1884 - Postage Due - First Designs - 2c Red Brown, Postage Due, Perf 12   </v>
      </c>
      <c r="G1034" s="106" t="s">
        <v>2518</v>
      </c>
      <c r="H1034" s="104"/>
      <c r="I1034" s="105">
        <v>6</v>
      </c>
      <c r="J1034" s="105"/>
      <c r="K1034" s="105">
        <v>80</v>
      </c>
      <c r="L1034" s="104">
        <v>6</v>
      </c>
      <c r="M1034" s="100">
        <v>1036</v>
      </c>
      <c r="N1034" s="112" t="s">
        <v>1395</v>
      </c>
      <c r="O1034" s="32">
        <v>1884</v>
      </c>
      <c r="P1034" s="111" t="s">
        <v>1472</v>
      </c>
      <c r="Q1034" s="80" t="s">
        <v>1979</v>
      </c>
      <c r="R1034" s="80" t="s">
        <v>1395</v>
      </c>
      <c r="S1034" s="36" t="s">
        <v>2025</v>
      </c>
      <c r="T1034" s="80" t="s">
        <v>2147</v>
      </c>
      <c r="U1034" s="80"/>
      <c r="V1034" s="80"/>
      <c r="W1034" s="80" t="str">
        <f t="shared" si="50"/>
        <v/>
      </c>
      <c r="X1034" s="32" t="s">
        <v>1593</v>
      </c>
      <c r="Y1034" s="110" t="s">
        <v>1566</v>
      </c>
      <c r="Z1034" s="35"/>
      <c r="AA1034" s="133">
        <v>1</v>
      </c>
      <c r="AB1034" s="133">
        <f t="shared" si="51"/>
        <v>0</v>
      </c>
    </row>
    <row r="1035" spans="1:28" s="3" customFormat="1" x14ac:dyDescent="0.2">
      <c r="A1035" s="99" t="s">
        <v>1494</v>
      </c>
      <c r="B1035" s="100">
        <v>1034</v>
      </c>
      <c r="C1035" s="101"/>
      <c r="D1035" s="146" t="s">
        <v>3795</v>
      </c>
      <c r="E1035" s="100" t="s">
        <v>1567</v>
      </c>
      <c r="F1035" s="102" t="str">
        <f t="shared" si="49"/>
        <v xml:space="preserve">1884 - Postage Due - First Designs - 3c Red Brown, Postage Due, Perf 12   </v>
      </c>
      <c r="G1035" s="106" t="s">
        <v>2518</v>
      </c>
      <c r="H1035" s="104"/>
      <c r="I1035" s="105">
        <v>350</v>
      </c>
      <c r="J1035" s="105"/>
      <c r="K1035" s="105">
        <v>1050</v>
      </c>
      <c r="L1035" s="104">
        <v>350</v>
      </c>
      <c r="M1035" s="100">
        <v>1051</v>
      </c>
      <c r="N1035" s="112" t="s">
        <v>1395</v>
      </c>
      <c r="O1035" s="32">
        <v>1884</v>
      </c>
      <c r="P1035" s="111" t="s">
        <v>1472</v>
      </c>
      <c r="Q1035" s="80" t="s">
        <v>1990</v>
      </c>
      <c r="R1035" s="80" t="s">
        <v>1395</v>
      </c>
      <c r="S1035" s="36" t="s">
        <v>2025</v>
      </c>
      <c r="T1035" s="80" t="s">
        <v>2147</v>
      </c>
      <c r="U1035" s="80"/>
      <c r="V1035" s="80"/>
      <c r="W1035" s="80" t="str">
        <f t="shared" si="50"/>
        <v/>
      </c>
      <c r="X1035" s="32" t="s">
        <v>1593</v>
      </c>
      <c r="Y1035" s="110" t="s">
        <v>1567</v>
      </c>
      <c r="Z1035" s="35"/>
      <c r="AA1035" s="133">
        <v>1</v>
      </c>
      <c r="AB1035" s="133">
        <f t="shared" si="51"/>
        <v>0</v>
      </c>
    </row>
    <row r="1036" spans="1:28" s="3" customFormat="1" x14ac:dyDescent="0.2">
      <c r="A1036" s="99" t="s">
        <v>1495</v>
      </c>
      <c r="B1036" s="100">
        <v>1035</v>
      </c>
      <c r="C1036" s="101"/>
      <c r="D1036" s="146" t="s">
        <v>3795</v>
      </c>
      <c r="E1036" s="100" t="s">
        <v>1568</v>
      </c>
      <c r="F1036" s="102" t="str">
        <f t="shared" si="49"/>
        <v xml:space="preserve">1884 - Postage Due - First Designs - 5c Red Brown, Postage Due, Perf 12   </v>
      </c>
      <c r="G1036" s="106" t="s">
        <v>2518</v>
      </c>
      <c r="H1036" s="104"/>
      <c r="I1036" s="105">
        <v>50</v>
      </c>
      <c r="J1036" s="105"/>
      <c r="K1036" s="105">
        <v>600</v>
      </c>
      <c r="L1036" s="104">
        <v>50</v>
      </c>
      <c r="M1036" s="100">
        <v>1055</v>
      </c>
      <c r="N1036" s="112" t="s">
        <v>1395</v>
      </c>
      <c r="O1036" s="32">
        <v>1884</v>
      </c>
      <c r="P1036" s="111" t="s">
        <v>1472</v>
      </c>
      <c r="Q1036" s="80" t="s">
        <v>1981</v>
      </c>
      <c r="R1036" s="80" t="s">
        <v>1395</v>
      </c>
      <c r="S1036" s="36" t="s">
        <v>2025</v>
      </c>
      <c r="T1036" s="80" t="s">
        <v>2147</v>
      </c>
      <c r="U1036" s="80"/>
      <c r="V1036" s="80"/>
      <c r="W1036" s="80" t="str">
        <f t="shared" si="50"/>
        <v/>
      </c>
      <c r="X1036" s="32" t="s">
        <v>1593</v>
      </c>
      <c r="Y1036" s="110" t="s">
        <v>1568</v>
      </c>
      <c r="Z1036" s="35"/>
      <c r="AA1036" s="133">
        <v>1</v>
      </c>
      <c r="AB1036" s="133">
        <f t="shared" si="51"/>
        <v>0</v>
      </c>
    </row>
    <row r="1037" spans="1:28" s="3" customFormat="1" x14ac:dyDescent="0.2">
      <c r="A1037" s="99" t="s">
        <v>1496</v>
      </c>
      <c r="B1037" s="100">
        <v>1036</v>
      </c>
      <c r="C1037" s="101"/>
      <c r="D1037" s="146" t="s">
        <v>3795</v>
      </c>
      <c r="E1037" s="100" t="s">
        <v>1569</v>
      </c>
      <c r="F1037" s="102" t="str">
        <f t="shared" si="49"/>
        <v xml:space="preserve">1884 - Postage Due - First Designs - 10c Red Brown, Postage Due, Perf 12   </v>
      </c>
      <c r="G1037" s="106" t="s">
        <v>2518</v>
      </c>
      <c r="H1037" s="104"/>
      <c r="I1037" s="105">
        <v>35</v>
      </c>
      <c r="J1037" s="105"/>
      <c r="K1037" s="105">
        <v>600</v>
      </c>
      <c r="L1037" s="104">
        <v>35</v>
      </c>
      <c r="M1037" s="100">
        <v>1059</v>
      </c>
      <c r="N1037" s="112" t="s">
        <v>1395</v>
      </c>
      <c r="O1037" s="32">
        <v>1884</v>
      </c>
      <c r="P1037" s="111" t="s">
        <v>1472</v>
      </c>
      <c r="Q1037" s="80" t="s">
        <v>1940</v>
      </c>
      <c r="R1037" s="80" t="s">
        <v>1395</v>
      </c>
      <c r="S1037" s="36" t="s">
        <v>2025</v>
      </c>
      <c r="T1037" s="80" t="s">
        <v>2147</v>
      </c>
      <c r="U1037" s="80"/>
      <c r="V1037" s="80"/>
      <c r="W1037" s="80" t="str">
        <f t="shared" si="50"/>
        <v/>
      </c>
      <c r="X1037" s="32" t="s">
        <v>1593</v>
      </c>
      <c r="Y1037" s="110" t="s">
        <v>1569</v>
      </c>
      <c r="Z1037" s="35"/>
      <c r="AA1037" s="133">
        <v>1</v>
      </c>
      <c r="AB1037" s="133">
        <f t="shared" si="51"/>
        <v>0</v>
      </c>
    </row>
    <row r="1038" spans="1:28" s="3" customFormat="1" x14ac:dyDescent="0.2">
      <c r="A1038" s="99" t="s">
        <v>1497</v>
      </c>
      <c r="B1038" s="100">
        <v>1037</v>
      </c>
      <c r="C1038" s="101"/>
      <c r="D1038" s="146" t="s">
        <v>3795</v>
      </c>
      <c r="E1038" s="100" t="s">
        <v>1570</v>
      </c>
      <c r="F1038" s="102" t="str">
        <f t="shared" si="49"/>
        <v xml:space="preserve">1884 - Postage Due - First Designs - 30c Red Brown, Postage Due, Perf 12   </v>
      </c>
      <c r="G1038" s="106" t="s">
        <v>2518</v>
      </c>
      <c r="H1038" s="104"/>
      <c r="I1038" s="105">
        <v>70</v>
      </c>
      <c r="J1038" s="105"/>
      <c r="K1038" s="105">
        <v>200</v>
      </c>
      <c r="L1038" s="104">
        <v>70</v>
      </c>
      <c r="M1038" s="100">
        <v>1063</v>
      </c>
      <c r="N1038" s="112" t="s">
        <v>1395</v>
      </c>
      <c r="O1038" s="32">
        <v>1884</v>
      </c>
      <c r="P1038" s="111" t="s">
        <v>1472</v>
      </c>
      <c r="Q1038" s="80" t="s">
        <v>1991</v>
      </c>
      <c r="R1038" s="80" t="s">
        <v>1395</v>
      </c>
      <c r="S1038" s="36" t="s">
        <v>2025</v>
      </c>
      <c r="T1038" s="80" t="s">
        <v>2147</v>
      </c>
      <c r="U1038" s="80"/>
      <c r="V1038" s="80"/>
      <c r="W1038" s="80" t="str">
        <f t="shared" si="50"/>
        <v/>
      </c>
      <c r="X1038" s="32" t="s">
        <v>1593</v>
      </c>
      <c r="Y1038" s="110" t="s">
        <v>1570</v>
      </c>
      <c r="Z1038" s="35"/>
      <c r="AA1038" s="133">
        <v>1</v>
      </c>
      <c r="AB1038" s="133">
        <f t="shared" si="51"/>
        <v>0</v>
      </c>
    </row>
    <row r="1039" spans="1:28" s="3" customFormat="1" x14ac:dyDescent="0.2">
      <c r="A1039" s="99" t="s">
        <v>1498</v>
      </c>
      <c r="B1039" s="100">
        <v>1038</v>
      </c>
      <c r="C1039" s="101"/>
      <c r="D1039" s="146" t="s">
        <v>3795</v>
      </c>
      <c r="E1039" s="100" t="s">
        <v>1571</v>
      </c>
      <c r="F1039" s="102" t="str">
        <f t="shared" si="49"/>
        <v xml:space="preserve">1884 - Postage Due - First Designs - 50c Red Brown, Postage Due, Perf 12   </v>
      </c>
      <c r="G1039" s="106" t="s">
        <v>2518</v>
      </c>
      <c r="H1039" s="104"/>
      <c r="I1039" s="105">
        <v>250</v>
      </c>
      <c r="J1039" s="105"/>
      <c r="K1039" s="105">
        <v>1750</v>
      </c>
      <c r="L1039" s="104">
        <v>250</v>
      </c>
      <c r="M1039" s="100">
        <v>1067</v>
      </c>
      <c r="N1039" s="112" t="s">
        <v>1395</v>
      </c>
      <c r="O1039" s="32">
        <v>1884</v>
      </c>
      <c r="P1039" s="111" t="s">
        <v>1472</v>
      </c>
      <c r="Q1039" s="80" t="s">
        <v>1992</v>
      </c>
      <c r="R1039" s="80" t="s">
        <v>1395</v>
      </c>
      <c r="S1039" s="36" t="s">
        <v>2025</v>
      </c>
      <c r="T1039" s="80" t="s">
        <v>2147</v>
      </c>
      <c r="U1039" s="80"/>
      <c r="V1039" s="80"/>
      <c r="W1039" s="80" t="str">
        <f t="shared" si="50"/>
        <v/>
      </c>
      <c r="X1039" s="32" t="s">
        <v>1593</v>
      </c>
      <c r="Y1039" s="110" t="s">
        <v>1571</v>
      </c>
      <c r="Z1039" s="35"/>
      <c r="AA1039" s="133">
        <v>1</v>
      </c>
      <c r="AB1039" s="133">
        <f t="shared" si="51"/>
        <v>0</v>
      </c>
    </row>
    <row r="1040" spans="1:28" s="3" customFormat="1" x14ac:dyDescent="0.2">
      <c r="A1040" s="99" t="s">
        <v>1499</v>
      </c>
      <c r="B1040" s="100">
        <v>1039</v>
      </c>
      <c r="C1040" s="101"/>
      <c r="D1040" s="146" t="s">
        <v>3795</v>
      </c>
      <c r="E1040" s="100" t="s">
        <v>1473</v>
      </c>
      <c r="F1040" s="102" t="str">
        <f t="shared" si="49"/>
        <v xml:space="preserve">1891 - Postage Due - First Designs - 1c Bright Claret, Postage Due, Perf 12   </v>
      </c>
      <c r="G1040" s="106" t="s">
        <v>2518</v>
      </c>
      <c r="H1040" s="104"/>
      <c r="I1040" s="105">
        <v>2</v>
      </c>
      <c r="J1040" s="105"/>
      <c r="K1040" s="105">
        <v>30</v>
      </c>
      <c r="L1040" s="104">
        <v>2</v>
      </c>
      <c r="M1040" s="100">
        <v>994</v>
      </c>
      <c r="N1040" s="112" t="s">
        <v>1395</v>
      </c>
      <c r="O1040" s="32">
        <v>1891</v>
      </c>
      <c r="P1040" s="111" t="s">
        <v>1472</v>
      </c>
      <c r="Q1040" s="80" t="s">
        <v>1988</v>
      </c>
      <c r="R1040" s="80" t="s">
        <v>1395</v>
      </c>
      <c r="S1040" s="36" t="s">
        <v>2470</v>
      </c>
      <c r="T1040" s="80" t="s">
        <v>2147</v>
      </c>
      <c r="U1040" s="80"/>
      <c r="V1040" s="80"/>
      <c r="W1040" s="80" t="str">
        <f t="shared" si="50"/>
        <v/>
      </c>
      <c r="X1040" s="32" t="s">
        <v>1593</v>
      </c>
      <c r="Y1040" s="110" t="s">
        <v>1473</v>
      </c>
      <c r="Z1040" s="35"/>
      <c r="AA1040" s="133">
        <v>1</v>
      </c>
      <c r="AB1040" s="133">
        <f t="shared" si="51"/>
        <v>0</v>
      </c>
    </row>
    <row r="1041" spans="1:28" s="3" customFormat="1" x14ac:dyDescent="0.2">
      <c r="A1041" s="99" t="s">
        <v>1500</v>
      </c>
      <c r="B1041" s="100">
        <v>1040</v>
      </c>
      <c r="C1041" s="101"/>
      <c r="D1041" s="146" t="s">
        <v>3795</v>
      </c>
      <c r="E1041" s="100" t="s">
        <v>1566</v>
      </c>
      <c r="F1041" s="102" t="str">
        <f t="shared" si="49"/>
        <v xml:space="preserve">1891 - Postage Due - First Designs - 2c Bright Claret, Postage Due, Perf 12   </v>
      </c>
      <c r="G1041" s="106" t="s">
        <v>2518</v>
      </c>
      <c r="H1041" s="104"/>
      <c r="I1041" s="105">
        <v>2</v>
      </c>
      <c r="J1041" s="105"/>
      <c r="K1041" s="105">
        <v>32.5</v>
      </c>
      <c r="L1041" s="104">
        <v>2</v>
      </c>
      <c r="M1041" s="100">
        <v>1037</v>
      </c>
      <c r="N1041" s="112" t="s">
        <v>1395</v>
      </c>
      <c r="O1041" s="32">
        <v>1891</v>
      </c>
      <c r="P1041" s="111" t="s">
        <v>1472</v>
      </c>
      <c r="Q1041" s="80" t="s">
        <v>1979</v>
      </c>
      <c r="R1041" s="80" t="s">
        <v>1395</v>
      </c>
      <c r="S1041" s="36" t="s">
        <v>2470</v>
      </c>
      <c r="T1041" s="80" t="s">
        <v>2147</v>
      </c>
      <c r="U1041" s="80"/>
      <c r="V1041" s="80"/>
      <c r="W1041" s="80" t="str">
        <f t="shared" si="50"/>
        <v/>
      </c>
      <c r="X1041" s="32" t="s">
        <v>1593</v>
      </c>
      <c r="Y1041" s="110" t="s">
        <v>1566</v>
      </c>
      <c r="Z1041" s="35"/>
      <c r="AA1041" s="133">
        <v>1</v>
      </c>
      <c r="AB1041" s="133">
        <f t="shared" si="51"/>
        <v>0</v>
      </c>
    </row>
    <row r="1042" spans="1:28" s="3" customFormat="1" x14ac:dyDescent="0.2">
      <c r="A1042" s="99" t="s">
        <v>1501</v>
      </c>
      <c r="B1042" s="100">
        <v>1041</v>
      </c>
      <c r="C1042" s="101"/>
      <c r="D1042" s="146" t="s">
        <v>3795</v>
      </c>
      <c r="E1042" s="100" t="s">
        <v>1567</v>
      </c>
      <c r="F1042" s="102" t="str">
        <f t="shared" si="49"/>
        <v xml:space="preserve">1891 - Postage Due - First Designs - 3c Bright Claret, Postage Due, Perf 12   </v>
      </c>
      <c r="G1042" s="106" t="s">
        <v>2518</v>
      </c>
      <c r="H1042" s="104"/>
      <c r="I1042" s="105">
        <v>16</v>
      </c>
      <c r="J1042" s="105"/>
      <c r="K1042" s="105">
        <v>67.5</v>
      </c>
      <c r="L1042" s="104">
        <v>16</v>
      </c>
      <c r="M1042" s="100">
        <v>1052</v>
      </c>
      <c r="N1042" s="112" t="s">
        <v>1395</v>
      </c>
      <c r="O1042" s="32">
        <v>1891</v>
      </c>
      <c r="P1042" s="111" t="s">
        <v>1472</v>
      </c>
      <c r="Q1042" s="80" t="s">
        <v>1990</v>
      </c>
      <c r="R1042" s="80" t="s">
        <v>1395</v>
      </c>
      <c r="S1042" s="36" t="s">
        <v>2470</v>
      </c>
      <c r="T1042" s="80" t="s">
        <v>2147</v>
      </c>
      <c r="U1042" s="80"/>
      <c r="V1042" s="80"/>
      <c r="W1042" s="80" t="str">
        <f t="shared" si="50"/>
        <v/>
      </c>
      <c r="X1042" s="32" t="s">
        <v>1593</v>
      </c>
      <c r="Y1042" s="110" t="s">
        <v>1567</v>
      </c>
      <c r="Z1042" s="35"/>
      <c r="AA1042" s="133">
        <v>1</v>
      </c>
      <c r="AB1042" s="133">
        <f t="shared" si="51"/>
        <v>0</v>
      </c>
    </row>
    <row r="1043" spans="1:28" s="3" customFormat="1" x14ac:dyDescent="0.2">
      <c r="A1043" s="99" t="s">
        <v>1502</v>
      </c>
      <c r="B1043" s="100">
        <v>1042</v>
      </c>
      <c r="C1043" s="101"/>
      <c r="D1043" s="146" t="s">
        <v>3795</v>
      </c>
      <c r="E1043" s="100" t="s">
        <v>1568</v>
      </c>
      <c r="F1043" s="102" t="str">
        <f t="shared" si="49"/>
        <v xml:space="preserve">1891 - Postage Due - First Designs - 5c Bright Claret, Postage Due, Perf 12   </v>
      </c>
      <c r="G1043" s="106" t="s">
        <v>2518</v>
      </c>
      <c r="H1043" s="104"/>
      <c r="I1043" s="105">
        <v>16</v>
      </c>
      <c r="J1043" s="105"/>
      <c r="K1043" s="105">
        <v>100</v>
      </c>
      <c r="L1043" s="104">
        <v>16</v>
      </c>
      <c r="M1043" s="100">
        <v>1056</v>
      </c>
      <c r="N1043" s="112" t="s">
        <v>1395</v>
      </c>
      <c r="O1043" s="32">
        <v>1891</v>
      </c>
      <c r="P1043" s="111" t="s">
        <v>1472</v>
      </c>
      <c r="Q1043" s="80" t="s">
        <v>1981</v>
      </c>
      <c r="R1043" s="80" t="s">
        <v>1395</v>
      </c>
      <c r="S1043" s="36" t="s">
        <v>2470</v>
      </c>
      <c r="T1043" s="80" t="s">
        <v>2147</v>
      </c>
      <c r="U1043" s="80"/>
      <c r="V1043" s="80"/>
      <c r="W1043" s="80" t="str">
        <f t="shared" si="50"/>
        <v/>
      </c>
      <c r="X1043" s="32" t="s">
        <v>1593</v>
      </c>
      <c r="Y1043" s="110" t="s">
        <v>1568</v>
      </c>
      <c r="Z1043" s="35"/>
      <c r="AA1043" s="133">
        <v>1</v>
      </c>
      <c r="AB1043" s="133">
        <f t="shared" si="51"/>
        <v>0</v>
      </c>
    </row>
    <row r="1044" spans="1:28" s="3" customFormat="1" x14ac:dyDescent="0.2">
      <c r="A1044" s="99" t="s">
        <v>1503</v>
      </c>
      <c r="B1044" s="100">
        <v>1043</v>
      </c>
      <c r="C1044" s="101"/>
      <c r="D1044" s="146" t="s">
        <v>3795</v>
      </c>
      <c r="E1044" s="100" t="s">
        <v>1569</v>
      </c>
      <c r="F1044" s="102" t="str">
        <f t="shared" si="49"/>
        <v xml:space="preserve">1891 - Postage Due - First Designs - 10c Bright Claret, Postage Due, Perf 12   </v>
      </c>
      <c r="G1044" s="106" t="s">
        <v>2518</v>
      </c>
      <c r="H1044" s="104"/>
      <c r="I1044" s="105">
        <v>30</v>
      </c>
      <c r="J1044" s="105"/>
      <c r="K1044" s="105">
        <v>165</v>
      </c>
      <c r="L1044" s="104">
        <v>30</v>
      </c>
      <c r="M1044" s="100">
        <v>1060</v>
      </c>
      <c r="N1044" s="112" t="s">
        <v>1395</v>
      </c>
      <c r="O1044" s="32">
        <v>1891</v>
      </c>
      <c r="P1044" s="111" t="s">
        <v>1472</v>
      </c>
      <c r="Q1044" s="80" t="s">
        <v>1940</v>
      </c>
      <c r="R1044" s="80" t="s">
        <v>1395</v>
      </c>
      <c r="S1044" s="36" t="s">
        <v>2470</v>
      </c>
      <c r="T1044" s="80" t="s">
        <v>2147</v>
      </c>
      <c r="U1044" s="80"/>
      <c r="V1044" s="80"/>
      <c r="W1044" s="80" t="str">
        <f t="shared" si="50"/>
        <v/>
      </c>
      <c r="X1044" s="32" t="s">
        <v>1593</v>
      </c>
      <c r="Y1044" s="110" t="s">
        <v>1569</v>
      </c>
      <c r="Z1044" s="35"/>
      <c r="AA1044" s="133">
        <v>1</v>
      </c>
      <c r="AB1044" s="133">
        <f t="shared" si="51"/>
        <v>0</v>
      </c>
    </row>
    <row r="1045" spans="1:28" s="3" customFormat="1" x14ac:dyDescent="0.2">
      <c r="A1045" s="99" t="s">
        <v>1504</v>
      </c>
      <c r="B1045" s="100">
        <v>1044</v>
      </c>
      <c r="C1045" s="101"/>
      <c r="D1045" s="146" t="s">
        <v>3795</v>
      </c>
      <c r="E1045" s="100" t="s">
        <v>1570</v>
      </c>
      <c r="F1045" s="102" t="str">
        <f t="shared" si="49"/>
        <v xml:space="preserve">1891 - Postage Due - First Designs - 30c Bright Claret, Postage Due, Perf 12   </v>
      </c>
      <c r="G1045" s="106" t="s">
        <v>2518</v>
      </c>
      <c r="H1045" s="104"/>
      <c r="I1045" s="105">
        <v>225</v>
      </c>
      <c r="J1045" s="105"/>
      <c r="K1045" s="105">
        <v>575</v>
      </c>
      <c r="L1045" s="104">
        <v>225</v>
      </c>
      <c r="M1045" s="100">
        <v>1064</v>
      </c>
      <c r="N1045" s="112" t="s">
        <v>1395</v>
      </c>
      <c r="O1045" s="32">
        <v>1891</v>
      </c>
      <c r="P1045" s="111" t="s">
        <v>1472</v>
      </c>
      <c r="Q1045" s="80" t="s">
        <v>1991</v>
      </c>
      <c r="R1045" s="80" t="s">
        <v>1395</v>
      </c>
      <c r="S1045" s="36" t="s">
        <v>2470</v>
      </c>
      <c r="T1045" s="80" t="s">
        <v>2147</v>
      </c>
      <c r="U1045" s="80"/>
      <c r="V1045" s="80"/>
      <c r="W1045" s="80" t="str">
        <f t="shared" si="50"/>
        <v/>
      </c>
      <c r="X1045" s="32" t="s">
        <v>1593</v>
      </c>
      <c r="Y1045" s="110" t="s">
        <v>1570</v>
      </c>
      <c r="Z1045" s="35"/>
      <c r="AA1045" s="133">
        <v>1</v>
      </c>
      <c r="AB1045" s="133">
        <f t="shared" si="51"/>
        <v>0</v>
      </c>
    </row>
    <row r="1046" spans="1:28" s="3" customFormat="1" x14ac:dyDescent="0.2">
      <c r="A1046" s="99" t="s">
        <v>1505</v>
      </c>
      <c r="B1046" s="100">
        <v>1045</v>
      </c>
      <c r="C1046" s="101"/>
      <c r="D1046" s="146" t="s">
        <v>3795</v>
      </c>
      <c r="E1046" s="100" t="s">
        <v>1571</v>
      </c>
      <c r="F1046" s="102" t="str">
        <f t="shared" si="49"/>
        <v xml:space="preserve">1891 - Postage Due - First Designs - 50c Bright Claret, Postage Due, Perf 12   </v>
      </c>
      <c r="G1046" s="106" t="s">
        <v>2518</v>
      </c>
      <c r="H1046" s="104"/>
      <c r="I1046" s="105">
        <v>225</v>
      </c>
      <c r="J1046" s="105"/>
      <c r="K1046" s="105">
        <v>600</v>
      </c>
      <c r="L1046" s="104">
        <v>225</v>
      </c>
      <c r="M1046" s="100">
        <v>1068</v>
      </c>
      <c r="N1046" s="112" t="s">
        <v>1395</v>
      </c>
      <c r="O1046" s="32">
        <v>1891</v>
      </c>
      <c r="P1046" s="111" t="s">
        <v>1472</v>
      </c>
      <c r="Q1046" s="80" t="s">
        <v>1992</v>
      </c>
      <c r="R1046" s="80" t="s">
        <v>1395</v>
      </c>
      <c r="S1046" s="36" t="s">
        <v>2470</v>
      </c>
      <c r="T1046" s="80" t="s">
        <v>2147</v>
      </c>
      <c r="U1046" s="80"/>
      <c r="V1046" s="80"/>
      <c r="W1046" s="80" t="str">
        <f t="shared" si="50"/>
        <v/>
      </c>
      <c r="X1046" s="32" t="s">
        <v>1593</v>
      </c>
      <c r="Y1046" s="110" t="s">
        <v>1571</v>
      </c>
      <c r="Z1046" s="35"/>
      <c r="AA1046" s="133">
        <v>1</v>
      </c>
      <c r="AB1046" s="133">
        <f t="shared" si="51"/>
        <v>0</v>
      </c>
    </row>
    <row r="1047" spans="1:28" s="3" customFormat="1" x14ac:dyDescent="0.2">
      <c r="A1047" s="99" t="s">
        <v>1506</v>
      </c>
      <c r="B1047" s="100">
        <v>1046</v>
      </c>
      <c r="C1047" s="101"/>
      <c r="D1047" s="146" t="s">
        <v>3795</v>
      </c>
      <c r="E1047" s="100" t="s">
        <v>1573</v>
      </c>
      <c r="F1047" s="102" t="str">
        <f t="shared" si="49"/>
        <v xml:space="preserve">1894 - Postage Due - Second Designs - 1c Vermilion, Postage Due, Perf 12   </v>
      </c>
      <c r="G1047" s="106" t="s">
        <v>2512</v>
      </c>
      <c r="H1047" s="104"/>
      <c r="I1047" s="105">
        <v>725</v>
      </c>
      <c r="J1047" s="105"/>
      <c r="K1047" s="105">
        <v>2250</v>
      </c>
      <c r="L1047" s="104">
        <v>725</v>
      </c>
      <c r="M1047" s="100">
        <v>1070</v>
      </c>
      <c r="N1047" s="112" t="s">
        <v>1395</v>
      </c>
      <c r="O1047" s="32">
        <v>1894</v>
      </c>
      <c r="P1047" s="111" t="s">
        <v>1477</v>
      </c>
      <c r="Q1047" s="80" t="s">
        <v>1988</v>
      </c>
      <c r="R1047" s="80" t="s">
        <v>1395</v>
      </c>
      <c r="S1047" s="36" t="s">
        <v>2058</v>
      </c>
      <c r="T1047" s="80" t="s">
        <v>2147</v>
      </c>
      <c r="U1047" s="80"/>
      <c r="V1047" s="80"/>
      <c r="W1047" s="80" t="str">
        <f t="shared" si="50"/>
        <v/>
      </c>
      <c r="X1047" s="32" t="s">
        <v>1593</v>
      </c>
      <c r="Y1047" s="110" t="s">
        <v>1573</v>
      </c>
      <c r="Z1047" s="35"/>
      <c r="AA1047" s="133">
        <v>1</v>
      </c>
      <c r="AB1047" s="133">
        <f t="shared" si="51"/>
        <v>0</v>
      </c>
    </row>
    <row r="1048" spans="1:28" s="3" customFormat="1" x14ac:dyDescent="0.2">
      <c r="A1048" s="99" t="s">
        <v>1507</v>
      </c>
      <c r="B1048" s="100">
        <v>1047</v>
      </c>
      <c r="C1048" s="101"/>
      <c r="D1048" s="146" t="s">
        <v>3795</v>
      </c>
      <c r="E1048" s="100" t="s">
        <v>1574</v>
      </c>
      <c r="F1048" s="102" t="str">
        <f t="shared" si="49"/>
        <v xml:space="preserve">1894 - Postage Due - Second Designs - 2c Vermilion, Postage Due, Perf 12   </v>
      </c>
      <c r="G1048" s="106" t="s">
        <v>2512</v>
      </c>
      <c r="H1048" s="104"/>
      <c r="I1048" s="105">
        <v>350</v>
      </c>
      <c r="J1048" s="105"/>
      <c r="K1048" s="105">
        <v>775</v>
      </c>
      <c r="L1048" s="104">
        <v>350</v>
      </c>
      <c r="M1048" s="100">
        <v>995</v>
      </c>
      <c r="N1048" s="112" t="s">
        <v>1395</v>
      </c>
      <c r="O1048" s="32">
        <v>1894</v>
      </c>
      <c r="P1048" s="111" t="s">
        <v>1477</v>
      </c>
      <c r="Q1048" s="80" t="s">
        <v>1979</v>
      </c>
      <c r="R1048" s="80" t="s">
        <v>1395</v>
      </c>
      <c r="S1048" s="36" t="s">
        <v>2058</v>
      </c>
      <c r="T1048" s="80" t="s">
        <v>2147</v>
      </c>
      <c r="U1048" s="80"/>
      <c r="V1048" s="80"/>
      <c r="W1048" s="80" t="str">
        <f t="shared" si="50"/>
        <v/>
      </c>
      <c r="X1048" s="32" t="s">
        <v>1593</v>
      </c>
      <c r="Y1048" s="110" t="s">
        <v>1574</v>
      </c>
      <c r="Z1048" s="35"/>
      <c r="AA1048" s="133">
        <v>1</v>
      </c>
      <c r="AB1048" s="133">
        <f t="shared" si="51"/>
        <v>0</v>
      </c>
    </row>
    <row r="1049" spans="1:28" s="3" customFormat="1" x14ac:dyDescent="0.2">
      <c r="A1049" s="99" t="s">
        <v>1508</v>
      </c>
      <c r="B1049" s="100">
        <v>1048</v>
      </c>
      <c r="C1049" s="101"/>
      <c r="D1049" s="146" t="s">
        <v>3795</v>
      </c>
      <c r="E1049" s="100" t="s">
        <v>1573</v>
      </c>
      <c r="F1049" s="102" t="str">
        <f t="shared" si="49"/>
        <v xml:space="preserve">1894-95 - Postage Due - Second Designs - 1c Deep Claret, Postage Due, Perf 12   </v>
      </c>
      <c r="G1049" s="106" t="s">
        <v>2512</v>
      </c>
      <c r="H1049" s="104"/>
      <c r="I1049" s="105">
        <v>12</v>
      </c>
      <c r="J1049" s="105"/>
      <c r="K1049" s="105">
        <v>72.5</v>
      </c>
      <c r="L1049" s="104">
        <v>12</v>
      </c>
      <c r="M1049" s="100">
        <v>1071</v>
      </c>
      <c r="N1049" s="112" t="s">
        <v>1395</v>
      </c>
      <c r="O1049" s="32" t="s">
        <v>2473</v>
      </c>
      <c r="P1049" s="111" t="s">
        <v>1477</v>
      </c>
      <c r="Q1049" s="80" t="s">
        <v>1988</v>
      </c>
      <c r="R1049" s="80" t="s">
        <v>1395</v>
      </c>
      <c r="S1049" s="36" t="s">
        <v>2472</v>
      </c>
      <c r="T1049" s="80" t="s">
        <v>2147</v>
      </c>
      <c r="U1049" s="80"/>
      <c r="V1049" s="80"/>
      <c r="W1049" s="80" t="str">
        <f t="shared" si="50"/>
        <v/>
      </c>
      <c r="X1049" s="32" t="s">
        <v>1593</v>
      </c>
      <c r="Y1049" s="110" t="s">
        <v>1573</v>
      </c>
      <c r="Z1049" s="35"/>
      <c r="AA1049" s="133">
        <v>1</v>
      </c>
      <c r="AB1049" s="133">
        <f t="shared" si="51"/>
        <v>0</v>
      </c>
    </row>
    <row r="1050" spans="1:28" s="3" customFormat="1" x14ac:dyDescent="0.2">
      <c r="A1050" s="99" t="s">
        <v>1509</v>
      </c>
      <c r="B1050" s="100">
        <v>1049</v>
      </c>
      <c r="C1050" s="101"/>
      <c r="D1050" s="146" t="s">
        <v>3795</v>
      </c>
      <c r="E1050" s="100" t="s">
        <v>1574</v>
      </c>
      <c r="F1050" s="102" t="str">
        <f t="shared" si="49"/>
        <v xml:space="preserve">1894-95 - Postage Due - Second Designs - 2c Deep Claret, Postage Due, Perf 12   </v>
      </c>
      <c r="G1050" s="106" t="s">
        <v>2512</v>
      </c>
      <c r="H1050" s="104"/>
      <c r="I1050" s="105">
        <v>10</v>
      </c>
      <c r="J1050" s="105"/>
      <c r="K1050" s="105">
        <v>625</v>
      </c>
      <c r="L1050" s="104">
        <v>10</v>
      </c>
      <c r="M1050" s="100">
        <v>996</v>
      </c>
      <c r="N1050" s="112" t="s">
        <v>1395</v>
      </c>
      <c r="O1050" s="32" t="s">
        <v>2473</v>
      </c>
      <c r="P1050" s="111" t="s">
        <v>1477</v>
      </c>
      <c r="Q1050" s="80" t="s">
        <v>1979</v>
      </c>
      <c r="R1050" s="80" t="s">
        <v>1395</v>
      </c>
      <c r="S1050" s="36" t="s">
        <v>2472</v>
      </c>
      <c r="T1050" s="80" t="s">
        <v>2147</v>
      </c>
      <c r="U1050" s="80"/>
      <c r="V1050" s="80"/>
      <c r="W1050" s="80" t="str">
        <f t="shared" si="50"/>
        <v/>
      </c>
      <c r="X1050" s="32" t="s">
        <v>1593</v>
      </c>
      <c r="Y1050" s="110" t="s">
        <v>1574</v>
      </c>
      <c r="Z1050" s="35"/>
      <c r="AA1050" s="133">
        <v>1</v>
      </c>
      <c r="AB1050" s="133">
        <f t="shared" si="51"/>
        <v>0</v>
      </c>
    </row>
    <row r="1051" spans="1:28" s="3" customFormat="1" x14ac:dyDescent="0.2">
      <c r="A1051" s="99" t="s">
        <v>1510</v>
      </c>
      <c r="B1051" s="100">
        <v>1050</v>
      </c>
      <c r="C1051" s="101"/>
      <c r="D1051" s="146" t="s">
        <v>3795</v>
      </c>
      <c r="E1051" s="100" t="s">
        <v>1575</v>
      </c>
      <c r="F1051" s="102" t="str">
        <f t="shared" si="49"/>
        <v xml:space="preserve">1894-95 - Postage Due - Second Designs - 3c Deep Claret, Postage Due, Perf 12   </v>
      </c>
      <c r="G1051" s="106" t="s">
        <v>2512</v>
      </c>
      <c r="H1051" s="104"/>
      <c r="I1051" s="105">
        <v>50</v>
      </c>
      <c r="J1051" s="105"/>
      <c r="K1051" s="105">
        <v>200</v>
      </c>
      <c r="L1051" s="104">
        <v>50</v>
      </c>
      <c r="M1051" s="100">
        <v>1002</v>
      </c>
      <c r="N1051" s="112" t="s">
        <v>1395</v>
      </c>
      <c r="O1051" s="32" t="s">
        <v>2473</v>
      </c>
      <c r="P1051" s="111" t="s">
        <v>1477</v>
      </c>
      <c r="Q1051" s="80" t="s">
        <v>1990</v>
      </c>
      <c r="R1051" s="80" t="s">
        <v>1395</v>
      </c>
      <c r="S1051" s="36" t="s">
        <v>2472</v>
      </c>
      <c r="T1051" s="80" t="s">
        <v>2147</v>
      </c>
      <c r="U1051" s="80"/>
      <c r="V1051" s="80"/>
      <c r="W1051" s="80" t="str">
        <f t="shared" si="50"/>
        <v/>
      </c>
      <c r="X1051" s="32" t="s">
        <v>1593</v>
      </c>
      <c r="Y1051" s="110" t="s">
        <v>1575</v>
      </c>
      <c r="Z1051" s="35"/>
      <c r="AA1051" s="133">
        <v>1</v>
      </c>
      <c r="AB1051" s="133">
        <f t="shared" si="51"/>
        <v>0</v>
      </c>
    </row>
    <row r="1052" spans="1:28" s="3" customFormat="1" x14ac:dyDescent="0.2">
      <c r="A1052" s="99" t="s">
        <v>1511</v>
      </c>
      <c r="B1052" s="100">
        <v>1051</v>
      </c>
      <c r="C1052" s="101"/>
      <c r="D1052" s="146" t="s">
        <v>3795</v>
      </c>
      <c r="E1052" s="100" t="s">
        <v>1576</v>
      </c>
      <c r="F1052" s="102" t="str">
        <f t="shared" si="49"/>
        <v xml:space="preserve">1894-95 - Postage Due - Second Designs - 5c Deep Claret, Postage Due, Perf 12   </v>
      </c>
      <c r="G1052" s="106" t="s">
        <v>2512</v>
      </c>
      <c r="H1052" s="104"/>
      <c r="I1052" s="105">
        <v>55</v>
      </c>
      <c r="J1052" s="105"/>
      <c r="K1052" s="105">
        <v>300</v>
      </c>
      <c r="L1052" s="104">
        <v>55</v>
      </c>
      <c r="M1052" s="100">
        <v>1007</v>
      </c>
      <c r="N1052" s="112" t="s">
        <v>1395</v>
      </c>
      <c r="O1052" s="32" t="s">
        <v>2473</v>
      </c>
      <c r="P1052" s="111" t="s">
        <v>1477</v>
      </c>
      <c r="Q1052" s="80" t="s">
        <v>1981</v>
      </c>
      <c r="R1052" s="80" t="s">
        <v>1395</v>
      </c>
      <c r="S1052" s="36" t="s">
        <v>2472</v>
      </c>
      <c r="T1052" s="80" t="s">
        <v>2147</v>
      </c>
      <c r="U1052" s="80"/>
      <c r="V1052" s="80"/>
      <c r="W1052" s="80" t="str">
        <f t="shared" si="50"/>
        <v/>
      </c>
      <c r="X1052" s="32" t="s">
        <v>1593</v>
      </c>
      <c r="Y1052" s="110" t="s">
        <v>1576</v>
      </c>
      <c r="Z1052" s="35"/>
      <c r="AA1052" s="133">
        <v>1</v>
      </c>
      <c r="AB1052" s="133">
        <f t="shared" si="51"/>
        <v>0</v>
      </c>
    </row>
    <row r="1053" spans="1:28" s="3" customFormat="1" x14ac:dyDescent="0.2">
      <c r="A1053" s="99" t="s">
        <v>1512</v>
      </c>
      <c r="B1053" s="100">
        <v>1052</v>
      </c>
      <c r="C1053" s="101"/>
      <c r="D1053" s="146" t="s">
        <v>3795</v>
      </c>
      <c r="E1053" s="100" t="s">
        <v>1577</v>
      </c>
      <c r="F1053" s="102" t="str">
        <f t="shared" si="49"/>
        <v xml:space="preserve">1894-95 - Postage Due - Second Designs - 10c Deep Claret, Postage Due, Perf 12   </v>
      </c>
      <c r="G1053" s="106" t="s">
        <v>2512</v>
      </c>
      <c r="H1053" s="104"/>
      <c r="I1053" s="105">
        <v>40</v>
      </c>
      <c r="J1053" s="105"/>
      <c r="K1053" s="105">
        <v>350</v>
      </c>
      <c r="L1053" s="104">
        <v>40</v>
      </c>
      <c r="M1053" s="100">
        <v>1012</v>
      </c>
      <c r="N1053" s="112" t="s">
        <v>1395</v>
      </c>
      <c r="O1053" s="32" t="s">
        <v>2473</v>
      </c>
      <c r="P1053" s="111" t="s">
        <v>1477</v>
      </c>
      <c r="Q1053" s="80" t="s">
        <v>1940</v>
      </c>
      <c r="R1053" s="80" t="s">
        <v>1395</v>
      </c>
      <c r="S1053" s="36" t="s">
        <v>2472</v>
      </c>
      <c r="T1053" s="80" t="s">
        <v>2147</v>
      </c>
      <c r="U1053" s="80"/>
      <c r="V1053" s="80"/>
      <c r="W1053" s="80" t="str">
        <f t="shared" si="50"/>
        <v/>
      </c>
      <c r="X1053" s="32" t="s">
        <v>1593</v>
      </c>
      <c r="Y1053" s="110" t="s">
        <v>1577</v>
      </c>
      <c r="Z1053" s="35"/>
      <c r="AA1053" s="133">
        <v>1</v>
      </c>
      <c r="AB1053" s="133">
        <f t="shared" si="51"/>
        <v>0</v>
      </c>
    </row>
    <row r="1054" spans="1:28" s="3" customFormat="1" x14ac:dyDescent="0.2">
      <c r="A1054" s="99" t="s">
        <v>1513</v>
      </c>
      <c r="B1054" s="100">
        <v>1053</v>
      </c>
      <c r="C1054" s="101"/>
      <c r="D1054" s="146" t="s">
        <v>3795</v>
      </c>
      <c r="E1054" s="100" t="s">
        <v>1578</v>
      </c>
      <c r="F1054" s="102" t="str">
        <f t="shared" si="49"/>
        <v xml:space="preserve">1894-95 - Postage Due - Second Designs - 30c Deep Claret, Postage Due, Perf 12   </v>
      </c>
      <c r="G1054" s="106" t="s">
        <v>2512</v>
      </c>
      <c r="H1054" s="104"/>
      <c r="I1054" s="105">
        <v>250</v>
      </c>
      <c r="J1054" s="105"/>
      <c r="K1054" s="105">
        <v>550</v>
      </c>
      <c r="L1054" s="104">
        <v>250</v>
      </c>
      <c r="M1054" s="100">
        <v>1017</v>
      </c>
      <c r="N1054" s="112" t="s">
        <v>1395</v>
      </c>
      <c r="O1054" s="32" t="s">
        <v>2473</v>
      </c>
      <c r="P1054" s="111" t="s">
        <v>1477</v>
      </c>
      <c r="Q1054" s="80" t="s">
        <v>1991</v>
      </c>
      <c r="R1054" s="80" t="s">
        <v>1395</v>
      </c>
      <c r="S1054" s="36" t="s">
        <v>2472</v>
      </c>
      <c r="T1054" s="80" t="s">
        <v>2147</v>
      </c>
      <c r="U1054" s="80"/>
      <c r="V1054" s="80"/>
      <c r="W1054" s="80" t="str">
        <f t="shared" si="50"/>
        <v/>
      </c>
      <c r="X1054" s="32" t="s">
        <v>1593</v>
      </c>
      <c r="Y1054" s="110" t="s">
        <v>1578</v>
      </c>
      <c r="Z1054" s="35"/>
      <c r="AA1054" s="133">
        <v>1</v>
      </c>
      <c r="AB1054" s="133">
        <f t="shared" si="51"/>
        <v>0</v>
      </c>
    </row>
    <row r="1055" spans="1:28" s="3" customFormat="1" x14ac:dyDescent="0.2">
      <c r="A1055" s="99" t="s">
        <v>1514</v>
      </c>
      <c r="B1055" s="100">
        <v>1054</v>
      </c>
      <c r="C1055" s="101"/>
      <c r="D1055" s="146" t="s">
        <v>3795</v>
      </c>
      <c r="E1055" s="100" t="s">
        <v>1579</v>
      </c>
      <c r="F1055" s="102" t="str">
        <f t="shared" si="49"/>
        <v xml:space="preserve">1894-95 - Postage Due - Second Designs - 50c Deep Claret, Postage Due, Perf 12   </v>
      </c>
      <c r="G1055" s="106" t="s">
        <v>2512</v>
      </c>
      <c r="H1055" s="104"/>
      <c r="I1055" s="105">
        <v>800</v>
      </c>
      <c r="J1055" s="105"/>
      <c r="K1055" s="105">
        <v>1800</v>
      </c>
      <c r="L1055" s="104">
        <v>800</v>
      </c>
      <c r="M1055" s="100">
        <v>1021</v>
      </c>
      <c r="N1055" s="112" t="s">
        <v>1395</v>
      </c>
      <c r="O1055" s="32" t="s">
        <v>2473</v>
      </c>
      <c r="P1055" s="111" t="s">
        <v>1477</v>
      </c>
      <c r="Q1055" s="80" t="s">
        <v>1992</v>
      </c>
      <c r="R1055" s="80" t="s">
        <v>1395</v>
      </c>
      <c r="S1055" s="36" t="s">
        <v>2472</v>
      </c>
      <c r="T1055" s="80" t="s">
        <v>2147</v>
      </c>
      <c r="U1055" s="80"/>
      <c r="V1055" s="80"/>
      <c r="W1055" s="80" t="str">
        <f t="shared" si="50"/>
        <v/>
      </c>
      <c r="X1055" s="32" t="s">
        <v>1593</v>
      </c>
      <c r="Y1055" s="110" t="s">
        <v>1579</v>
      </c>
      <c r="Z1055" s="35"/>
      <c r="AA1055" s="133">
        <v>1</v>
      </c>
      <c r="AB1055" s="133">
        <f t="shared" si="51"/>
        <v>0</v>
      </c>
    </row>
    <row r="1056" spans="1:28" s="3" customFormat="1" x14ac:dyDescent="0.2">
      <c r="A1056" s="99" t="s">
        <v>1524</v>
      </c>
      <c r="B1056" s="100">
        <v>1055</v>
      </c>
      <c r="C1056" s="101"/>
      <c r="D1056" s="146" t="s">
        <v>3795</v>
      </c>
      <c r="E1056" s="100" t="s">
        <v>1573</v>
      </c>
      <c r="F1056" s="102" t="str">
        <f t="shared" si="49"/>
        <v>1895-97 - Postage Due - Second Designs - 1c Deep Claret, Postage Due, Perf 12   Double-Line Watermark</v>
      </c>
      <c r="G1056" s="106" t="s">
        <v>2512</v>
      </c>
      <c r="H1056" s="104"/>
      <c r="I1056" s="105">
        <v>1</v>
      </c>
      <c r="J1056" s="105"/>
      <c r="K1056" s="105">
        <v>13.5</v>
      </c>
      <c r="L1056" s="104">
        <v>1</v>
      </c>
      <c r="M1056" s="100">
        <v>1072</v>
      </c>
      <c r="N1056" s="112" t="s">
        <v>1395</v>
      </c>
      <c r="O1056" s="32" t="s">
        <v>2474</v>
      </c>
      <c r="P1056" s="111" t="s">
        <v>1477</v>
      </c>
      <c r="Q1056" s="80" t="s">
        <v>1988</v>
      </c>
      <c r="R1056" s="80" t="s">
        <v>1395</v>
      </c>
      <c r="S1056" s="36" t="s">
        <v>2472</v>
      </c>
      <c r="T1056" s="80" t="s">
        <v>2147</v>
      </c>
      <c r="U1056" s="80" t="s">
        <v>2120</v>
      </c>
      <c r="V1056" s="80"/>
      <c r="W1056" s="80" t="str">
        <f t="shared" si="50"/>
        <v/>
      </c>
      <c r="X1056" s="32" t="s">
        <v>1593</v>
      </c>
      <c r="Y1056" s="110" t="s">
        <v>1573</v>
      </c>
      <c r="Z1056" s="35"/>
      <c r="AA1056" s="133">
        <v>1</v>
      </c>
      <c r="AB1056" s="133">
        <f t="shared" si="51"/>
        <v>0</v>
      </c>
    </row>
    <row r="1057" spans="1:28" s="3" customFormat="1" x14ac:dyDescent="0.2">
      <c r="A1057" s="99" t="s">
        <v>1525</v>
      </c>
      <c r="B1057" s="100">
        <v>1056</v>
      </c>
      <c r="C1057" s="101"/>
      <c r="D1057" s="146" t="s">
        <v>3795</v>
      </c>
      <c r="E1057" s="100" t="s">
        <v>1574</v>
      </c>
      <c r="F1057" s="102" t="str">
        <f t="shared" si="49"/>
        <v>1895-97 - Postage Due - Second Designs - 2c Deep Claret, Postage Due, Perf 12   Double-Line Watermark</v>
      </c>
      <c r="G1057" s="106" t="s">
        <v>2512</v>
      </c>
      <c r="H1057" s="104"/>
      <c r="I1057" s="105">
        <v>1</v>
      </c>
      <c r="J1057" s="105"/>
      <c r="K1057" s="105">
        <v>13.5</v>
      </c>
      <c r="L1057" s="104">
        <v>1</v>
      </c>
      <c r="M1057" s="100">
        <v>997</v>
      </c>
      <c r="N1057" s="112" t="s">
        <v>1395</v>
      </c>
      <c r="O1057" s="32" t="s">
        <v>2474</v>
      </c>
      <c r="P1057" s="111" t="s">
        <v>1477</v>
      </c>
      <c r="Q1057" s="80" t="s">
        <v>1979</v>
      </c>
      <c r="R1057" s="80" t="s">
        <v>1395</v>
      </c>
      <c r="S1057" s="36" t="s">
        <v>2472</v>
      </c>
      <c r="T1057" s="80" t="s">
        <v>2147</v>
      </c>
      <c r="U1057" s="80" t="s">
        <v>2120</v>
      </c>
      <c r="V1057" s="80"/>
      <c r="W1057" s="80" t="str">
        <f t="shared" si="50"/>
        <v/>
      </c>
      <c r="X1057" s="32" t="s">
        <v>1593</v>
      </c>
      <c r="Y1057" s="110" t="s">
        <v>1574</v>
      </c>
      <c r="Z1057" s="35"/>
      <c r="AA1057" s="133">
        <v>1</v>
      </c>
      <c r="AB1057" s="133">
        <f t="shared" si="51"/>
        <v>0</v>
      </c>
    </row>
    <row r="1058" spans="1:28" s="3" customFormat="1" x14ac:dyDescent="0.2">
      <c r="A1058" s="99" t="s">
        <v>1526</v>
      </c>
      <c r="B1058" s="100">
        <v>1057</v>
      </c>
      <c r="C1058" s="101"/>
      <c r="D1058" s="146" t="s">
        <v>3795</v>
      </c>
      <c r="E1058" s="100" t="s">
        <v>1575</v>
      </c>
      <c r="F1058" s="102" t="str">
        <f t="shared" si="49"/>
        <v>1895-97 - Postage Due - Second Designs - 3c Deep Claret, Postage Due, Perf 12   Double-Line Watermark</v>
      </c>
      <c r="G1058" s="106" t="s">
        <v>2512</v>
      </c>
      <c r="H1058" s="104"/>
      <c r="I1058" s="105">
        <v>5</v>
      </c>
      <c r="J1058" s="105"/>
      <c r="K1058" s="105">
        <v>10</v>
      </c>
      <c r="L1058" s="104">
        <v>5</v>
      </c>
      <c r="M1058" s="100">
        <v>1003</v>
      </c>
      <c r="N1058" s="112" t="s">
        <v>1395</v>
      </c>
      <c r="O1058" s="32" t="s">
        <v>2474</v>
      </c>
      <c r="P1058" s="111" t="s">
        <v>1477</v>
      </c>
      <c r="Q1058" s="80" t="s">
        <v>1990</v>
      </c>
      <c r="R1058" s="80" t="s">
        <v>1395</v>
      </c>
      <c r="S1058" s="36" t="s">
        <v>2472</v>
      </c>
      <c r="T1058" s="80" t="s">
        <v>2147</v>
      </c>
      <c r="U1058" s="80" t="s">
        <v>2120</v>
      </c>
      <c r="V1058" s="80"/>
      <c r="W1058" s="80" t="str">
        <f t="shared" si="50"/>
        <v/>
      </c>
      <c r="X1058" s="32" t="s">
        <v>1593</v>
      </c>
      <c r="Y1058" s="110" t="s">
        <v>1575</v>
      </c>
      <c r="Z1058" s="35"/>
      <c r="AA1058" s="133">
        <v>1</v>
      </c>
      <c r="AB1058" s="133">
        <f t="shared" si="51"/>
        <v>0</v>
      </c>
    </row>
    <row r="1059" spans="1:28" s="3" customFormat="1" x14ac:dyDescent="0.2">
      <c r="A1059" s="99" t="s">
        <v>1527</v>
      </c>
      <c r="B1059" s="100">
        <v>1058</v>
      </c>
      <c r="C1059" s="101"/>
      <c r="D1059" s="146" t="s">
        <v>3795</v>
      </c>
      <c r="E1059" s="100" t="s">
        <v>1576</v>
      </c>
      <c r="F1059" s="102" t="str">
        <f t="shared" si="49"/>
        <v>1895-97 - Postage Due - Second Designs - 5c Deep Claret, Postage Due, Perf 12   Double-Line Watermark</v>
      </c>
      <c r="G1059" s="106" t="s">
        <v>2512</v>
      </c>
      <c r="H1059" s="104"/>
      <c r="I1059" s="105">
        <v>5</v>
      </c>
      <c r="J1059" s="105"/>
      <c r="K1059" s="105">
        <v>110</v>
      </c>
      <c r="L1059" s="104">
        <v>5</v>
      </c>
      <c r="M1059" s="100">
        <v>1008</v>
      </c>
      <c r="N1059" s="112" t="s">
        <v>1395</v>
      </c>
      <c r="O1059" s="32" t="s">
        <v>2474</v>
      </c>
      <c r="P1059" s="111" t="s">
        <v>1477</v>
      </c>
      <c r="Q1059" s="80" t="s">
        <v>1981</v>
      </c>
      <c r="R1059" s="80" t="s">
        <v>1395</v>
      </c>
      <c r="S1059" s="36" t="s">
        <v>2472</v>
      </c>
      <c r="T1059" s="80" t="s">
        <v>2147</v>
      </c>
      <c r="U1059" s="80" t="s">
        <v>2120</v>
      </c>
      <c r="V1059" s="80"/>
      <c r="W1059" s="80" t="str">
        <f t="shared" si="50"/>
        <v/>
      </c>
      <c r="X1059" s="32" t="s">
        <v>1593</v>
      </c>
      <c r="Y1059" s="110" t="s">
        <v>1576</v>
      </c>
      <c r="Z1059" s="35"/>
      <c r="AA1059" s="133">
        <v>1</v>
      </c>
      <c r="AB1059" s="133">
        <f t="shared" si="51"/>
        <v>0</v>
      </c>
    </row>
    <row r="1060" spans="1:28" s="3" customFormat="1" x14ac:dyDescent="0.2">
      <c r="A1060" s="99" t="s">
        <v>1528</v>
      </c>
      <c r="B1060" s="100">
        <v>1059</v>
      </c>
      <c r="C1060" s="101"/>
      <c r="D1060" s="146" t="s">
        <v>3795</v>
      </c>
      <c r="E1060" s="100" t="s">
        <v>1577</v>
      </c>
      <c r="F1060" s="102" t="str">
        <f t="shared" si="49"/>
        <v>1895-97 - Postage Due - Second Designs - 10c Deep Claret, Postage Due, Perf 12   Double-Line Watermark</v>
      </c>
      <c r="G1060" s="106" t="s">
        <v>2512</v>
      </c>
      <c r="H1060" s="104"/>
      <c r="I1060" s="105">
        <v>7.5</v>
      </c>
      <c r="J1060" s="105"/>
      <c r="K1060" s="105">
        <v>110</v>
      </c>
      <c r="L1060" s="104">
        <v>7.5</v>
      </c>
      <c r="M1060" s="100">
        <v>1013</v>
      </c>
      <c r="N1060" s="112" t="s">
        <v>1395</v>
      </c>
      <c r="O1060" s="32" t="s">
        <v>2474</v>
      </c>
      <c r="P1060" s="111" t="s">
        <v>1477</v>
      </c>
      <c r="Q1060" s="80" t="s">
        <v>1940</v>
      </c>
      <c r="R1060" s="80" t="s">
        <v>1395</v>
      </c>
      <c r="S1060" s="36" t="s">
        <v>2472</v>
      </c>
      <c r="T1060" s="80" t="s">
        <v>2147</v>
      </c>
      <c r="U1060" s="80" t="s">
        <v>2120</v>
      </c>
      <c r="V1060" s="80"/>
      <c r="W1060" s="80" t="str">
        <f t="shared" si="50"/>
        <v/>
      </c>
      <c r="X1060" s="32" t="s">
        <v>1593</v>
      </c>
      <c r="Y1060" s="110" t="s">
        <v>1577</v>
      </c>
      <c r="Z1060" s="35"/>
      <c r="AA1060" s="133">
        <v>1</v>
      </c>
      <c r="AB1060" s="133">
        <f t="shared" si="51"/>
        <v>0</v>
      </c>
    </row>
    <row r="1061" spans="1:28" s="3" customFormat="1" x14ac:dyDescent="0.2">
      <c r="A1061" s="99" t="s">
        <v>1529</v>
      </c>
      <c r="B1061" s="100">
        <v>1060</v>
      </c>
      <c r="C1061" s="101"/>
      <c r="D1061" s="146" t="s">
        <v>3795</v>
      </c>
      <c r="E1061" s="100" t="s">
        <v>1578</v>
      </c>
      <c r="F1061" s="102" t="str">
        <f t="shared" si="49"/>
        <v>1895-97 - Postage Due - Second Designs - 30c Deep Claret, Postage Due, Perf 12   Double-Line Watermark</v>
      </c>
      <c r="G1061" s="106" t="s">
        <v>2512</v>
      </c>
      <c r="H1061" s="104"/>
      <c r="I1061" s="105">
        <v>75</v>
      </c>
      <c r="J1061" s="105"/>
      <c r="K1061" s="105">
        <v>600</v>
      </c>
      <c r="L1061" s="104">
        <v>75</v>
      </c>
      <c r="M1061" s="100">
        <v>1018</v>
      </c>
      <c r="N1061" s="112" t="s">
        <v>1395</v>
      </c>
      <c r="O1061" s="32" t="s">
        <v>2474</v>
      </c>
      <c r="P1061" s="111" t="s">
        <v>1477</v>
      </c>
      <c r="Q1061" s="80" t="s">
        <v>1991</v>
      </c>
      <c r="R1061" s="80" t="s">
        <v>1395</v>
      </c>
      <c r="S1061" s="36" t="s">
        <v>2472</v>
      </c>
      <c r="T1061" s="80" t="s">
        <v>2147</v>
      </c>
      <c r="U1061" s="80" t="s">
        <v>2120</v>
      </c>
      <c r="V1061" s="80"/>
      <c r="W1061" s="80" t="str">
        <f t="shared" si="50"/>
        <v/>
      </c>
      <c r="X1061" s="32" t="s">
        <v>1593</v>
      </c>
      <c r="Y1061" s="110" t="s">
        <v>1578</v>
      </c>
      <c r="Z1061" s="35"/>
      <c r="AA1061" s="133">
        <v>1</v>
      </c>
      <c r="AB1061" s="133">
        <f t="shared" si="51"/>
        <v>0</v>
      </c>
    </row>
    <row r="1062" spans="1:28" s="3" customFormat="1" x14ac:dyDescent="0.2">
      <c r="A1062" s="99" t="s">
        <v>1530</v>
      </c>
      <c r="B1062" s="100">
        <v>1061</v>
      </c>
      <c r="C1062" s="101"/>
      <c r="D1062" s="146" t="s">
        <v>3795</v>
      </c>
      <c r="E1062" s="100" t="s">
        <v>1579</v>
      </c>
      <c r="F1062" s="102" t="str">
        <f t="shared" si="49"/>
        <v>1895-97 - Postage Due - Second Designs - 50c Deep Claret, Postage Due, Perf 12   Double-Line Watermark</v>
      </c>
      <c r="G1062" s="106" t="s">
        <v>2512</v>
      </c>
      <c r="H1062" s="104"/>
      <c r="I1062" s="105">
        <v>60</v>
      </c>
      <c r="J1062" s="105"/>
      <c r="K1062" s="105">
        <v>375</v>
      </c>
      <c r="L1062" s="104">
        <v>60</v>
      </c>
      <c r="M1062" s="100">
        <v>1022</v>
      </c>
      <c r="N1062" s="112" t="s">
        <v>1395</v>
      </c>
      <c r="O1062" s="32" t="s">
        <v>2474</v>
      </c>
      <c r="P1062" s="111" t="s">
        <v>1477</v>
      </c>
      <c r="Q1062" s="80" t="s">
        <v>1992</v>
      </c>
      <c r="R1062" s="80" t="s">
        <v>1395</v>
      </c>
      <c r="S1062" s="36" t="s">
        <v>2472</v>
      </c>
      <c r="T1062" s="80" t="s">
        <v>2147</v>
      </c>
      <c r="U1062" s="80" t="s">
        <v>2120</v>
      </c>
      <c r="V1062" s="80"/>
      <c r="W1062" s="80" t="str">
        <f t="shared" si="50"/>
        <v/>
      </c>
      <c r="X1062" s="32" t="s">
        <v>1593</v>
      </c>
      <c r="Y1062" s="110" t="s">
        <v>1579</v>
      </c>
      <c r="Z1062" s="35"/>
      <c r="AA1062" s="133">
        <v>1</v>
      </c>
      <c r="AB1062" s="133">
        <f t="shared" si="51"/>
        <v>0</v>
      </c>
    </row>
    <row r="1063" spans="1:28" s="3" customFormat="1" x14ac:dyDescent="0.2">
      <c r="A1063" s="99" t="s">
        <v>1531</v>
      </c>
      <c r="B1063" s="100">
        <v>1062</v>
      </c>
      <c r="C1063" s="101"/>
      <c r="D1063" s="146" t="s">
        <v>3795</v>
      </c>
      <c r="E1063" s="100" t="s">
        <v>1573</v>
      </c>
      <c r="F1063" s="102" t="str">
        <f t="shared" si="49"/>
        <v>1910-12 - Postage Due - Second Designs - 1c Deep Claret, Postage Due, Perf 12   Single-Line Watermark</v>
      </c>
      <c r="G1063" s="106" t="s">
        <v>2512</v>
      </c>
      <c r="H1063" s="104"/>
      <c r="I1063" s="105">
        <v>5</v>
      </c>
      <c r="J1063" s="105"/>
      <c r="K1063" s="105">
        <v>40</v>
      </c>
      <c r="L1063" s="104">
        <v>5</v>
      </c>
      <c r="M1063" s="100">
        <v>1073</v>
      </c>
      <c r="N1063" s="112" t="s">
        <v>1395</v>
      </c>
      <c r="O1063" s="32" t="s">
        <v>2475</v>
      </c>
      <c r="P1063" s="111" t="s">
        <v>1477</v>
      </c>
      <c r="Q1063" s="80" t="s">
        <v>1988</v>
      </c>
      <c r="R1063" s="80" t="s">
        <v>1395</v>
      </c>
      <c r="S1063" s="36" t="s">
        <v>2472</v>
      </c>
      <c r="T1063" s="80" t="s">
        <v>2147</v>
      </c>
      <c r="U1063" s="80" t="s">
        <v>2149</v>
      </c>
      <c r="V1063" s="80"/>
      <c r="W1063" s="80" t="str">
        <f t="shared" si="50"/>
        <v/>
      </c>
      <c r="X1063" s="32" t="s">
        <v>1593</v>
      </c>
      <c r="Y1063" s="110" t="s">
        <v>1573</v>
      </c>
      <c r="Z1063" s="35"/>
      <c r="AA1063" s="133">
        <v>1</v>
      </c>
      <c r="AB1063" s="133">
        <f t="shared" si="51"/>
        <v>0</v>
      </c>
    </row>
    <row r="1064" spans="1:28" s="3" customFormat="1" x14ac:dyDescent="0.2">
      <c r="A1064" s="99" t="s">
        <v>1532</v>
      </c>
      <c r="B1064" s="100">
        <v>1063</v>
      </c>
      <c r="C1064" s="101"/>
      <c r="D1064" s="146" t="s">
        <v>3795</v>
      </c>
      <c r="E1064" s="100" t="s">
        <v>1574</v>
      </c>
      <c r="F1064" s="102" t="str">
        <f t="shared" si="49"/>
        <v>1910-12 - Postage Due - Second Designs - 2c Deep Claret, Postage Due, Perf 12   Single-Line Watermark</v>
      </c>
      <c r="G1064" s="106" t="s">
        <v>2512</v>
      </c>
      <c r="H1064" s="104"/>
      <c r="I1064" s="105">
        <v>2</v>
      </c>
      <c r="J1064" s="105"/>
      <c r="K1064" s="105">
        <v>40</v>
      </c>
      <c r="L1064" s="104">
        <v>2</v>
      </c>
      <c r="M1064" s="100">
        <v>998</v>
      </c>
      <c r="N1064" s="112" t="s">
        <v>1395</v>
      </c>
      <c r="O1064" s="32" t="s">
        <v>2475</v>
      </c>
      <c r="P1064" s="111" t="s">
        <v>1477</v>
      </c>
      <c r="Q1064" s="80" t="s">
        <v>1979</v>
      </c>
      <c r="R1064" s="80" t="s">
        <v>1395</v>
      </c>
      <c r="S1064" s="36" t="s">
        <v>2472</v>
      </c>
      <c r="T1064" s="80" t="s">
        <v>2147</v>
      </c>
      <c r="U1064" s="80" t="s">
        <v>2149</v>
      </c>
      <c r="V1064" s="80"/>
      <c r="W1064" s="80" t="str">
        <f t="shared" si="50"/>
        <v/>
      </c>
      <c r="X1064" s="32" t="s">
        <v>1593</v>
      </c>
      <c r="Y1064" s="110" t="s">
        <v>1574</v>
      </c>
      <c r="Z1064" s="35"/>
      <c r="AA1064" s="133">
        <v>1</v>
      </c>
      <c r="AB1064" s="133">
        <f t="shared" si="51"/>
        <v>0</v>
      </c>
    </row>
    <row r="1065" spans="1:28" s="3" customFormat="1" x14ac:dyDescent="0.2">
      <c r="A1065" s="99" t="s">
        <v>1533</v>
      </c>
      <c r="B1065" s="100">
        <v>1064</v>
      </c>
      <c r="C1065" s="101"/>
      <c r="D1065" s="146" t="s">
        <v>3795</v>
      </c>
      <c r="E1065" s="100" t="s">
        <v>1575</v>
      </c>
      <c r="F1065" s="102" t="str">
        <f t="shared" si="49"/>
        <v>1910-12 - Postage Due - Second Designs - 3c Deep Claret, Postage Due, Perf 12   Single-Line Watermark</v>
      </c>
      <c r="G1065" s="106" t="s">
        <v>2512</v>
      </c>
      <c r="H1065" s="104"/>
      <c r="I1065" s="105">
        <v>60</v>
      </c>
      <c r="J1065" s="105"/>
      <c r="K1065" s="105">
        <v>625</v>
      </c>
      <c r="L1065" s="104">
        <v>60</v>
      </c>
      <c r="M1065" s="100">
        <v>1004</v>
      </c>
      <c r="N1065" s="112" t="s">
        <v>1395</v>
      </c>
      <c r="O1065" s="32" t="s">
        <v>2475</v>
      </c>
      <c r="P1065" s="111" t="s">
        <v>1477</v>
      </c>
      <c r="Q1065" s="80" t="s">
        <v>1990</v>
      </c>
      <c r="R1065" s="80" t="s">
        <v>1395</v>
      </c>
      <c r="S1065" s="36" t="s">
        <v>2472</v>
      </c>
      <c r="T1065" s="80" t="s">
        <v>2147</v>
      </c>
      <c r="U1065" s="80" t="s">
        <v>2149</v>
      </c>
      <c r="V1065" s="80"/>
      <c r="W1065" s="80" t="str">
        <f t="shared" si="50"/>
        <v/>
      </c>
      <c r="X1065" s="32" t="s">
        <v>1593</v>
      </c>
      <c r="Y1065" s="110" t="s">
        <v>1575</v>
      </c>
      <c r="Z1065" s="35"/>
      <c r="AA1065" s="133">
        <v>1</v>
      </c>
      <c r="AB1065" s="133">
        <f t="shared" si="51"/>
        <v>0</v>
      </c>
    </row>
    <row r="1066" spans="1:28" s="3" customFormat="1" x14ac:dyDescent="0.2">
      <c r="A1066" s="99" t="s">
        <v>1534</v>
      </c>
      <c r="B1066" s="100">
        <v>1065</v>
      </c>
      <c r="C1066" s="101"/>
      <c r="D1066" s="146" t="s">
        <v>3795</v>
      </c>
      <c r="E1066" s="100" t="s">
        <v>1576</v>
      </c>
      <c r="F1066" s="102" t="str">
        <f t="shared" si="49"/>
        <v>1910-12 - Postage Due - Second Designs - 5c Deep Claret, Postage Due, Perf 12   Single-Line Watermark</v>
      </c>
      <c r="G1066" s="106" t="s">
        <v>2512</v>
      </c>
      <c r="H1066" s="104"/>
      <c r="I1066" s="105">
        <v>12</v>
      </c>
      <c r="J1066" s="105"/>
      <c r="K1066" s="105">
        <v>120</v>
      </c>
      <c r="L1066" s="104">
        <v>12</v>
      </c>
      <c r="M1066" s="100">
        <v>1009</v>
      </c>
      <c r="N1066" s="112" t="s">
        <v>1395</v>
      </c>
      <c r="O1066" s="32" t="s">
        <v>2475</v>
      </c>
      <c r="P1066" s="111" t="s">
        <v>1477</v>
      </c>
      <c r="Q1066" s="80" t="s">
        <v>1981</v>
      </c>
      <c r="R1066" s="80" t="s">
        <v>1395</v>
      </c>
      <c r="S1066" s="36" t="s">
        <v>2472</v>
      </c>
      <c r="T1066" s="80" t="s">
        <v>2147</v>
      </c>
      <c r="U1066" s="80" t="s">
        <v>2149</v>
      </c>
      <c r="V1066" s="80"/>
      <c r="W1066" s="80" t="str">
        <f t="shared" si="50"/>
        <v/>
      </c>
      <c r="X1066" s="32" t="s">
        <v>1593</v>
      </c>
      <c r="Y1066" s="110" t="s">
        <v>1576</v>
      </c>
      <c r="Z1066" s="35"/>
      <c r="AA1066" s="133">
        <v>1</v>
      </c>
      <c r="AB1066" s="133">
        <f t="shared" si="51"/>
        <v>0</v>
      </c>
    </row>
    <row r="1067" spans="1:28" s="3" customFormat="1" x14ac:dyDescent="0.2">
      <c r="A1067" s="99" t="s">
        <v>1535</v>
      </c>
      <c r="B1067" s="100">
        <v>1066</v>
      </c>
      <c r="C1067" s="101"/>
      <c r="D1067" s="146" t="s">
        <v>3795</v>
      </c>
      <c r="E1067" s="100" t="s">
        <v>1577</v>
      </c>
      <c r="F1067" s="102" t="str">
        <f t="shared" si="49"/>
        <v>1910-12 - Postage Due - Second Designs - 10c Deep Claret, Postage Due, Perf 12   Single-Line Watermark</v>
      </c>
      <c r="G1067" s="106" t="s">
        <v>2512</v>
      </c>
      <c r="H1067" s="104"/>
      <c r="I1067" s="105">
        <v>20</v>
      </c>
      <c r="J1067" s="105"/>
      <c r="K1067" s="105">
        <v>125</v>
      </c>
      <c r="L1067" s="104">
        <v>20</v>
      </c>
      <c r="M1067" s="100">
        <v>1014</v>
      </c>
      <c r="N1067" s="112" t="s">
        <v>1395</v>
      </c>
      <c r="O1067" s="32" t="s">
        <v>2475</v>
      </c>
      <c r="P1067" s="111" t="s">
        <v>1477</v>
      </c>
      <c r="Q1067" s="80" t="s">
        <v>1940</v>
      </c>
      <c r="R1067" s="80" t="s">
        <v>1395</v>
      </c>
      <c r="S1067" s="36" t="s">
        <v>2472</v>
      </c>
      <c r="T1067" s="80" t="s">
        <v>2147</v>
      </c>
      <c r="U1067" s="80" t="s">
        <v>2149</v>
      </c>
      <c r="V1067" s="80"/>
      <c r="W1067" s="80" t="str">
        <f t="shared" si="50"/>
        <v/>
      </c>
      <c r="X1067" s="32" t="s">
        <v>1593</v>
      </c>
      <c r="Y1067" s="110" t="s">
        <v>1577</v>
      </c>
      <c r="Z1067" s="35"/>
      <c r="AA1067" s="133">
        <v>1</v>
      </c>
      <c r="AB1067" s="133">
        <f t="shared" si="51"/>
        <v>0</v>
      </c>
    </row>
    <row r="1068" spans="1:28" s="3" customFormat="1" x14ac:dyDescent="0.2">
      <c r="A1068" s="99" t="s">
        <v>1536</v>
      </c>
      <c r="B1068" s="100">
        <v>1067</v>
      </c>
      <c r="C1068" s="101"/>
      <c r="D1068" s="146" t="s">
        <v>3795</v>
      </c>
      <c r="E1068" s="100" t="s">
        <v>1579</v>
      </c>
      <c r="F1068" s="102" t="str">
        <f t="shared" si="49"/>
        <v>1910-12 - Postage Due - Second Designs - 50c Deep Claret, Postage Due, Perf 12   Single-Line Watermark</v>
      </c>
      <c r="G1068" s="106" t="s">
        <v>2512</v>
      </c>
      <c r="H1068" s="104"/>
      <c r="I1068" s="105">
        <v>175</v>
      </c>
      <c r="J1068" s="105"/>
      <c r="K1068" s="105">
        <v>1100</v>
      </c>
      <c r="L1068" s="104">
        <v>175</v>
      </c>
      <c r="M1068" s="100">
        <v>1023</v>
      </c>
      <c r="N1068" s="112" t="s">
        <v>1395</v>
      </c>
      <c r="O1068" s="32" t="s">
        <v>2475</v>
      </c>
      <c r="P1068" s="111" t="s">
        <v>1477</v>
      </c>
      <c r="Q1068" s="80" t="s">
        <v>1992</v>
      </c>
      <c r="R1068" s="80" t="s">
        <v>1395</v>
      </c>
      <c r="S1068" s="36" t="s">
        <v>2472</v>
      </c>
      <c r="T1068" s="80" t="s">
        <v>2147</v>
      </c>
      <c r="U1068" s="80" t="s">
        <v>2149</v>
      </c>
      <c r="V1068" s="80"/>
      <c r="W1068" s="80" t="str">
        <f t="shared" si="50"/>
        <v/>
      </c>
      <c r="X1068" s="32" t="s">
        <v>1593</v>
      </c>
      <c r="Y1068" s="110" t="s">
        <v>1579</v>
      </c>
      <c r="Z1068" s="35"/>
      <c r="AA1068" s="133">
        <v>1</v>
      </c>
      <c r="AB1068" s="133">
        <f t="shared" si="51"/>
        <v>0</v>
      </c>
    </row>
    <row r="1069" spans="1:28" s="3" customFormat="1" x14ac:dyDescent="0.2">
      <c r="A1069" s="99" t="s">
        <v>1537</v>
      </c>
      <c r="B1069" s="100">
        <v>1068</v>
      </c>
      <c r="C1069" s="101"/>
      <c r="D1069" s="146" t="s">
        <v>3795</v>
      </c>
      <c r="E1069" s="100" t="s">
        <v>1573</v>
      </c>
      <c r="F1069" s="102" t="str">
        <f t="shared" si="49"/>
        <v>1914 - Postage Due - Second Designs - 1c Carmen Lake, Postage Due, Perf 10   Single-Line Watermark</v>
      </c>
      <c r="G1069" s="106" t="s">
        <v>2512</v>
      </c>
      <c r="H1069" s="104"/>
      <c r="I1069" s="105">
        <v>15</v>
      </c>
      <c r="J1069" s="105"/>
      <c r="K1069" s="105">
        <v>80</v>
      </c>
      <c r="L1069" s="104">
        <v>15</v>
      </c>
      <c r="M1069" s="100">
        <v>1074</v>
      </c>
      <c r="N1069" s="112" t="s">
        <v>1395</v>
      </c>
      <c r="O1069" s="32">
        <v>1914</v>
      </c>
      <c r="P1069" s="111" t="s">
        <v>1477</v>
      </c>
      <c r="Q1069" s="80" t="s">
        <v>1988</v>
      </c>
      <c r="R1069" s="80" t="s">
        <v>1395</v>
      </c>
      <c r="S1069" s="36" t="s">
        <v>2476</v>
      </c>
      <c r="T1069" s="80" t="s">
        <v>2156</v>
      </c>
      <c r="U1069" s="80" t="s">
        <v>2149</v>
      </c>
      <c r="V1069" s="80"/>
      <c r="W1069" s="80" t="str">
        <f t="shared" si="50"/>
        <v/>
      </c>
      <c r="X1069" s="32" t="s">
        <v>1593</v>
      </c>
      <c r="Y1069" s="110" t="s">
        <v>1573</v>
      </c>
      <c r="Z1069" s="35"/>
      <c r="AA1069" s="133">
        <v>1</v>
      </c>
      <c r="AB1069" s="133">
        <f t="shared" si="51"/>
        <v>0</v>
      </c>
    </row>
    <row r="1070" spans="1:28" s="3" customFormat="1" x14ac:dyDescent="0.2">
      <c r="A1070" s="99" t="s">
        <v>1538</v>
      </c>
      <c r="B1070" s="100">
        <v>1069</v>
      </c>
      <c r="C1070" s="101"/>
      <c r="D1070" s="146" t="s">
        <v>3795</v>
      </c>
      <c r="E1070" s="100" t="s">
        <v>1574</v>
      </c>
      <c r="F1070" s="102" t="str">
        <f t="shared" si="49"/>
        <v>1914 - Postage Due - Second Designs - 2c Carmen Lake, Postage Due, Perf 10   Single-Line Watermark</v>
      </c>
      <c r="G1070" s="106" t="s">
        <v>2512</v>
      </c>
      <c r="H1070" s="104"/>
      <c r="I1070" s="105">
        <v>1</v>
      </c>
      <c r="J1070" s="105"/>
      <c r="K1070" s="105">
        <v>62.5</v>
      </c>
      <c r="L1070" s="104">
        <v>1</v>
      </c>
      <c r="M1070" s="100">
        <v>999</v>
      </c>
      <c r="N1070" s="112" t="s">
        <v>1395</v>
      </c>
      <c r="O1070" s="32">
        <v>1914</v>
      </c>
      <c r="P1070" s="111" t="s">
        <v>1477</v>
      </c>
      <c r="Q1070" s="80" t="s">
        <v>1979</v>
      </c>
      <c r="R1070" s="80" t="s">
        <v>1395</v>
      </c>
      <c r="S1070" s="36" t="s">
        <v>2476</v>
      </c>
      <c r="T1070" s="80" t="s">
        <v>2156</v>
      </c>
      <c r="U1070" s="80" t="s">
        <v>2149</v>
      </c>
      <c r="V1070" s="80"/>
      <c r="W1070" s="80" t="str">
        <f t="shared" si="50"/>
        <v/>
      </c>
      <c r="X1070" s="32" t="s">
        <v>1593</v>
      </c>
      <c r="Y1070" s="110" t="s">
        <v>1574</v>
      </c>
      <c r="Z1070" s="35"/>
      <c r="AA1070" s="133">
        <v>1</v>
      </c>
      <c r="AB1070" s="133">
        <f t="shared" si="51"/>
        <v>0</v>
      </c>
    </row>
    <row r="1071" spans="1:28" s="3" customFormat="1" x14ac:dyDescent="0.2">
      <c r="A1071" s="99" t="s">
        <v>1539</v>
      </c>
      <c r="B1071" s="100">
        <v>1070</v>
      </c>
      <c r="C1071" s="101"/>
      <c r="D1071" s="146" t="s">
        <v>3795</v>
      </c>
      <c r="E1071" s="100" t="s">
        <v>1575</v>
      </c>
      <c r="F1071" s="102" t="str">
        <f t="shared" si="49"/>
        <v>1914 - Postage Due - Second Designs - 3c Carmen Lake, Postage Due, Perf 10   Single-Line Watermark</v>
      </c>
      <c r="G1071" s="106" t="s">
        <v>2512</v>
      </c>
      <c r="H1071" s="104"/>
      <c r="I1071" s="105">
        <v>75</v>
      </c>
      <c r="J1071" s="105"/>
      <c r="K1071" s="105">
        <v>1050</v>
      </c>
      <c r="L1071" s="104">
        <v>75</v>
      </c>
      <c r="M1071" s="100">
        <v>1005</v>
      </c>
      <c r="N1071" s="112" t="s">
        <v>1395</v>
      </c>
      <c r="O1071" s="32">
        <v>1914</v>
      </c>
      <c r="P1071" s="111" t="s">
        <v>1477</v>
      </c>
      <c r="Q1071" s="80" t="s">
        <v>1990</v>
      </c>
      <c r="R1071" s="80" t="s">
        <v>1395</v>
      </c>
      <c r="S1071" s="36" t="s">
        <v>2476</v>
      </c>
      <c r="T1071" s="80" t="s">
        <v>2156</v>
      </c>
      <c r="U1071" s="80" t="s">
        <v>2149</v>
      </c>
      <c r="V1071" s="80"/>
      <c r="W1071" s="80" t="str">
        <f t="shared" si="50"/>
        <v/>
      </c>
      <c r="X1071" s="32" t="s">
        <v>1593</v>
      </c>
      <c r="Y1071" s="110" t="s">
        <v>1575</v>
      </c>
      <c r="Z1071" s="35"/>
      <c r="AA1071" s="133">
        <v>1</v>
      </c>
      <c r="AB1071" s="133">
        <f t="shared" si="51"/>
        <v>0</v>
      </c>
    </row>
    <row r="1072" spans="1:28" s="3" customFormat="1" x14ac:dyDescent="0.2">
      <c r="A1072" s="99" t="s">
        <v>1540</v>
      </c>
      <c r="B1072" s="100">
        <v>1071</v>
      </c>
      <c r="C1072" s="101"/>
      <c r="D1072" s="146" t="s">
        <v>3795</v>
      </c>
      <c r="E1072" s="100" t="s">
        <v>1576</v>
      </c>
      <c r="F1072" s="102" t="str">
        <f t="shared" si="49"/>
        <v>1914 - Postage Due - Second Designs - 5c Carmen Lake, Postage Due, Perf 10   Single-Line Watermark</v>
      </c>
      <c r="G1072" s="106" t="s">
        <v>2512</v>
      </c>
      <c r="H1072" s="104"/>
      <c r="I1072" s="105">
        <v>6</v>
      </c>
      <c r="J1072" s="105"/>
      <c r="K1072" s="105">
        <v>50</v>
      </c>
      <c r="L1072" s="104">
        <v>6</v>
      </c>
      <c r="M1072" s="100">
        <v>1010</v>
      </c>
      <c r="N1072" s="112" t="s">
        <v>1395</v>
      </c>
      <c r="O1072" s="32">
        <v>1914</v>
      </c>
      <c r="P1072" s="111" t="s">
        <v>1477</v>
      </c>
      <c r="Q1072" s="80" t="s">
        <v>1981</v>
      </c>
      <c r="R1072" s="80" t="s">
        <v>1395</v>
      </c>
      <c r="S1072" s="36" t="s">
        <v>2476</v>
      </c>
      <c r="T1072" s="80" t="s">
        <v>2156</v>
      </c>
      <c r="U1072" s="80" t="s">
        <v>2149</v>
      </c>
      <c r="V1072" s="80"/>
      <c r="W1072" s="80" t="str">
        <f t="shared" si="50"/>
        <v/>
      </c>
      <c r="X1072" s="32" t="s">
        <v>1593</v>
      </c>
      <c r="Y1072" s="110" t="s">
        <v>1576</v>
      </c>
      <c r="Z1072" s="35"/>
      <c r="AA1072" s="133">
        <v>1</v>
      </c>
      <c r="AB1072" s="133">
        <f t="shared" si="51"/>
        <v>0</v>
      </c>
    </row>
    <row r="1073" spans="1:28" s="3" customFormat="1" x14ac:dyDescent="0.2">
      <c r="A1073" s="99" t="s">
        <v>1541</v>
      </c>
      <c r="B1073" s="100">
        <v>1072</v>
      </c>
      <c r="C1073" s="101"/>
      <c r="D1073" s="146" t="s">
        <v>3795</v>
      </c>
      <c r="E1073" s="100" t="s">
        <v>1577</v>
      </c>
      <c r="F1073" s="102" t="str">
        <f t="shared" si="49"/>
        <v>1914 - Postage Due - Second Designs - 10c Carmen Lake, Postage Due, Perf 10   Single-Line Watermark</v>
      </c>
      <c r="G1073" s="106" t="s">
        <v>2512</v>
      </c>
      <c r="H1073" s="104"/>
      <c r="I1073" s="105">
        <v>4</v>
      </c>
      <c r="J1073" s="105"/>
      <c r="K1073" s="105">
        <v>75</v>
      </c>
      <c r="L1073" s="104">
        <v>4</v>
      </c>
      <c r="M1073" s="100">
        <v>1015</v>
      </c>
      <c r="N1073" s="112" t="s">
        <v>1395</v>
      </c>
      <c r="O1073" s="32">
        <v>1914</v>
      </c>
      <c r="P1073" s="111" t="s">
        <v>1477</v>
      </c>
      <c r="Q1073" s="80" t="s">
        <v>1940</v>
      </c>
      <c r="R1073" s="80" t="s">
        <v>1395</v>
      </c>
      <c r="S1073" s="36" t="s">
        <v>2476</v>
      </c>
      <c r="T1073" s="80" t="s">
        <v>2156</v>
      </c>
      <c r="U1073" s="80" t="s">
        <v>2149</v>
      </c>
      <c r="V1073" s="80"/>
      <c r="W1073" s="80" t="str">
        <f t="shared" si="50"/>
        <v/>
      </c>
      <c r="X1073" s="32" t="s">
        <v>1593</v>
      </c>
      <c r="Y1073" s="110" t="s">
        <v>1577</v>
      </c>
      <c r="Z1073" s="35"/>
      <c r="AA1073" s="133">
        <v>1</v>
      </c>
      <c r="AB1073" s="133">
        <f t="shared" si="51"/>
        <v>0</v>
      </c>
    </row>
    <row r="1074" spans="1:28" s="3" customFormat="1" x14ac:dyDescent="0.2">
      <c r="A1074" s="99" t="s">
        <v>1542</v>
      </c>
      <c r="B1074" s="100">
        <v>1073</v>
      </c>
      <c r="C1074" s="101"/>
      <c r="D1074" s="146" t="s">
        <v>3795</v>
      </c>
      <c r="E1074" s="100" t="s">
        <v>1578</v>
      </c>
      <c r="F1074" s="102" t="str">
        <f t="shared" si="49"/>
        <v>1914 - Postage Due - Second Designs - 30c Carmen Lake, Postage Due, Perf 10   Single-Line Watermark</v>
      </c>
      <c r="G1074" s="106" t="s">
        <v>2512</v>
      </c>
      <c r="H1074" s="104"/>
      <c r="I1074" s="105">
        <v>55</v>
      </c>
      <c r="J1074" s="105"/>
      <c r="K1074" s="105">
        <v>225</v>
      </c>
      <c r="L1074" s="104">
        <v>55</v>
      </c>
      <c r="M1074" s="100">
        <v>1019</v>
      </c>
      <c r="N1074" s="112" t="s">
        <v>1395</v>
      </c>
      <c r="O1074" s="32">
        <v>1914</v>
      </c>
      <c r="P1074" s="111" t="s">
        <v>1477</v>
      </c>
      <c r="Q1074" s="80" t="s">
        <v>1991</v>
      </c>
      <c r="R1074" s="80" t="s">
        <v>1395</v>
      </c>
      <c r="S1074" s="36" t="s">
        <v>2476</v>
      </c>
      <c r="T1074" s="80" t="s">
        <v>2156</v>
      </c>
      <c r="U1074" s="80" t="s">
        <v>2149</v>
      </c>
      <c r="V1074" s="80"/>
      <c r="W1074" s="80" t="str">
        <f t="shared" si="50"/>
        <v/>
      </c>
      <c r="X1074" s="32" t="s">
        <v>1593</v>
      </c>
      <c r="Y1074" s="110" t="s">
        <v>1578</v>
      </c>
      <c r="Z1074" s="35"/>
      <c r="AA1074" s="133">
        <v>1</v>
      </c>
      <c r="AB1074" s="133">
        <f t="shared" si="51"/>
        <v>0</v>
      </c>
    </row>
    <row r="1075" spans="1:28" s="3" customFormat="1" x14ac:dyDescent="0.2">
      <c r="A1075" s="99" t="s">
        <v>1543</v>
      </c>
      <c r="B1075" s="100">
        <v>1074</v>
      </c>
      <c r="C1075" s="101"/>
      <c r="D1075" s="146" t="s">
        <v>3795</v>
      </c>
      <c r="E1075" s="100" t="s">
        <v>1579</v>
      </c>
      <c r="F1075" s="102" t="str">
        <f t="shared" si="49"/>
        <v>1914 - Postage Due - Second Designs - 50c Carmen Lake, Postage Due, Perf 10   Single-Line Watermark</v>
      </c>
      <c r="G1075" s="106" t="s">
        <v>2512</v>
      </c>
      <c r="H1075" s="104"/>
      <c r="I1075" s="105">
        <v>1600</v>
      </c>
      <c r="J1075" s="105"/>
      <c r="K1075" s="105">
        <v>11500</v>
      </c>
      <c r="L1075" s="104">
        <v>1600</v>
      </c>
      <c r="M1075" s="100">
        <v>1024</v>
      </c>
      <c r="N1075" s="112" t="s">
        <v>1395</v>
      </c>
      <c r="O1075" s="32">
        <v>1914</v>
      </c>
      <c r="P1075" s="111" t="s">
        <v>1477</v>
      </c>
      <c r="Q1075" s="80" t="s">
        <v>1992</v>
      </c>
      <c r="R1075" s="80" t="s">
        <v>1395</v>
      </c>
      <c r="S1075" s="36" t="s">
        <v>2476</v>
      </c>
      <c r="T1075" s="80" t="s">
        <v>2156</v>
      </c>
      <c r="U1075" s="80" t="s">
        <v>2149</v>
      </c>
      <c r="V1075" s="80"/>
      <c r="W1075" s="80" t="str">
        <f t="shared" si="50"/>
        <v/>
      </c>
      <c r="X1075" s="32" t="s">
        <v>1593</v>
      </c>
      <c r="Y1075" s="110" t="s">
        <v>1579</v>
      </c>
      <c r="Z1075" s="35"/>
      <c r="AA1075" s="133">
        <v>1</v>
      </c>
      <c r="AB1075" s="133">
        <f t="shared" si="51"/>
        <v>0</v>
      </c>
    </row>
    <row r="1076" spans="1:28" s="3" customFormat="1" x14ac:dyDescent="0.2">
      <c r="A1076" s="99" t="s">
        <v>1515</v>
      </c>
      <c r="B1076" s="100">
        <v>1075</v>
      </c>
      <c r="C1076" s="101"/>
      <c r="D1076" s="146" t="s">
        <v>3795</v>
      </c>
      <c r="E1076" s="100" t="s">
        <v>1573</v>
      </c>
      <c r="F1076" s="102" t="str">
        <f t="shared" si="49"/>
        <v xml:space="preserve">1916 - Postage Due - Second Designs - 1c Rose, Postage Due, Perf 10   </v>
      </c>
      <c r="G1076" s="106" t="s">
        <v>2512</v>
      </c>
      <c r="H1076" s="104"/>
      <c r="I1076" s="105">
        <v>750</v>
      </c>
      <c r="J1076" s="105"/>
      <c r="K1076" s="105">
        <v>4000</v>
      </c>
      <c r="L1076" s="104">
        <v>750</v>
      </c>
      <c r="M1076" s="100">
        <v>1075</v>
      </c>
      <c r="N1076" s="112" t="s">
        <v>1395</v>
      </c>
      <c r="O1076" s="32">
        <v>1916</v>
      </c>
      <c r="P1076" s="111" t="s">
        <v>1477</v>
      </c>
      <c r="Q1076" s="80" t="s">
        <v>1988</v>
      </c>
      <c r="R1076" s="80" t="s">
        <v>1395</v>
      </c>
      <c r="S1076" s="36" t="s">
        <v>2023</v>
      </c>
      <c r="T1076" s="80" t="s">
        <v>2156</v>
      </c>
      <c r="U1076" s="80"/>
      <c r="V1076" s="80"/>
      <c r="W1076" s="80" t="str">
        <f t="shared" si="50"/>
        <v/>
      </c>
      <c r="X1076" s="32" t="s">
        <v>1593</v>
      </c>
      <c r="Y1076" s="110" t="s">
        <v>1573</v>
      </c>
      <c r="Z1076" s="35"/>
      <c r="AA1076" s="133">
        <v>1</v>
      </c>
      <c r="AB1076" s="133">
        <f t="shared" si="51"/>
        <v>0</v>
      </c>
    </row>
    <row r="1077" spans="1:28" s="3" customFormat="1" x14ac:dyDescent="0.2">
      <c r="A1077" s="99" t="s">
        <v>1516</v>
      </c>
      <c r="B1077" s="100">
        <v>1076</v>
      </c>
      <c r="C1077" s="101"/>
      <c r="D1077" s="146" t="s">
        <v>3795</v>
      </c>
      <c r="E1077" s="100" t="s">
        <v>1574</v>
      </c>
      <c r="F1077" s="102" t="str">
        <f t="shared" si="49"/>
        <v xml:space="preserve">1916 - Postage Due - Second Designs - 2c Rose, Postage Due, Perf 10   </v>
      </c>
      <c r="G1077" s="106" t="s">
        <v>2512</v>
      </c>
      <c r="H1077" s="104"/>
      <c r="I1077" s="105">
        <v>75</v>
      </c>
      <c r="J1077" s="105"/>
      <c r="K1077" s="105">
        <v>225</v>
      </c>
      <c r="L1077" s="104">
        <v>75</v>
      </c>
      <c r="M1077" s="100">
        <v>1000</v>
      </c>
      <c r="N1077" s="112" t="s">
        <v>1395</v>
      </c>
      <c r="O1077" s="32">
        <v>1916</v>
      </c>
      <c r="P1077" s="111" t="s">
        <v>1477</v>
      </c>
      <c r="Q1077" s="80" t="s">
        <v>1979</v>
      </c>
      <c r="R1077" s="80" t="s">
        <v>1395</v>
      </c>
      <c r="S1077" s="36" t="s">
        <v>2023</v>
      </c>
      <c r="T1077" s="80" t="s">
        <v>2156</v>
      </c>
      <c r="U1077" s="80"/>
      <c r="V1077" s="80"/>
      <c r="W1077" s="80" t="str">
        <f t="shared" si="50"/>
        <v/>
      </c>
      <c r="X1077" s="32" t="s">
        <v>1593</v>
      </c>
      <c r="Y1077" s="110" t="s">
        <v>1574</v>
      </c>
      <c r="Z1077" s="35"/>
      <c r="AA1077" s="133">
        <v>1</v>
      </c>
      <c r="AB1077" s="133">
        <f t="shared" si="51"/>
        <v>0</v>
      </c>
    </row>
    <row r="1078" spans="1:28" s="3" customFormat="1" x14ac:dyDescent="0.2">
      <c r="A1078" s="99" t="s">
        <v>1517</v>
      </c>
      <c r="B1078" s="100">
        <v>1077</v>
      </c>
      <c r="C1078" s="101" t="s">
        <v>1573</v>
      </c>
      <c r="D1078" s="142" t="s">
        <v>2546</v>
      </c>
      <c r="E1078" s="100" t="s">
        <v>1573</v>
      </c>
      <c r="F1078" s="102" t="str">
        <f t="shared" si="49"/>
        <v xml:space="preserve">1917 - Postage Due - Second Designs - 1c Carmen Lake, Postage Due, Perf 11   </v>
      </c>
      <c r="G1078" s="106" t="s">
        <v>2512</v>
      </c>
      <c r="H1078" s="104">
        <v>0.25</v>
      </c>
      <c r="I1078" s="105">
        <v>0.25</v>
      </c>
      <c r="J1078" s="105"/>
      <c r="K1078" s="105">
        <v>2.75</v>
      </c>
      <c r="L1078" s="104">
        <v>0.25</v>
      </c>
      <c r="M1078" s="100">
        <v>1076</v>
      </c>
      <c r="N1078" s="112" t="s">
        <v>1395</v>
      </c>
      <c r="O1078" s="32">
        <v>1917</v>
      </c>
      <c r="P1078" s="111" t="s">
        <v>1477</v>
      </c>
      <c r="Q1078" s="80" t="s">
        <v>1988</v>
      </c>
      <c r="R1078" s="80" t="s">
        <v>1395</v>
      </c>
      <c r="S1078" s="36" t="s">
        <v>2476</v>
      </c>
      <c r="T1078" s="80" t="s">
        <v>2190</v>
      </c>
      <c r="U1078" s="80"/>
      <c r="V1078" s="80"/>
      <c r="W1078" s="80" t="str">
        <f t="shared" si="50"/>
        <v/>
      </c>
      <c r="X1078" s="32" t="s">
        <v>1395</v>
      </c>
      <c r="Y1078" s="110" t="s">
        <v>1573</v>
      </c>
      <c r="Z1078" s="35" t="s">
        <v>1573</v>
      </c>
      <c r="AA1078" s="133">
        <v>1</v>
      </c>
      <c r="AB1078" s="133">
        <f t="shared" si="51"/>
        <v>1</v>
      </c>
    </row>
    <row r="1079" spans="1:28" s="3" customFormat="1" x14ac:dyDescent="0.2">
      <c r="A1079" s="99" t="s">
        <v>1518</v>
      </c>
      <c r="B1079" s="100">
        <v>1078</v>
      </c>
      <c r="C1079" s="101" t="s">
        <v>1574</v>
      </c>
      <c r="D1079" s="142" t="s">
        <v>2546</v>
      </c>
      <c r="E1079" s="100" t="s">
        <v>1574</v>
      </c>
      <c r="F1079" s="102" t="str">
        <f t="shared" si="49"/>
        <v xml:space="preserve">1917 - Postage Due - Second Designs - 2c Carmen Lake, Postage Due, Perf 11   </v>
      </c>
      <c r="G1079" s="106" t="s">
        <v>2512</v>
      </c>
      <c r="H1079" s="104">
        <v>0.25</v>
      </c>
      <c r="I1079" s="105">
        <v>0.25</v>
      </c>
      <c r="J1079" s="105"/>
      <c r="K1079" s="105">
        <v>2.75</v>
      </c>
      <c r="L1079" s="104">
        <v>0.25</v>
      </c>
      <c r="M1079" s="100">
        <v>1001</v>
      </c>
      <c r="N1079" s="112" t="s">
        <v>1395</v>
      </c>
      <c r="O1079" s="32">
        <v>1917</v>
      </c>
      <c r="P1079" s="111" t="s">
        <v>1477</v>
      </c>
      <c r="Q1079" s="80" t="s">
        <v>1979</v>
      </c>
      <c r="R1079" s="80" t="s">
        <v>1395</v>
      </c>
      <c r="S1079" s="36" t="s">
        <v>2476</v>
      </c>
      <c r="T1079" s="80" t="s">
        <v>2190</v>
      </c>
      <c r="U1079" s="80"/>
      <c r="V1079" s="80"/>
      <c r="W1079" s="80" t="str">
        <f t="shared" si="50"/>
        <v/>
      </c>
      <c r="X1079" s="32" t="s">
        <v>1395</v>
      </c>
      <c r="Y1079" s="110" t="s">
        <v>1574</v>
      </c>
      <c r="Z1079" s="35" t="s">
        <v>1574</v>
      </c>
      <c r="AA1079" s="133">
        <v>1</v>
      </c>
      <c r="AB1079" s="133">
        <f t="shared" si="51"/>
        <v>1</v>
      </c>
    </row>
    <row r="1080" spans="1:28" s="3" customFormat="1" x14ac:dyDescent="0.2">
      <c r="A1080" s="99" t="s">
        <v>1519</v>
      </c>
      <c r="B1080" s="100">
        <v>1079</v>
      </c>
      <c r="C1080" s="101" t="s">
        <v>1575</v>
      </c>
      <c r="D1080" s="142" t="s">
        <v>2546</v>
      </c>
      <c r="E1080" s="100" t="s">
        <v>1575</v>
      </c>
      <c r="F1080" s="102" t="str">
        <f t="shared" si="49"/>
        <v xml:space="preserve">1917 - Postage Due - Second Designs - 3c Carmen Lake, Postage Due, Perf 11   </v>
      </c>
      <c r="G1080" s="106" t="s">
        <v>2512</v>
      </c>
      <c r="H1080" s="104">
        <v>0.8</v>
      </c>
      <c r="I1080" s="105">
        <v>0.8</v>
      </c>
      <c r="J1080" s="105"/>
      <c r="K1080" s="105">
        <v>13.5</v>
      </c>
      <c r="L1080" s="104">
        <v>0.8</v>
      </c>
      <c r="M1080" s="100">
        <v>1006</v>
      </c>
      <c r="N1080" s="112" t="s">
        <v>1395</v>
      </c>
      <c r="O1080" s="32">
        <v>1917</v>
      </c>
      <c r="P1080" s="111" t="s">
        <v>1477</v>
      </c>
      <c r="Q1080" s="80" t="s">
        <v>1990</v>
      </c>
      <c r="R1080" s="80" t="s">
        <v>1395</v>
      </c>
      <c r="S1080" s="36" t="s">
        <v>2476</v>
      </c>
      <c r="T1080" s="80" t="s">
        <v>2190</v>
      </c>
      <c r="U1080" s="80"/>
      <c r="V1080" s="80"/>
      <c r="W1080" s="80" t="str">
        <f t="shared" si="50"/>
        <v/>
      </c>
      <c r="X1080" s="32" t="s">
        <v>1395</v>
      </c>
      <c r="Y1080" s="110" t="s">
        <v>1575</v>
      </c>
      <c r="Z1080" s="35" t="s">
        <v>1575</v>
      </c>
      <c r="AA1080" s="133">
        <v>1</v>
      </c>
      <c r="AB1080" s="133">
        <f t="shared" si="51"/>
        <v>1</v>
      </c>
    </row>
    <row r="1081" spans="1:28" s="3" customFormat="1" x14ac:dyDescent="0.2">
      <c r="A1081" s="99" t="s">
        <v>1520</v>
      </c>
      <c r="B1081" s="100">
        <v>1080</v>
      </c>
      <c r="C1081" s="101" t="s">
        <v>1576</v>
      </c>
      <c r="D1081" s="142" t="s">
        <v>2546</v>
      </c>
      <c r="E1081" s="100" t="s">
        <v>1576</v>
      </c>
      <c r="F1081" s="102" t="str">
        <f t="shared" si="49"/>
        <v xml:space="preserve">1917 - Postage Due - Second Designs - 5c Carmen Lake, Postage Due, Perf 11   </v>
      </c>
      <c r="G1081" s="106" t="s">
        <v>2512</v>
      </c>
      <c r="H1081" s="104">
        <v>0.8</v>
      </c>
      <c r="I1081" s="105">
        <v>0.8</v>
      </c>
      <c r="J1081" s="105"/>
      <c r="K1081" s="105">
        <v>11</v>
      </c>
      <c r="L1081" s="104">
        <v>0.8</v>
      </c>
      <c r="M1081" s="100">
        <v>1011</v>
      </c>
      <c r="N1081" s="112" t="s">
        <v>1395</v>
      </c>
      <c r="O1081" s="32">
        <v>1917</v>
      </c>
      <c r="P1081" s="111" t="s">
        <v>1477</v>
      </c>
      <c r="Q1081" s="80" t="s">
        <v>1981</v>
      </c>
      <c r="R1081" s="80" t="s">
        <v>1395</v>
      </c>
      <c r="S1081" s="36" t="s">
        <v>2476</v>
      </c>
      <c r="T1081" s="80" t="s">
        <v>2190</v>
      </c>
      <c r="U1081" s="80"/>
      <c r="V1081" s="80"/>
      <c r="W1081" s="80" t="str">
        <f t="shared" si="50"/>
        <v/>
      </c>
      <c r="X1081" s="32" t="s">
        <v>1395</v>
      </c>
      <c r="Y1081" s="110" t="s">
        <v>1576</v>
      </c>
      <c r="Z1081" s="35" t="s">
        <v>1576</v>
      </c>
      <c r="AA1081" s="133">
        <v>1</v>
      </c>
      <c r="AB1081" s="133">
        <f t="shared" si="51"/>
        <v>1</v>
      </c>
    </row>
    <row r="1082" spans="1:28" s="3" customFormat="1" x14ac:dyDescent="0.2">
      <c r="A1082" s="99" t="s">
        <v>1521</v>
      </c>
      <c r="B1082" s="100">
        <v>1081</v>
      </c>
      <c r="C1082" s="101" t="s">
        <v>1577</v>
      </c>
      <c r="D1082" s="142" t="s">
        <v>2546</v>
      </c>
      <c r="E1082" s="100" t="s">
        <v>1577</v>
      </c>
      <c r="F1082" s="102" t="str">
        <f t="shared" si="49"/>
        <v xml:space="preserve">1917 - Postage Due - Second Designs - 10c Carmen Lake, Postage Due, Perf 11   </v>
      </c>
      <c r="G1082" s="106" t="s">
        <v>2512</v>
      </c>
      <c r="H1082" s="104">
        <v>1</v>
      </c>
      <c r="I1082" s="105">
        <v>1</v>
      </c>
      <c r="J1082" s="105"/>
      <c r="K1082" s="105">
        <v>22.5</v>
      </c>
      <c r="L1082" s="104">
        <v>1</v>
      </c>
      <c r="M1082" s="100">
        <v>1016</v>
      </c>
      <c r="N1082" s="112" t="s">
        <v>1395</v>
      </c>
      <c r="O1082" s="32">
        <v>1917</v>
      </c>
      <c r="P1082" s="111" t="s">
        <v>1477</v>
      </c>
      <c r="Q1082" s="80" t="s">
        <v>1940</v>
      </c>
      <c r="R1082" s="80" t="s">
        <v>1395</v>
      </c>
      <c r="S1082" s="36" t="s">
        <v>2476</v>
      </c>
      <c r="T1082" s="80" t="s">
        <v>2190</v>
      </c>
      <c r="U1082" s="80"/>
      <c r="V1082" s="80"/>
      <c r="W1082" s="80" t="str">
        <f t="shared" si="50"/>
        <v/>
      </c>
      <c r="X1082" s="32" t="s">
        <v>1395</v>
      </c>
      <c r="Y1082" s="110" t="s">
        <v>1577</v>
      </c>
      <c r="Z1082" s="35" t="s">
        <v>1577</v>
      </c>
      <c r="AA1082" s="133">
        <v>1</v>
      </c>
      <c r="AB1082" s="133">
        <f t="shared" si="51"/>
        <v>1</v>
      </c>
    </row>
    <row r="1083" spans="1:28" s="3" customFormat="1" x14ac:dyDescent="0.2">
      <c r="A1083" s="99" t="s">
        <v>1544</v>
      </c>
      <c r="B1083" s="100">
        <v>1082</v>
      </c>
      <c r="C1083" s="101" t="s">
        <v>1578</v>
      </c>
      <c r="D1083" s="142" t="s">
        <v>2546</v>
      </c>
      <c r="E1083" s="100" t="s">
        <v>1578</v>
      </c>
      <c r="F1083" s="102" t="str">
        <f t="shared" si="49"/>
        <v xml:space="preserve">1917 - Postage Due - Second Designs - 30c Carmen Lake, Postage Due, Perf 11   </v>
      </c>
      <c r="G1083" s="106" t="s">
        <v>2512</v>
      </c>
      <c r="H1083" s="104">
        <v>2</v>
      </c>
      <c r="I1083" s="105">
        <v>2</v>
      </c>
      <c r="J1083" s="105"/>
      <c r="K1083" s="105">
        <v>90</v>
      </c>
      <c r="L1083" s="104">
        <v>2</v>
      </c>
      <c r="M1083" s="100">
        <v>1020</v>
      </c>
      <c r="N1083" s="112" t="s">
        <v>1395</v>
      </c>
      <c r="O1083" s="32">
        <v>1917</v>
      </c>
      <c r="P1083" s="111" t="s">
        <v>1477</v>
      </c>
      <c r="Q1083" s="80" t="s">
        <v>1991</v>
      </c>
      <c r="R1083" s="80" t="s">
        <v>1395</v>
      </c>
      <c r="S1083" s="36" t="s">
        <v>2476</v>
      </c>
      <c r="T1083" s="80" t="s">
        <v>2190</v>
      </c>
      <c r="U1083" s="80"/>
      <c r="V1083" s="80"/>
      <c r="W1083" s="80" t="str">
        <f t="shared" si="50"/>
        <v/>
      </c>
      <c r="X1083" s="32" t="s">
        <v>1395</v>
      </c>
      <c r="Y1083" s="110" t="s">
        <v>1578</v>
      </c>
      <c r="Z1083" s="35" t="s">
        <v>1578</v>
      </c>
      <c r="AA1083" s="133">
        <v>1</v>
      </c>
      <c r="AB1083" s="133">
        <f t="shared" si="51"/>
        <v>1</v>
      </c>
    </row>
    <row r="1084" spans="1:28" s="3" customFormat="1" x14ac:dyDescent="0.2">
      <c r="A1084" s="99" t="s">
        <v>1545</v>
      </c>
      <c r="B1084" s="100">
        <v>1083</v>
      </c>
      <c r="C1084" s="101" t="s">
        <v>1579</v>
      </c>
      <c r="D1084" s="142" t="s">
        <v>2546</v>
      </c>
      <c r="E1084" s="100" t="s">
        <v>1579</v>
      </c>
      <c r="F1084" s="102" t="str">
        <f t="shared" si="49"/>
        <v xml:space="preserve">1917 - Postage Due - Second Designs - 50c Carmen Lake, Postage Due, Perf 11   </v>
      </c>
      <c r="G1084" s="106" t="s">
        <v>2512</v>
      </c>
      <c r="H1084" s="104">
        <v>1</v>
      </c>
      <c r="I1084" s="105">
        <v>1</v>
      </c>
      <c r="J1084" s="105"/>
      <c r="K1084" s="105">
        <v>140</v>
      </c>
      <c r="L1084" s="104">
        <v>1</v>
      </c>
      <c r="M1084" s="100">
        <v>1025</v>
      </c>
      <c r="N1084" s="112" t="s">
        <v>1395</v>
      </c>
      <c r="O1084" s="32">
        <v>1917</v>
      </c>
      <c r="P1084" s="111" t="s">
        <v>1477</v>
      </c>
      <c r="Q1084" s="80" t="s">
        <v>1992</v>
      </c>
      <c r="R1084" s="80" t="s">
        <v>1395</v>
      </c>
      <c r="S1084" s="36" t="s">
        <v>2476</v>
      </c>
      <c r="T1084" s="80" t="s">
        <v>2190</v>
      </c>
      <c r="U1084" s="80"/>
      <c r="V1084" s="80"/>
      <c r="W1084" s="80" t="str">
        <f t="shared" si="50"/>
        <v/>
      </c>
      <c r="X1084" s="32" t="s">
        <v>1395</v>
      </c>
      <c r="Y1084" s="110" t="s">
        <v>1579</v>
      </c>
      <c r="Z1084" s="35" t="s">
        <v>1579</v>
      </c>
      <c r="AA1084" s="133">
        <v>1</v>
      </c>
      <c r="AB1084" s="133">
        <f t="shared" si="51"/>
        <v>1</v>
      </c>
    </row>
    <row r="1085" spans="1:28" s="3" customFormat="1" x14ac:dyDescent="0.2">
      <c r="A1085" s="99" t="s">
        <v>1546</v>
      </c>
      <c r="B1085" s="100">
        <v>1084</v>
      </c>
      <c r="C1085" s="101" t="s">
        <v>1572</v>
      </c>
      <c r="D1085" s="142" t="s">
        <v>2546</v>
      </c>
      <c r="E1085" s="100" t="s">
        <v>1572</v>
      </c>
      <c r="F1085" s="102" t="str">
        <f t="shared" si="49"/>
        <v xml:space="preserve">1925, Apr. 13 - Postage Due - Second Designs - 1/2c Dull Red, Postage Due, Perf 11   </v>
      </c>
      <c r="G1085" s="106" t="s">
        <v>2512</v>
      </c>
      <c r="H1085" s="104">
        <v>0.25</v>
      </c>
      <c r="I1085" s="105">
        <v>0.25</v>
      </c>
      <c r="J1085" s="105"/>
      <c r="K1085" s="105">
        <v>1</v>
      </c>
      <c r="L1085" s="104">
        <v>0.25</v>
      </c>
      <c r="M1085" s="100">
        <v>1069</v>
      </c>
      <c r="N1085" s="112" t="s">
        <v>1395</v>
      </c>
      <c r="O1085" s="32" t="s">
        <v>2477</v>
      </c>
      <c r="P1085" s="111" t="s">
        <v>1477</v>
      </c>
      <c r="Q1085" s="80" t="s">
        <v>1993</v>
      </c>
      <c r="R1085" s="80" t="s">
        <v>1395</v>
      </c>
      <c r="S1085" s="36" t="s">
        <v>2020</v>
      </c>
      <c r="T1085" s="80" t="s">
        <v>2190</v>
      </c>
      <c r="U1085" s="80"/>
      <c r="V1085" s="80"/>
      <c r="W1085" s="80" t="str">
        <f t="shared" si="50"/>
        <v/>
      </c>
      <c r="X1085" s="32" t="s">
        <v>1395</v>
      </c>
      <c r="Y1085" s="110" t="s">
        <v>1572</v>
      </c>
      <c r="Z1085" s="35" t="s">
        <v>1572</v>
      </c>
      <c r="AA1085" s="133">
        <v>1</v>
      </c>
      <c r="AB1085" s="133">
        <f t="shared" si="51"/>
        <v>1</v>
      </c>
    </row>
    <row r="1086" spans="1:28" s="3" customFormat="1" x14ac:dyDescent="0.2">
      <c r="A1086" s="99" t="s">
        <v>1547</v>
      </c>
      <c r="B1086" s="100">
        <v>1085</v>
      </c>
      <c r="C1086" s="101"/>
      <c r="D1086" s="146" t="s">
        <v>3795</v>
      </c>
      <c r="E1086" s="100" t="s">
        <v>1580</v>
      </c>
      <c r="F1086" s="102" t="str">
        <f t="shared" si="49"/>
        <v xml:space="preserve">1930 - Postage Due - Third Designs - 1/2c Carmine, Postage Due, Perf 11   </v>
      </c>
      <c r="G1086" s="106" t="s">
        <v>2512</v>
      </c>
      <c r="H1086" s="104"/>
      <c r="I1086" s="105">
        <v>1.9</v>
      </c>
      <c r="J1086" s="105"/>
      <c r="K1086" s="105">
        <v>4.25</v>
      </c>
      <c r="L1086" s="104">
        <v>1.9</v>
      </c>
      <c r="M1086" s="100">
        <v>1026</v>
      </c>
      <c r="N1086" s="112" t="s">
        <v>1395</v>
      </c>
      <c r="O1086" s="32">
        <v>1930</v>
      </c>
      <c r="P1086" s="111" t="s">
        <v>1523</v>
      </c>
      <c r="Q1086" s="80" t="s">
        <v>1993</v>
      </c>
      <c r="R1086" s="80" t="s">
        <v>1395</v>
      </c>
      <c r="S1086" s="36" t="s">
        <v>2057</v>
      </c>
      <c r="T1086" s="80" t="s">
        <v>2190</v>
      </c>
      <c r="U1086" s="80"/>
      <c r="V1086" s="80"/>
      <c r="W1086" s="80" t="str">
        <f t="shared" si="50"/>
        <v/>
      </c>
      <c r="X1086" s="32" t="s">
        <v>1593</v>
      </c>
      <c r="Y1086" s="110" t="s">
        <v>1580</v>
      </c>
      <c r="Z1086" s="35"/>
      <c r="AA1086" s="133">
        <v>1</v>
      </c>
      <c r="AB1086" s="133">
        <f t="shared" si="51"/>
        <v>0</v>
      </c>
    </row>
    <row r="1087" spans="1:28" s="3" customFormat="1" x14ac:dyDescent="0.2">
      <c r="A1087" s="99" t="s">
        <v>1548</v>
      </c>
      <c r="B1087" s="100">
        <v>1086</v>
      </c>
      <c r="C1087" s="101"/>
      <c r="D1087" s="146" t="s">
        <v>3795</v>
      </c>
      <c r="E1087" s="100" t="s">
        <v>1581</v>
      </c>
      <c r="F1087" s="102" t="str">
        <f t="shared" si="49"/>
        <v xml:space="preserve">1930 - Postage Due - Third Designs - 1c Carmine, Postage Due, Perf 11   </v>
      </c>
      <c r="G1087" s="106" t="s">
        <v>2512</v>
      </c>
      <c r="H1087" s="104"/>
      <c r="I1087" s="105">
        <v>0.35</v>
      </c>
      <c r="J1087" s="105"/>
      <c r="K1087" s="105">
        <v>2.75</v>
      </c>
      <c r="L1087" s="104">
        <v>0.35</v>
      </c>
      <c r="M1087" s="100">
        <v>1028</v>
      </c>
      <c r="N1087" s="112" t="s">
        <v>1395</v>
      </c>
      <c r="O1087" s="32">
        <v>1930</v>
      </c>
      <c r="P1087" s="111" t="s">
        <v>1523</v>
      </c>
      <c r="Q1087" s="80" t="s">
        <v>1988</v>
      </c>
      <c r="R1087" s="80" t="s">
        <v>1395</v>
      </c>
      <c r="S1087" s="36" t="s">
        <v>2057</v>
      </c>
      <c r="T1087" s="80" t="s">
        <v>2190</v>
      </c>
      <c r="U1087" s="80"/>
      <c r="V1087" s="80"/>
      <c r="W1087" s="80" t="str">
        <f t="shared" si="50"/>
        <v/>
      </c>
      <c r="X1087" s="32" t="s">
        <v>1593</v>
      </c>
      <c r="Y1087" s="110" t="s">
        <v>1581</v>
      </c>
      <c r="Z1087" s="35"/>
      <c r="AA1087" s="133">
        <v>1</v>
      </c>
      <c r="AB1087" s="133">
        <f t="shared" si="51"/>
        <v>0</v>
      </c>
    </row>
    <row r="1088" spans="1:28" s="3" customFormat="1" x14ac:dyDescent="0.2">
      <c r="A1088" s="99" t="s">
        <v>1549</v>
      </c>
      <c r="B1088" s="100">
        <v>1087</v>
      </c>
      <c r="C1088" s="101"/>
      <c r="D1088" s="146" t="s">
        <v>3795</v>
      </c>
      <c r="E1088" s="100" t="s">
        <v>1582</v>
      </c>
      <c r="F1088" s="102" t="str">
        <f t="shared" si="49"/>
        <v xml:space="preserve">1930 - Postage Due - Third Designs - 2c Carmine, Postage Due, Perf 11   </v>
      </c>
      <c r="G1088" s="106" t="s">
        <v>2512</v>
      </c>
      <c r="H1088" s="104"/>
      <c r="I1088" s="105">
        <v>0.35</v>
      </c>
      <c r="J1088" s="105"/>
      <c r="K1088" s="105">
        <v>3.75</v>
      </c>
      <c r="L1088" s="104">
        <v>0.35</v>
      </c>
      <c r="M1088" s="100">
        <v>1030</v>
      </c>
      <c r="N1088" s="112" t="s">
        <v>1395</v>
      </c>
      <c r="O1088" s="32">
        <v>1930</v>
      </c>
      <c r="P1088" s="111" t="s">
        <v>1523</v>
      </c>
      <c r="Q1088" s="80" t="s">
        <v>1979</v>
      </c>
      <c r="R1088" s="80" t="s">
        <v>1395</v>
      </c>
      <c r="S1088" s="36" t="s">
        <v>2057</v>
      </c>
      <c r="T1088" s="80" t="s">
        <v>2190</v>
      </c>
      <c r="U1088" s="80"/>
      <c r="V1088" s="80"/>
      <c r="W1088" s="80" t="str">
        <f t="shared" si="50"/>
        <v/>
      </c>
      <c r="X1088" s="32" t="s">
        <v>1593</v>
      </c>
      <c r="Y1088" s="110" t="s">
        <v>1582</v>
      </c>
      <c r="Z1088" s="35"/>
      <c r="AA1088" s="133">
        <v>1</v>
      </c>
      <c r="AB1088" s="133">
        <f t="shared" si="51"/>
        <v>0</v>
      </c>
    </row>
    <row r="1089" spans="1:28" s="3" customFormat="1" x14ac:dyDescent="0.2">
      <c r="A1089" s="99" t="s">
        <v>1550</v>
      </c>
      <c r="B1089" s="100">
        <v>1088</v>
      </c>
      <c r="C1089" s="101"/>
      <c r="D1089" s="146" t="s">
        <v>3795</v>
      </c>
      <c r="E1089" s="100" t="s">
        <v>1583</v>
      </c>
      <c r="F1089" s="102" t="str">
        <f t="shared" si="49"/>
        <v xml:space="preserve">1930 - Postage Due - Third Designs - 3c Carmine, Postage Due, Perf 11   </v>
      </c>
      <c r="G1089" s="106" t="s">
        <v>2512</v>
      </c>
      <c r="H1089" s="104"/>
      <c r="I1089" s="105">
        <v>2.75</v>
      </c>
      <c r="J1089" s="105"/>
      <c r="K1089" s="105">
        <v>20</v>
      </c>
      <c r="L1089" s="104">
        <v>2.75</v>
      </c>
      <c r="M1089" s="100">
        <v>1032</v>
      </c>
      <c r="N1089" s="112" t="s">
        <v>1395</v>
      </c>
      <c r="O1089" s="32">
        <v>1930</v>
      </c>
      <c r="P1089" s="111" t="s">
        <v>1523</v>
      </c>
      <c r="Q1089" s="80" t="s">
        <v>1990</v>
      </c>
      <c r="R1089" s="80" t="s">
        <v>1395</v>
      </c>
      <c r="S1089" s="36" t="s">
        <v>2057</v>
      </c>
      <c r="T1089" s="80" t="s">
        <v>2190</v>
      </c>
      <c r="U1089" s="80"/>
      <c r="V1089" s="80"/>
      <c r="W1089" s="80" t="str">
        <f t="shared" si="50"/>
        <v/>
      </c>
      <c r="X1089" s="32" t="s">
        <v>1593</v>
      </c>
      <c r="Y1089" s="110" t="s">
        <v>1583</v>
      </c>
      <c r="Z1089" s="35"/>
      <c r="AA1089" s="133">
        <v>1</v>
      </c>
      <c r="AB1089" s="133">
        <f t="shared" si="51"/>
        <v>0</v>
      </c>
    </row>
    <row r="1090" spans="1:28" s="3" customFormat="1" x14ac:dyDescent="0.2">
      <c r="A1090" s="99" t="s">
        <v>1551</v>
      </c>
      <c r="B1090" s="100">
        <v>1089</v>
      </c>
      <c r="C1090" s="101"/>
      <c r="D1090" s="146" t="s">
        <v>3795</v>
      </c>
      <c r="E1090" s="100" t="s">
        <v>1584</v>
      </c>
      <c r="F1090" s="102" t="str">
        <f t="shared" ref="F1090:F1129" si="52">CONCATENATE(O1090," - ",P1090," - ",Q1090," ",S1090,", ",R1090,W1090,", ",T1090,"   ",U1090)</f>
        <v xml:space="preserve">1930 - Postage Due - Third Designs - 5c Carmine, Postage Due, Perf 11   </v>
      </c>
      <c r="G1090" s="106" t="s">
        <v>2512</v>
      </c>
      <c r="H1090" s="104"/>
      <c r="I1090" s="105">
        <v>5</v>
      </c>
      <c r="J1090" s="105"/>
      <c r="K1090" s="105">
        <v>18</v>
      </c>
      <c r="L1090" s="104">
        <v>5</v>
      </c>
      <c r="M1090" s="100">
        <v>1038</v>
      </c>
      <c r="N1090" s="112" t="s">
        <v>1395</v>
      </c>
      <c r="O1090" s="32">
        <v>1930</v>
      </c>
      <c r="P1090" s="111" t="s">
        <v>1523</v>
      </c>
      <c r="Q1090" s="80" t="s">
        <v>1981</v>
      </c>
      <c r="R1090" s="80" t="s">
        <v>1395</v>
      </c>
      <c r="S1090" s="36" t="s">
        <v>2057</v>
      </c>
      <c r="T1090" s="80" t="s">
        <v>2190</v>
      </c>
      <c r="U1090" s="80"/>
      <c r="V1090" s="80"/>
      <c r="W1090" s="80" t="str">
        <f t="shared" ref="W1090:W1129" si="53">IF(V1090&gt;0,CONCATENATE(", ",V1090),"")</f>
        <v/>
      </c>
      <c r="X1090" s="32" t="s">
        <v>1593</v>
      </c>
      <c r="Y1090" s="110" t="s">
        <v>1584</v>
      </c>
      <c r="Z1090" s="35"/>
      <c r="AA1090" s="133">
        <v>1</v>
      </c>
      <c r="AB1090" s="133">
        <f t="shared" ref="AB1090:AB1129" si="54">IF(H1090&gt;0,1,0)</f>
        <v>0</v>
      </c>
    </row>
    <row r="1091" spans="1:28" s="3" customFormat="1" x14ac:dyDescent="0.2">
      <c r="A1091" s="99" t="s">
        <v>1552</v>
      </c>
      <c r="B1091" s="100">
        <v>1090</v>
      </c>
      <c r="C1091" s="101"/>
      <c r="D1091" s="146" t="s">
        <v>3795</v>
      </c>
      <c r="E1091" s="100" t="s">
        <v>1585</v>
      </c>
      <c r="F1091" s="102" t="str">
        <f t="shared" si="52"/>
        <v xml:space="preserve">1930 - Postage Due - Third Designs - 10c Carmine, Postage Due, Perf 11   </v>
      </c>
      <c r="G1091" s="106" t="s">
        <v>2512</v>
      </c>
      <c r="H1091" s="104"/>
      <c r="I1091" s="105">
        <v>2</v>
      </c>
      <c r="J1091" s="105"/>
      <c r="K1091" s="105">
        <v>42.5</v>
      </c>
      <c r="L1091" s="104">
        <v>2</v>
      </c>
      <c r="M1091" s="100">
        <v>1040</v>
      </c>
      <c r="N1091" s="112" t="s">
        <v>1395</v>
      </c>
      <c r="O1091" s="32">
        <v>1930</v>
      </c>
      <c r="P1091" s="111" t="s">
        <v>1523</v>
      </c>
      <c r="Q1091" s="80" t="s">
        <v>1940</v>
      </c>
      <c r="R1091" s="80" t="s">
        <v>1395</v>
      </c>
      <c r="S1091" s="36" t="s">
        <v>2057</v>
      </c>
      <c r="T1091" s="80" t="s">
        <v>2190</v>
      </c>
      <c r="U1091" s="80"/>
      <c r="V1091" s="80"/>
      <c r="W1091" s="80" t="str">
        <f t="shared" si="53"/>
        <v/>
      </c>
      <c r="X1091" s="32" t="s">
        <v>1593</v>
      </c>
      <c r="Y1091" s="110" t="s">
        <v>1585</v>
      </c>
      <c r="Z1091" s="35"/>
      <c r="AA1091" s="133">
        <v>1</v>
      </c>
      <c r="AB1091" s="133">
        <f t="shared" si="54"/>
        <v>0</v>
      </c>
    </row>
    <row r="1092" spans="1:28" s="3" customFormat="1" x14ac:dyDescent="0.2">
      <c r="A1092" s="99" t="s">
        <v>1553</v>
      </c>
      <c r="B1092" s="100">
        <v>1091</v>
      </c>
      <c r="C1092" s="101"/>
      <c r="D1092" s="146" t="s">
        <v>3795</v>
      </c>
      <c r="E1092" s="100" t="s">
        <v>1586</v>
      </c>
      <c r="F1092" s="102" t="str">
        <f t="shared" si="52"/>
        <v xml:space="preserve">1930 - Postage Due - Third Designs - 30c Carmine, Postage Due, Perf 11   </v>
      </c>
      <c r="G1092" s="106" t="s">
        <v>2512</v>
      </c>
      <c r="H1092" s="104"/>
      <c r="I1092" s="105">
        <v>4</v>
      </c>
      <c r="J1092" s="105"/>
      <c r="K1092" s="105">
        <v>125</v>
      </c>
      <c r="L1092" s="104">
        <v>4</v>
      </c>
      <c r="M1092" s="100">
        <v>1042</v>
      </c>
      <c r="N1092" s="112" t="s">
        <v>1395</v>
      </c>
      <c r="O1092" s="32">
        <v>1930</v>
      </c>
      <c r="P1092" s="111" t="s">
        <v>1523</v>
      </c>
      <c r="Q1092" s="80" t="s">
        <v>1991</v>
      </c>
      <c r="R1092" s="80" t="s">
        <v>1395</v>
      </c>
      <c r="S1092" s="36" t="s">
        <v>2057</v>
      </c>
      <c r="T1092" s="80" t="s">
        <v>2190</v>
      </c>
      <c r="U1092" s="80"/>
      <c r="V1092" s="80"/>
      <c r="W1092" s="80" t="str">
        <f t="shared" si="53"/>
        <v/>
      </c>
      <c r="X1092" s="32" t="s">
        <v>1593</v>
      </c>
      <c r="Y1092" s="110" t="s">
        <v>1586</v>
      </c>
      <c r="Z1092" s="35"/>
      <c r="AA1092" s="133">
        <v>1</v>
      </c>
      <c r="AB1092" s="133">
        <f t="shared" si="54"/>
        <v>0</v>
      </c>
    </row>
    <row r="1093" spans="1:28" s="3" customFormat="1" x14ac:dyDescent="0.2">
      <c r="A1093" s="99" t="s">
        <v>1554</v>
      </c>
      <c r="B1093" s="100">
        <v>1092</v>
      </c>
      <c r="C1093" s="101"/>
      <c r="D1093" s="146" t="s">
        <v>3795</v>
      </c>
      <c r="E1093" s="100" t="s">
        <v>1587</v>
      </c>
      <c r="F1093" s="102" t="str">
        <f t="shared" si="52"/>
        <v xml:space="preserve">1930 - Postage Due - Third Designs - 50c Carmine, Postage Due, Perf 11   </v>
      </c>
      <c r="G1093" s="106" t="s">
        <v>2512</v>
      </c>
      <c r="H1093" s="104"/>
      <c r="I1093" s="105">
        <v>2</v>
      </c>
      <c r="J1093" s="105"/>
      <c r="K1093" s="105">
        <v>175</v>
      </c>
      <c r="L1093" s="104">
        <v>2</v>
      </c>
      <c r="M1093" s="100">
        <v>1044</v>
      </c>
      <c r="N1093" s="112" t="s">
        <v>1395</v>
      </c>
      <c r="O1093" s="32">
        <v>1930</v>
      </c>
      <c r="P1093" s="111" t="s">
        <v>1523</v>
      </c>
      <c r="Q1093" s="80" t="s">
        <v>1992</v>
      </c>
      <c r="R1093" s="80" t="s">
        <v>1395</v>
      </c>
      <c r="S1093" s="36" t="s">
        <v>2057</v>
      </c>
      <c r="T1093" s="80" t="s">
        <v>2190</v>
      </c>
      <c r="U1093" s="80"/>
      <c r="V1093" s="80"/>
      <c r="W1093" s="80" t="str">
        <f t="shared" si="53"/>
        <v/>
      </c>
      <c r="X1093" s="32" t="s">
        <v>1593</v>
      </c>
      <c r="Y1093" s="110" t="s">
        <v>1587</v>
      </c>
      <c r="Z1093" s="35"/>
      <c r="AA1093" s="133">
        <v>1</v>
      </c>
      <c r="AB1093" s="133">
        <f t="shared" si="54"/>
        <v>0</v>
      </c>
    </row>
    <row r="1094" spans="1:28" s="3" customFormat="1" x14ac:dyDescent="0.2">
      <c r="A1094" s="99" t="s">
        <v>1555</v>
      </c>
      <c r="B1094" s="100">
        <v>1093</v>
      </c>
      <c r="C1094" s="101"/>
      <c r="D1094" s="146" t="s">
        <v>3795</v>
      </c>
      <c r="E1094" s="100" t="s">
        <v>1588</v>
      </c>
      <c r="F1094" s="102" t="str">
        <f t="shared" si="52"/>
        <v xml:space="preserve">1930 - Postage Due - Third Designs - $1 Carmine, Postage Due, Perf 11   </v>
      </c>
      <c r="G1094" s="106" t="s">
        <v>2512</v>
      </c>
      <c r="H1094" s="104"/>
      <c r="I1094" s="105">
        <v>0.35</v>
      </c>
      <c r="J1094" s="105"/>
      <c r="K1094" s="105">
        <v>32.5</v>
      </c>
      <c r="L1094" s="104">
        <v>0.35</v>
      </c>
      <c r="M1094" s="100">
        <v>1046</v>
      </c>
      <c r="N1094" s="112" t="s">
        <v>1395</v>
      </c>
      <c r="O1094" s="32">
        <v>1930</v>
      </c>
      <c r="P1094" s="111" t="s">
        <v>1523</v>
      </c>
      <c r="Q1094" s="140" t="s">
        <v>2544</v>
      </c>
      <c r="R1094" s="80" t="s">
        <v>1395</v>
      </c>
      <c r="S1094" s="36" t="s">
        <v>2057</v>
      </c>
      <c r="T1094" s="80" t="s">
        <v>2190</v>
      </c>
      <c r="U1094" s="80"/>
      <c r="V1094" s="80"/>
      <c r="W1094" s="80" t="str">
        <f t="shared" si="53"/>
        <v/>
      </c>
      <c r="X1094" s="32" t="s">
        <v>1593</v>
      </c>
      <c r="Y1094" s="110" t="s">
        <v>1588</v>
      </c>
      <c r="Z1094" s="35"/>
      <c r="AA1094" s="133">
        <v>1</v>
      </c>
      <c r="AB1094" s="133">
        <f t="shared" si="54"/>
        <v>0</v>
      </c>
    </row>
    <row r="1095" spans="1:28" s="3" customFormat="1" x14ac:dyDescent="0.2">
      <c r="A1095" s="99" t="s">
        <v>1556</v>
      </c>
      <c r="B1095" s="100">
        <v>1094</v>
      </c>
      <c r="C1095" s="101" t="s">
        <v>1589</v>
      </c>
      <c r="D1095" s="142" t="s">
        <v>2546</v>
      </c>
      <c r="E1095" s="100" t="s">
        <v>1589</v>
      </c>
      <c r="F1095" s="102" t="str">
        <f t="shared" si="52"/>
        <v xml:space="preserve">1930 - Postage Due - Third Designs - $5 Carmine, Postage Due, Perf 11   </v>
      </c>
      <c r="G1095" s="106" t="s">
        <v>2512</v>
      </c>
      <c r="H1095" s="104">
        <v>0.35</v>
      </c>
      <c r="I1095" s="105">
        <v>0.35</v>
      </c>
      <c r="J1095" s="105"/>
      <c r="K1095" s="105">
        <v>37.5</v>
      </c>
      <c r="L1095" s="104">
        <v>0.35</v>
      </c>
      <c r="M1095" s="100">
        <v>1048</v>
      </c>
      <c r="N1095" s="112" t="s">
        <v>1395</v>
      </c>
      <c r="O1095" s="32">
        <v>1930</v>
      </c>
      <c r="P1095" s="111" t="s">
        <v>1523</v>
      </c>
      <c r="Q1095" s="140" t="s">
        <v>2545</v>
      </c>
      <c r="R1095" s="80" t="s">
        <v>1395</v>
      </c>
      <c r="S1095" s="36" t="s">
        <v>2057</v>
      </c>
      <c r="T1095" s="80" t="s">
        <v>2190</v>
      </c>
      <c r="U1095" s="80"/>
      <c r="V1095" s="80"/>
      <c r="W1095" s="80" t="str">
        <f t="shared" si="53"/>
        <v/>
      </c>
      <c r="X1095" s="32" t="s">
        <v>1395</v>
      </c>
      <c r="Y1095" s="110" t="s">
        <v>1589</v>
      </c>
      <c r="Z1095" s="35" t="s">
        <v>1589</v>
      </c>
      <c r="AA1095" s="133">
        <v>1</v>
      </c>
      <c r="AB1095" s="133">
        <f t="shared" si="54"/>
        <v>1</v>
      </c>
    </row>
    <row r="1096" spans="1:28" s="3" customFormat="1" x14ac:dyDescent="0.2">
      <c r="A1096" s="99" t="s">
        <v>1557</v>
      </c>
      <c r="B1096" s="100">
        <v>1095</v>
      </c>
      <c r="C1096" s="101" t="s">
        <v>1580</v>
      </c>
      <c r="D1096" s="142" t="s">
        <v>2546</v>
      </c>
      <c r="E1096" s="100" t="s">
        <v>1580</v>
      </c>
      <c r="F1096" s="102" t="str">
        <f t="shared" si="52"/>
        <v xml:space="preserve">1931 - Postage Due - Third Designs - 1/2c Scarlet, Postage Due, Perf 11x10 1/2   </v>
      </c>
      <c r="G1096" s="106" t="s">
        <v>2512</v>
      </c>
      <c r="H1096" s="104">
        <v>0.25</v>
      </c>
      <c r="I1096" s="105">
        <v>0.25</v>
      </c>
      <c r="J1096" s="105"/>
      <c r="K1096" s="105">
        <v>0.9</v>
      </c>
      <c r="L1096" s="104">
        <v>0.25</v>
      </c>
      <c r="M1096" s="100">
        <v>1027</v>
      </c>
      <c r="N1096" s="112" t="s">
        <v>1395</v>
      </c>
      <c r="O1096" s="32">
        <v>1931</v>
      </c>
      <c r="P1096" s="111" t="s">
        <v>1523</v>
      </c>
      <c r="Q1096" s="80" t="s">
        <v>1993</v>
      </c>
      <c r="R1096" s="80" t="s">
        <v>1395</v>
      </c>
      <c r="S1096" s="36" t="s">
        <v>2478</v>
      </c>
      <c r="T1096" s="80" t="s">
        <v>2220</v>
      </c>
      <c r="U1096" s="80"/>
      <c r="V1096" s="80"/>
      <c r="W1096" s="80" t="str">
        <f t="shared" si="53"/>
        <v/>
      </c>
      <c r="X1096" s="32" t="s">
        <v>1395</v>
      </c>
      <c r="Y1096" s="110" t="s">
        <v>1580</v>
      </c>
      <c r="Z1096" s="35" t="s">
        <v>1580</v>
      </c>
      <c r="AA1096" s="133">
        <v>1</v>
      </c>
      <c r="AB1096" s="133">
        <f t="shared" si="54"/>
        <v>1</v>
      </c>
    </row>
    <row r="1097" spans="1:28" s="3" customFormat="1" x14ac:dyDescent="0.2">
      <c r="A1097" s="99" t="s">
        <v>1558</v>
      </c>
      <c r="B1097" s="100">
        <v>1096</v>
      </c>
      <c r="C1097" s="101" t="s">
        <v>1581</v>
      </c>
      <c r="D1097" s="142" t="s">
        <v>2546</v>
      </c>
      <c r="E1097" s="100" t="s">
        <v>1581</v>
      </c>
      <c r="F1097" s="102" t="str">
        <f t="shared" si="52"/>
        <v xml:space="preserve">1931 - Postage Due - Third Designs - 1c Scarlet, Postage Due, Perf 11x10 1/2   </v>
      </c>
      <c r="G1097" s="106" t="s">
        <v>2512</v>
      </c>
      <c r="H1097" s="104">
        <v>0.25</v>
      </c>
      <c r="I1097" s="105">
        <v>0.25</v>
      </c>
      <c r="J1097" s="105"/>
      <c r="K1097" s="105">
        <v>0.25</v>
      </c>
      <c r="L1097" s="104">
        <v>0.25</v>
      </c>
      <c r="M1097" s="100">
        <v>1029</v>
      </c>
      <c r="N1097" s="112" t="s">
        <v>1395</v>
      </c>
      <c r="O1097" s="32">
        <v>1931</v>
      </c>
      <c r="P1097" s="111" t="s">
        <v>1523</v>
      </c>
      <c r="Q1097" s="80" t="s">
        <v>1988</v>
      </c>
      <c r="R1097" s="80" t="s">
        <v>1395</v>
      </c>
      <c r="S1097" s="36" t="s">
        <v>2478</v>
      </c>
      <c r="T1097" s="80" t="s">
        <v>2220</v>
      </c>
      <c r="U1097" s="80"/>
      <c r="V1097" s="80"/>
      <c r="W1097" s="80" t="str">
        <f t="shared" si="53"/>
        <v/>
      </c>
      <c r="X1097" s="32" t="s">
        <v>1395</v>
      </c>
      <c r="Y1097" s="110" t="s">
        <v>1581</v>
      </c>
      <c r="Z1097" s="35" t="s">
        <v>1581</v>
      </c>
      <c r="AA1097" s="133">
        <v>1</v>
      </c>
      <c r="AB1097" s="133">
        <f t="shared" si="54"/>
        <v>1</v>
      </c>
    </row>
    <row r="1098" spans="1:28" s="3" customFormat="1" x14ac:dyDescent="0.2">
      <c r="A1098" s="99" t="s">
        <v>1559</v>
      </c>
      <c r="B1098" s="100">
        <v>1097</v>
      </c>
      <c r="C1098" s="101" t="s">
        <v>1582</v>
      </c>
      <c r="D1098" s="142" t="s">
        <v>2546</v>
      </c>
      <c r="E1098" s="100" t="s">
        <v>1582</v>
      </c>
      <c r="F1098" s="102" t="str">
        <f t="shared" si="52"/>
        <v xml:space="preserve">1931 - Postage Due - Third Designs - 2c Scarlet, Postage Due, Perf 11x10 1/2   </v>
      </c>
      <c r="G1098" s="106" t="s">
        <v>2512</v>
      </c>
      <c r="H1098" s="104">
        <v>0.25</v>
      </c>
      <c r="I1098" s="105">
        <v>0.25</v>
      </c>
      <c r="J1098" s="105"/>
      <c r="K1098" s="105">
        <v>0.25</v>
      </c>
      <c r="L1098" s="104">
        <v>0.25</v>
      </c>
      <c r="M1098" s="100">
        <v>1031</v>
      </c>
      <c r="N1098" s="112" t="s">
        <v>1395</v>
      </c>
      <c r="O1098" s="32">
        <v>1931</v>
      </c>
      <c r="P1098" s="111" t="s">
        <v>1523</v>
      </c>
      <c r="Q1098" s="80" t="s">
        <v>1979</v>
      </c>
      <c r="R1098" s="80" t="s">
        <v>1395</v>
      </c>
      <c r="S1098" s="36" t="s">
        <v>2478</v>
      </c>
      <c r="T1098" s="80" t="s">
        <v>2220</v>
      </c>
      <c r="U1098" s="80"/>
      <c r="V1098" s="80"/>
      <c r="W1098" s="80" t="str">
        <f t="shared" si="53"/>
        <v/>
      </c>
      <c r="X1098" s="32" t="s">
        <v>1395</v>
      </c>
      <c r="Y1098" s="110" t="s">
        <v>1582</v>
      </c>
      <c r="Z1098" s="35" t="s">
        <v>1582</v>
      </c>
      <c r="AA1098" s="133">
        <v>1</v>
      </c>
      <c r="AB1098" s="133">
        <f t="shared" si="54"/>
        <v>1</v>
      </c>
    </row>
    <row r="1099" spans="1:28" s="3" customFormat="1" x14ac:dyDescent="0.2">
      <c r="A1099" s="99" t="s">
        <v>1560</v>
      </c>
      <c r="B1099" s="100">
        <v>1098</v>
      </c>
      <c r="C1099" s="101" t="s">
        <v>1583</v>
      </c>
      <c r="D1099" s="142" t="s">
        <v>2546</v>
      </c>
      <c r="E1099" s="100" t="s">
        <v>1583</v>
      </c>
      <c r="F1099" s="102" t="str">
        <f t="shared" si="52"/>
        <v xml:space="preserve">1931 - Postage Due - Third Designs - 3c Scarlet, Postage Due, Perf 11x10 1/2   </v>
      </c>
      <c r="G1099" s="106" t="s">
        <v>2512</v>
      </c>
      <c r="H1099" s="104">
        <v>0.25</v>
      </c>
      <c r="I1099" s="105">
        <v>0.25</v>
      </c>
      <c r="J1099" s="105"/>
      <c r="K1099" s="105">
        <v>0.3</v>
      </c>
      <c r="L1099" s="104">
        <v>0.25</v>
      </c>
      <c r="M1099" s="100">
        <v>1033</v>
      </c>
      <c r="N1099" s="112" t="s">
        <v>1395</v>
      </c>
      <c r="O1099" s="32">
        <v>1931</v>
      </c>
      <c r="P1099" s="111" t="s">
        <v>1523</v>
      </c>
      <c r="Q1099" s="80" t="s">
        <v>1990</v>
      </c>
      <c r="R1099" s="80" t="s">
        <v>1395</v>
      </c>
      <c r="S1099" s="36" t="s">
        <v>2478</v>
      </c>
      <c r="T1099" s="80" t="s">
        <v>2220</v>
      </c>
      <c r="U1099" s="80"/>
      <c r="V1099" s="80"/>
      <c r="W1099" s="80" t="str">
        <f t="shared" si="53"/>
        <v/>
      </c>
      <c r="X1099" s="32" t="s">
        <v>1395</v>
      </c>
      <c r="Y1099" s="110" t="s">
        <v>1583</v>
      </c>
      <c r="Z1099" s="35" t="s">
        <v>1583</v>
      </c>
      <c r="AA1099" s="133">
        <v>1</v>
      </c>
      <c r="AB1099" s="133">
        <f t="shared" si="54"/>
        <v>1</v>
      </c>
    </row>
    <row r="1100" spans="1:28" s="3" customFormat="1" x14ac:dyDescent="0.2">
      <c r="A1100" s="99" t="s">
        <v>1561</v>
      </c>
      <c r="B1100" s="100">
        <v>1099</v>
      </c>
      <c r="C1100" s="101" t="s">
        <v>1584</v>
      </c>
      <c r="D1100" s="142" t="s">
        <v>2546</v>
      </c>
      <c r="E1100" s="100" t="s">
        <v>1584</v>
      </c>
      <c r="F1100" s="102" t="str">
        <f t="shared" si="52"/>
        <v xml:space="preserve">1931 - Postage Due - Third Designs - 5c Scarlet, Postage Due, Perf 11x10 1/2   </v>
      </c>
      <c r="G1100" s="106" t="s">
        <v>2512</v>
      </c>
      <c r="H1100" s="104">
        <v>0.25</v>
      </c>
      <c r="I1100" s="105">
        <v>0.25</v>
      </c>
      <c r="J1100" s="105"/>
      <c r="K1100" s="105">
        <v>0.5</v>
      </c>
      <c r="L1100" s="104">
        <v>0.25</v>
      </c>
      <c r="M1100" s="100">
        <v>1039</v>
      </c>
      <c r="N1100" s="112" t="s">
        <v>1395</v>
      </c>
      <c r="O1100" s="32">
        <v>1931</v>
      </c>
      <c r="P1100" s="111" t="s">
        <v>1523</v>
      </c>
      <c r="Q1100" s="80" t="s">
        <v>1981</v>
      </c>
      <c r="R1100" s="80" t="s">
        <v>1395</v>
      </c>
      <c r="S1100" s="36" t="s">
        <v>2478</v>
      </c>
      <c r="T1100" s="80" t="s">
        <v>2220</v>
      </c>
      <c r="U1100" s="80"/>
      <c r="V1100" s="80"/>
      <c r="W1100" s="80" t="str">
        <f t="shared" si="53"/>
        <v/>
      </c>
      <c r="X1100" s="32" t="s">
        <v>1395</v>
      </c>
      <c r="Y1100" s="110" t="s">
        <v>1584</v>
      </c>
      <c r="Z1100" s="35" t="s">
        <v>1584</v>
      </c>
      <c r="AA1100" s="133">
        <v>1</v>
      </c>
      <c r="AB1100" s="133">
        <f t="shared" si="54"/>
        <v>1</v>
      </c>
    </row>
    <row r="1101" spans="1:28" s="3" customFormat="1" x14ac:dyDescent="0.2">
      <c r="A1101" s="99" t="s">
        <v>1562</v>
      </c>
      <c r="B1101" s="100">
        <v>1100</v>
      </c>
      <c r="C1101" s="101" t="s">
        <v>1585</v>
      </c>
      <c r="D1101" s="142" t="s">
        <v>2546</v>
      </c>
      <c r="E1101" s="100" t="s">
        <v>1585</v>
      </c>
      <c r="F1101" s="102" t="str">
        <f t="shared" si="52"/>
        <v xml:space="preserve">1931 - Postage Due - Third Designs - 10c Scarlet, Postage Due, Perf 11x10 1/2   </v>
      </c>
      <c r="G1101" s="106" t="s">
        <v>2512</v>
      </c>
      <c r="H1101" s="104">
        <v>0.25</v>
      </c>
      <c r="I1101" s="105">
        <v>0.25</v>
      </c>
      <c r="J1101" s="105"/>
      <c r="K1101" s="105">
        <v>1.25</v>
      </c>
      <c r="L1101" s="104">
        <v>0.25</v>
      </c>
      <c r="M1101" s="100">
        <v>1041</v>
      </c>
      <c r="N1101" s="112" t="s">
        <v>1395</v>
      </c>
      <c r="O1101" s="32">
        <v>1931</v>
      </c>
      <c r="P1101" s="111" t="s">
        <v>1523</v>
      </c>
      <c r="Q1101" s="80" t="s">
        <v>1940</v>
      </c>
      <c r="R1101" s="80" t="s">
        <v>1395</v>
      </c>
      <c r="S1101" s="36" t="s">
        <v>2478</v>
      </c>
      <c r="T1101" s="80" t="s">
        <v>2220</v>
      </c>
      <c r="U1101" s="80"/>
      <c r="V1101" s="80"/>
      <c r="W1101" s="80" t="str">
        <f t="shared" si="53"/>
        <v/>
      </c>
      <c r="X1101" s="32" t="s">
        <v>1395</v>
      </c>
      <c r="Y1101" s="110" t="s">
        <v>1585</v>
      </c>
      <c r="Z1101" s="35" t="s">
        <v>1585</v>
      </c>
      <c r="AA1101" s="133">
        <v>1</v>
      </c>
      <c r="AB1101" s="133">
        <f t="shared" si="54"/>
        <v>1</v>
      </c>
    </row>
    <row r="1102" spans="1:28" s="3" customFormat="1" x14ac:dyDescent="0.2">
      <c r="A1102" s="99" t="s">
        <v>1563</v>
      </c>
      <c r="B1102" s="100">
        <v>1101</v>
      </c>
      <c r="C1102" s="101" t="s">
        <v>1586</v>
      </c>
      <c r="D1102" s="142" t="s">
        <v>2546</v>
      </c>
      <c r="E1102" s="100" t="s">
        <v>1586</v>
      </c>
      <c r="F1102" s="102" t="str">
        <f t="shared" si="52"/>
        <v xml:space="preserve">1931 - Postage Due - Third Designs - 30c Scarlet, Postage Due, Perf 11x10 1/2   </v>
      </c>
      <c r="G1102" s="106" t="s">
        <v>2512</v>
      </c>
      <c r="H1102" s="104">
        <v>0.25</v>
      </c>
      <c r="I1102" s="105">
        <v>0.25</v>
      </c>
      <c r="J1102" s="105"/>
      <c r="K1102" s="105">
        <v>7.5</v>
      </c>
      <c r="L1102" s="104">
        <v>0.25</v>
      </c>
      <c r="M1102" s="100">
        <v>1043</v>
      </c>
      <c r="N1102" s="112" t="s">
        <v>1395</v>
      </c>
      <c r="O1102" s="32">
        <v>1931</v>
      </c>
      <c r="P1102" s="111" t="s">
        <v>1523</v>
      </c>
      <c r="Q1102" s="80" t="s">
        <v>1991</v>
      </c>
      <c r="R1102" s="80" t="s">
        <v>1395</v>
      </c>
      <c r="S1102" s="36" t="s">
        <v>2478</v>
      </c>
      <c r="T1102" s="80" t="s">
        <v>2220</v>
      </c>
      <c r="U1102" s="80"/>
      <c r="V1102" s="80"/>
      <c r="W1102" s="80" t="str">
        <f t="shared" si="53"/>
        <v/>
      </c>
      <c r="X1102" s="32" t="s">
        <v>1395</v>
      </c>
      <c r="Y1102" s="110" t="s">
        <v>1586</v>
      </c>
      <c r="Z1102" s="35" t="s">
        <v>1586</v>
      </c>
      <c r="AA1102" s="133">
        <v>1</v>
      </c>
      <c r="AB1102" s="133">
        <f t="shared" si="54"/>
        <v>1</v>
      </c>
    </row>
    <row r="1103" spans="1:28" s="3" customFormat="1" x14ac:dyDescent="0.2">
      <c r="A1103" s="99" t="s">
        <v>1564</v>
      </c>
      <c r="B1103" s="100">
        <v>1102</v>
      </c>
      <c r="C1103" s="101" t="s">
        <v>1587</v>
      </c>
      <c r="D1103" s="142" t="s">
        <v>2546</v>
      </c>
      <c r="E1103" s="100" t="s">
        <v>1587</v>
      </c>
      <c r="F1103" s="102" t="str">
        <f t="shared" si="52"/>
        <v xml:space="preserve">1931 - Postage Due - Third Designs - 50c Scarlet, Postage Due, Perf 11x10 1/2   </v>
      </c>
      <c r="G1103" s="106" t="s">
        <v>2512</v>
      </c>
      <c r="H1103" s="104">
        <v>0.25</v>
      </c>
      <c r="I1103" s="105">
        <v>0.25</v>
      </c>
      <c r="J1103" s="105"/>
      <c r="K1103" s="105">
        <v>9</v>
      </c>
      <c r="L1103" s="104">
        <v>0.25</v>
      </c>
      <c r="M1103" s="100">
        <v>1045</v>
      </c>
      <c r="N1103" s="112" t="s">
        <v>1395</v>
      </c>
      <c r="O1103" s="32">
        <v>1931</v>
      </c>
      <c r="P1103" s="111" t="s">
        <v>1523</v>
      </c>
      <c r="Q1103" s="80" t="s">
        <v>1992</v>
      </c>
      <c r="R1103" s="80" t="s">
        <v>1395</v>
      </c>
      <c r="S1103" s="36" t="s">
        <v>2478</v>
      </c>
      <c r="T1103" s="80" t="s">
        <v>2220</v>
      </c>
      <c r="U1103" s="80"/>
      <c r="V1103" s="80"/>
      <c r="W1103" s="80" t="str">
        <f t="shared" si="53"/>
        <v/>
      </c>
      <c r="X1103" s="32" t="s">
        <v>1395</v>
      </c>
      <c r="Y1103" s="110" t="s">
        <v>1587</v>
      </c>
      <c r="Z1103" s="35" t="s">
        <v>1587</v>
      </c>
      <c r="AA1103" s="133">
        <v>1</v>
      </c>
      <c r="AB1103" s="133">
        <f t="shared" si="54"/>
        <v>1</v>
      </c>
    </row>
    <row r="1104" spans="1:28" s="3" customFormat="1" x14ac:dyDescent="0.2">
      <c r="A1104" s="99" t="s">
        <v>1565</v>
      </c>
      <c r="B1104" s="100">
        <v>1103</v>
      </c>
      <c r="C1104" s="101" t="s">
        <v>1588</v>
      </c>
      <c r="D1104" s="142" t="s">
        <v>2546</v>
      </c>
      <c r="E1104" s="100" t="s">
        <v>1588</v>
      </c>
      <c r="F1104" s="102" t="str">
        <f t="shared" si="52"/>
        <v xml:space="preserve">1931 - Postage Due - Third Designs - $1 Scarlet, Postage Due, Perf 11x10 1/2   </v>
      </c>
      <c r="G1104" s="106" t="s">
        <v>2512</v>
      </c>
      <c r="H1104" s="104">
        <v>0.25</v>
      </c>
      <c r="I1104" s="105">
        <v>0.25</v>
      </c>
      <c r="J1104" s="105"/>
      <c r="K1104" s="105">
        <v>30</v>
      </c>
      <c r="L1104" s="104">
        <v>0.25</v>
      </c>
      <c r="M1104" s="100">
        <v>1047</v>
      </c>
      <c r="N1104" s="112" t="s">
        <v>1395</v>
      </c>
      <c r="O1104" s="32">
        <v>1931</v>
      </c>
      <c r="P1104" s="111" t="s">
        <v>1523</v>
      </c>
      <c r="Q1104" s="140" t="s">
        <v>2544</v>
      </c>
      <c r="R1104" s="80" t="s">
        <v>1395</v>
      </c>
      <c r="S1104" s="36" t="s">
        <v>2478</v>
      </c>
      <c r="T1104" s="80" t="s">
        <v>2220</v>
      </c>
      <c r="U1104" s="80"/>
      <c r="V1104" s="80"/>
      <c r="W1104" s="80" t="str">
        <f t="shared" si="53"/>
        <v/>
      </c>
      <c r="X1104" s="32" t="s">
        <v>1395</v>
      </c>
      <c r="Y1104" s="110" t="s">
        <v>1588</v>
      </c>
      <c r="Z1104" s="35" t="s">
        <v>1588</v>
      </c>
      <c r="AA1104" s="133">
        <v>1</v>
      </c>
      <c r="AB1104" s="133">
        <f t="shared" si="54"/>
        <v>1</v>
      </c>
    </row>
    <row r="1105" spans="1:28" s="3" customFormat="1" x14ac:dyDescent="0.2">
      <c r="A1105" s="99" t="s">
        <v>1389</v>
      </c>
      <c r="B1105" s="100">
        <v>1104</v>
      </c>
      <c r="C1105" s="101" t="s">
        <v>1307</v>
      </c>
      <c r="D1105" s="142" t="s">
        <v>2546</v>
      </c>
      <c r="E1105" s="100" t="s">
        <v>1307</v>
      </c>
      <c r="F1105" s="102" t="str">
        <f t="shared" si="52"/>
        <v>1911, Dec. 1 - Registration - 10c Ultramarine, Eagle, Perf 12   Single-Line Watermark</v>
      </c>
      <c r="G1105" s="106" t="s">
        <v>2518</v>
      </c>
      <c r="H1105" s="104">
        <v>15</v>
      </c>
      <c r="I1105" s="105">
        <v>15</v>
      </c>
      <c r="J1105" s="105"/>
      <c r="K1105" s="105">
        <v>80</v>
      </c>
      <c r="L1105" s="104">
        <v>15</v>
      </c>
      <c r="M1105" s="100">
        <v>1098</v>
      </c>
      <c r="N1105" s="112" t="s">
        <v>1306</v>
      </c>
      <c r="O1105" s="32" t="s">
        <v>2241</v>
      </c>
      <c r="P1105" s="111" t="s">
        <v>1306</v>
      </c>
      <c r="Q1105" s="80" t="s">
        <v>1940</v>
      </c>
      <c r="R1105" s="80" t="s">
        <v>1995</v>
      </c>
      <c r="S1105" s="36" t="s">
        <v>2048</v>
      </c>
      <c r="T1105" s="80" t="s">
        <v>2147</v>
      </c>
      <c r="U1105" s="80" t="s">
        <v>2149</v>
      </c>
      <c r="V1105" s="80"/>
      <c r="W1105" s="80" t="str">
        <f t="shared" si="53"/>
        <v/>
      </c>
      <c r="X1105" s="32" t="s">
        <v>1306</v>
      </c>
      <c r="Y1105" s="110" t="s">
        <v>1307</v>
      </c>
      <c r="Z1105" s="35" t="s">
        <v>1390</v>
      </c>
      <c r="AA1105" s="133">
        <v>1</v>
      </c>
      <c r="AB1105" s="133">
        <f t="shared" si="54"/>
        <v>1</v>
      </c>
    </row>
    <row r="1106" spans="1:28" s="3" customFormat="1" x14ac:dyDescent="0.2">
      <c r="A1106" s="99" t="s">
        <v>1396</v>
      </c>
      <c r="B1106" s="100">
        <v>1105</v>
      </c>
      <c r="C1106" s="101" t="s">
        <v>1414</v>
      </c>
      <c r="D1106" s="142" t="s">
        <v>2546</v>
      </c>
      <c r="E1106" s="100" t="s">
        <v>1414</v>
      </c>
      <c r="F1106" s="102" t="str">
        <f t="shared" si="52"/>
        <v xml:space="preserve">1885 - Special Delivery - First Designs - 10c Blue, Messenger Running, Perf 12   </v>
      </c>
      <c r="G1106" s="106" t="s">
        <v>2518</v>
      </c>
      <c r="H1106" s="104">
        <v>80</v>
      </c>
      <c r="I1106" s="105">
        <v>80</v>
      </c>
      <c r="J1106" s="105"/>
      <c r="K1106" s="105">
        <v>550</v>
      </c>
      <c r="L1106" s="104">
        <v>80</v>
      </c>
      <c r="M1106" s="100">
        <v>1099</v>
      </c>
      <c r="N1106" s="112" t="s">
        <v>1305</v>
      </c>
      <c r="O1106" s="32">
        <v>1885</v>
      </c>
      <c r="P1106" s="111" t="s">
        <v>1439</v>
      </c>
      <c r="Q1106" s="80" t="s">
        <v>1940</v>
      </c>
      <c r="R1106" s="80" t="s">
        <v>1947</v>
      </c>
      <c r="S1106" s="36" t="s">
        <v>2018</v>
      </c>
      <c r="T1106" s="80" t="s">
        <v>2147</v>
      </c>
      <c r="U1106" s="80"/>
      <c r="V1106" s="80"/>
      <c r="W1106" s="80" t="str">
        <f t="shared" si="53"/>
        <v/>
      </c>
      <c r="X1106" s="32" t="s">
        <v>1305</v>
      </c>
      <c r="Y1106" s="110" t="s">
        <v>1414</v>
      </c>
      <c r="Z1106" s="35" t="s">
        <v>1424</v>
      </c>
      <c r="AA1106" s="133">
        <v>1</v>
      </c>
      <c r="AB1106" s="133">
        <f t="shared" si="54"/>
        <v>1</v>
      </c>
    </row>
    <row r="1107" spans="1:28" s="3" customFormat="1" x14ac:dyDescent="0.2">
      <c r="A1107" s="99" t="s">
        <v>1397</v>
      </c>
      <c r="B1107" s="100">
        <v>1106</v>
      </c>
      <c r="C1107" s="101"/>
      <c r="D1107" s="142" t="s">
        <v>2546</v>
      </c>
      <c r="E1107" s="100" t="s">
        <v>1415</v>
      </c>
      <c r="F1107" s="102" t="str">
        <f t="shared" si="52"/>
        <v xml:space="preserve">1888, Sept. 6 - Special Delivery - First Designs - 10c Blue, Messenger Running, Perf 12   </v>
      </c>
      <c r="G1107" s="106" t="s">
        <v>2518</v>
      </c>
      <c r="H1107" s="104"/>
      <c r="I1107" s="105">
        <v>45</v>
      </c>
      <c r="J1107" s="105"/>
      <c r="K1107" s="105">
        <v>500</v>
      </c>
      <c r="L1107" s="104">
        <v>45</v>
      </c>
      <c r="M1107" s="100">
        <v>1101</v>
      </c>
      <c r="N1107" s="112" t="s">
        <v>1305</v>
      </c>
      <c r="O1107" s="32" t="s">
        <v>2225</v>
      </c>
      <c r="P1107" s="111" t="s">
        <v>1439</v>
      </c>
      <c r="Q1107" s="80" t="s">
        <v>1940</v>
      </c>
      <c r="R1107" s="80" t="s">
        <v>1947</v>
      </c>
      <c r="S1107" s="36" t="s">
        <v>2018</v>
      </c>
      <c r="T1107" s="80" t="s">
        <v>2147</v>
      </c>
      <c r="U1107" s="80"/>
      <c r="V1107" s="80"/>
      <c r="W1107" s="80" t="str">
        <f t="shared" si="53"/>
        <v/>
      </c>
      <c r="X1107" s="32" t="s">
        <v>1593</v>
      </c>
      <c r="Y1107" s="110" t="s">
        <v>1415</v>
      </c>
      <c r="Z1107" s="35"/>
      <c r="AA1107" s="133">
        <v>1</v>
      </c>
      <c r="AB1107" s="133">
        <f t="shared" si="54"/>
        <v>0</v>
      </c>
    </row>
    <row r="1108" spans="1:28" s="3" customFormat="1" x14ac:dyDescent="0.2">
      <c r="A1108" s="99" t="s">
        <v>1398</v>
      </c>
      <c r="B1108" s="100">
        <v>1107</v>
      </c>
      <c r="C1108" s="101" t="s">
        <v>1416</v>
      </c>
      <c r="D1108" s="142" t="s">
        <v>2546</v>
      </c>
      <c r="E1108" s="100" t="s">
        <v>1416</v>
      </c>
      <c r="F1108" s="102" t="str">
        <f t="shared" si="52"/>
        <v xml:space="preserve">1893, Jan. 24 - Special Delivery - First Designs - 10c Orange, Messenger Running, Perf 12   </v>
      </c>
      <c r="G1108" s="106" t="s">
        <v>2518</v>
      </c>
      <c r="H1108" s="104">
        <v>50</v>
      </c>
      <c r="I1108" s="105">
        <v>50</v>
      </c>
      <c r="J1108" s="105"/>
      <c r="K1108" s="105">
        <v>300</v>
      </c>
      <c r="L1108" s="104">
        <v>50</v>
      </c>
      <c r="M1108" s="100">
        <v>1104</v>
      </c>
      <c r="N1108" s="112" t="s">
        <v>1305</v>
      </c>
      <c r="O1108" s="32" t="s">
        <v>2226</v>
      </c>
      <c r="P1108" s="111" t="s">
        <v>1439</v>
      </c>
      <c r="Q1108" s="80" t="s">
        <v>1940</v>
      </c>
      <c r="R1108" s="80" t="s">
        <v>1947</v>
      </c>
      <c r="S1108" s="36" t="s">
        <v>2031</v>
      </c>
      <c r="T1108" s="80" t="s">
        <v>2147</v>
      </c>
      <c r="U1108" s="80"/>
      <c r="V1108" s="80"/>
      <c r="W1108" s="80" t="str">
        <f t="shared" si="53"/>
        <v/>
      </c>
      <c r="X1108" s="32" t="s">
        <v>1305</v>
      </c>
      <c r="Y1108" s="110" t="s">
        <v>1416</v>
      </c>
      <c r="Z1108" s="35" t="s">
        <v>1425</v>
      </c>
      <c r="AA1108" s="133">
        <v>1</v>
      </c>
      <c r="AB1108" s="133">
        <f t="shared" si="54"/>
        <v>1</v>
      </c>
    </row>
    <row r="1109" spans="1:28" s="3" customFormat="1" x14ac:dyDescent="0.2">
      <c r="A1109" s="99" t="s">
        <v>1399</v>
      </c>
      <c r="B1109" s="100">
        <v>1108</v>
      </c>
      <c r="C1109" s="101"/>
      <c r="D1109" s="142" t="s">
        <v>2546</v>
      </c>
      <c r="E1109" s="100" t="s">
        <v>1415</v>
      </c>
      <c r="F1109" s="102" t="str">
        <f t="shared" si="52"/>
        <v xml:space="preserve">1894, Oct. 10 - Special Delivery - First Designs - 10c Blue, Messenger Running, Line under Ten Cents, Perf 12   </v>
      </c>
      <c r="G1109" s="106" t="s">
        <v>2512</v>
      </c>
      <c r="H1109" s="104"/>
      <c r="I1109" s="105">
        <v>100</v>
      </c>
      <c r="J1109" s="105"/>
      <c r="K1109" s="105">
        <v>900</v>
      </c>
      <c r="L1109" s="104">
        <v>100</v>
      </c>
      <c r="M1109" s="100">
        <v>1102</v>
      </c>
      <c r="N1109" s="112" t="s">
        <v>1305</v>
      </c>
      <c r="O1109" s="32" t="s">
        <v>2227</v>
      </c>
      <c r="P1109" s="111" t="s">
        <v>1439</v>
      </c>
      <c r="Q1109" s="80" t="s">
        <v>1940</v>
      </c>
      <c r="R1109" s="80" t="s">
        <v>2233</v>
      </c>
      <c r="S1109" s="36" t="s">
        <v>2018</v>
      </c>
      <c r="T1109" s="80" t="s">
        <v>2147</v>
      </c>
      <c r="U1109" s="80"/>
      <c r="V1109" s="80"/>
      <c r="W1109" s="80" t="str">
        <f t="shared" si="53"/>
        <v/>
      </c>
      <c r="X1109" s="32" t="s">
        <v>1593</v>
      </c>
      <c r="Y1109" s="110" t="s">
        <v>1415</v>
      </c>
      <c r="Z1109" s="35"/>
      <c r="AA1109" s="133">
        <v>1</v>
      </c>
      <c r="AB1109" s="133">
        <f t="shared" si="54"/>
        <v>0</v>
      </c>
    </row>
    <row r="1110" spans="1:28" s="3" customFormat="1" x14ac:dyDescent="0.2">
      <c r="A1110" s="99" t="s">
        <v>1400</v>
      </c>
      <c r="B1110" s="100">
        <v>1109</v>
      </c>
      <c r="C1110" s="101" t="s">
        <v>1415</v>
      </c>
      <c r="D1110" s="142" t="s">
        <v>2546</v>
      </c>
      <c r="E1110" s="100" t="s">
        <v>1415</v>
      </c>
      <c r="F1110" s="102" t="str">
        <f t="shared" si="52"/>
        <v>1895, Aug. 16 - Special Delivery - First Designs - 10c Blue, Messenger Running, Line under Ten Cents, Perf 12   Double-Line Watermark</v>
      </c>
      <c r="G1110" s="106" t="s">
        <v>2512</v>
      </c>
      <c r="H1110" s="104">
        <v>12.5</v>
      </c>
      <c r="I1110" s="105">
        <v>12.5</v>
      </c>
      <c r="J1110" s="105"/>
      <c r="K1110" s="105">
        <v>210</v>
      </c>
      <c r="L1110" s="104">
        <v>12.5</v>
      </c>
      <c r="M1110" s="100">
        <v>1103</v>
      </c>
      <c r="N1110" s="112" t="s">
        <v>1305</v>
      </c>
      <c r="O1110" s="32" t="s">
        <v>2228</v>
      </c>
      <c r="P1110" s="111" t="s">
        <v>1439</v>
      </c>
      <c r="Q1110" s="80" t="s">
        <v>1940</v>
      </c>
      <c r="R1110" s="80" t="s">
        <v>2233</v>
      </c>
      <c r="S1110" s="36" t="s">
        <v>2018</v>
      </c>
      <c r="T1110" s="80" t="s">
        <v>2147</v>
      </c>
      <c r="U1110" s="80" t="s">
        <v>2120</v>
      </c>
      <c r="V1110" s="80"/>
      <c r="W1110" s="80" t="str">
        <f t="shared" si="53"/>
        <v/>
      </c>
      <c r="X1110" s="32" t="s">
        <v>1305</v>
      </c>
      <c r="Y1110" s="110" t="s">
        <v>1415</v>
      </c>
      <c r="Z1110" s="35" t="s">
        <v>1440</v>
      </c>
      <c r="AA1110" s="133">
        <v>1</v>
      </c>
      <c r="AB1110" s="133">
        <f t="shared" si="54"/>
        <v>1</v>
      </c>
    </row>
    <row r="1111" spans="1:28" s="3" customFormat="1" x14ac:dyDescent="0.2">
      <c r="A1111" s="99" t="s">
        <v>1401</v>
      </c>
      <c r="B1111" s="100">
        <v>1110</v>
      </c>
      <c r="C1111" s="101"/>
      <c r="D1111" s="142" t="s">
        <v>2546</v>
      </c>
      <c r="E1111" s="100" t="s">
        <v>1417</v>
      </c>
      <c r="F1111" s="102" t="str">
        <f t="shared" si="52"/>
        <v>1902, Dec. 9 - Special Delivery - Second Designs - 10c Ultramarine, Messenger on Bicycle, Perf 12   Double-Line Watermark</v>
      </c>
      <c r="G1111" s="106" t="s">
        <v>2512</v>
      </c>
      <c r="H1111" s="104"/>
      <c r="I1111" s="105">
        <v>10</v>
      </c>
      <c r="J1111" s="105"/>
      <c r="K1111" s="105">
        <v>230</v>
      </c>
      <c r="L1111" s="104">
        <v>10</v>
      </c>
      <c r="M1111" s="100">
        <v>1105</v>
      </c>
      <c r="N1111" s="112" t="s">
        <v>1305</v>
      </c>
      <c r="O1111" s="32" t="s">
        <v>2232</v>
      </c>
      <c r="P1111" s="111" t="s">
        <v>1441</v>
      </c>
      <c r="Q1111" s="80" t="s">
        <v>1940</v>
      </c>
      <c r="R1111" s="80" t="s">
        <v>2234</v>
      </c>
      <c r="S1111" s="36" t="s">
        <v>2048</v>
      </c>
      <c r="T1111" s="80" t="s">
        <v>2147</v>
      </c>
      <c r="U1111" s="80" t="s">
        <v>2120</v>
      </c>
      <c r="V1111" s="80"/>
      <c r="W1111" s="80" t="str">
        <f t="shared" si="53"/>
        <v/>
      </c>
      <c r="X1111" s="32" t="s">
        <v>1593</v>
      </c>
      <c r="Y1111" s="110" t="s">
        <v>1417</v>
      </c>
      <c r="Z1111" s="35"/>
      <c r="AA1111" s="133">
        <v>1</v>
      </c>
      <c r="AB1111" s="133">
        <f t="shared" si="54"/>
        <v>0</v>
      </c>
    </row>
    <row r="1112" spans="1:28" s="3" customFormat="1" x14ac:dyDescent="0.2">
      <c r="A1112" s="99" t="s">
        <v>1402</v>
      </c>
      <c r="B1112" s="100">
        <v>1111</v>
      </c>
      <c r="C1112" s="101" t="s">
        <v>1418</v>
      </c>
      <c r="D1112" s="142" t="s">
        <v>2546</v>
      </c>
      <c r="E1112" s="100" t="s">
        <v>1418</v>
      </c>
      <c r="F1112" s="102" t="str">
        <f t="shared" si="52"/>
        <v>1908, Dec. 12 - Special Delivery - Second Designs - 10c Green, Helmet of Mercury, Perf 12   Double-Line Watermark</v>
      </c>
      <c r="G1112" s="106" t="s">
        <v>2512</v>
      </c>
      <c r="H1112" s="104">
        <v>50</v>
      </c>
      <c r="I1112" s="105">
        <v>50</v>
      </c>
      <c r="J1112" s="105"/>
      <c r="K1112" s="105">
        <v>65</v>
      </c>
      <c r="L1112" s="104">
        <v>50</v>
      </c>
      <c r="M1112" s="100">
        <v>1110</v>
      </c>
      <c r="N1112" s="112" t="s">
        <v>1305</v>
      </c>
      <c r="O1112" s="32" t="s">
        <v>2229</v>
      </c>
      <c r="P1112" s="111" t="s">
        <v>1441</v>
      </c>
      <c r="Q1112" s="80" t="s">
        <v>1940</v>
      </c>
      <c r="R1112" s="80" t="s">
        <v>1946</v>
      </c>
      <c r="S1112" s="36" t="s">
        <v>2022</v>
      </c>
      <c r="T1112" s="80" t="s">
        <v>2147</v>
      </c>
      <c r="U1112" s="80" t="s">
        <v>2120</v>
      </c>
      <c r="V1112" s="80"/>
      <c r="W1112" s="80" t="str">
        <f t="shared" si="53"/>
        <v/>
      </c>
      <c r="X1112" s="32" t="s">
        <v>1305</v>
      </c>
      <c r="Y1112" s="110" t="s">
        <v>1418</v>
      </c>
      <c r="Z1112" s="35" t="s">
        <v>1429</v>
      </c>
      <c r="AA1112" s="133">
        <v>1</v>
      </c>
      <c r="AB1112" s="133">
        <f t="shared" si="54"/>
        <v>1</v>
      </c>
    </row>
    <row r="1113" spans="1:28" s="3" customFormat="1" x14ac:dyDescent="0.2">
      <c r="A1113" s="99" t="s">
        <v>1403</v>
      </c>
      <c r="B1113" s="100">
        <v>1112</v>
      </c>
      <c r="C1113" s="101"/>
      <c r="D1113" s="142" t="s">
        <v>2546</v>
      </c>
      <c r="E1113" s="100" t="s">
        <v>1417</v>
      </c>
      <c r="F1113" s="102" t="str">
        <f t="shared" si="52"/>
        <v>1911, Jan. - Special Delivery - Second Designs - 10c Ultramarine, Messenger on Bicycle, Perf 12   Single-Line Watermark</v>
      </c>
      <c r="G1113" s="106" t="s">
        <v>2512</v>
      </c>
      <c r="H1113" s="104"/>
      <c r="I1113" s="105">
        <v>10</v>
      </c>
      <c r="J1113" s="105"/>
      <c r="K1113" s="105">
        <v>110</v>
      </c>
      <c r="L1113" s="104">
        <v>10</v>
      </c>
      <c r="M1113" s="100">
        <v>1106</v>
      </c>
      <c r="N1113" s="112" t="s">
        <v>1305</v>
      </c>
      <c r="O1113" s="32" t="s">
        <v>2230</v>
      </c>
      <c r="P1113" s="111" t="s">
        <v>1441</v>
      </c>
      <c r="Q1113" s="80" t="s">
        <v>1940</v>
      </c>
      <c r="R1113" s="80" t="s">
        <v>2234</v>
      </c>
      <c r="S1113" s="36" t="s">
        <v>2048</v>
      </c>
      <c r="T1113" s="80" t="s">
        <v>2147</v>
      </c>
      <c r="U1113" s="80" t="s">
        <v>2149</v>
      </c>
      <c r="V1113" s="80"/>
      <c r="W1113" s="80" t="str">
        <f t="shared" si="53"/>
        <v/>
      </c>
      <c r="X1113" s="32" t="s">
        <v>1593</v>
      </c>
      <c r="Y1113" s="110" t="s">
        <v>1417</v>
      </c>
      <c r="Z1113" s="35"/>
      <c r="AA1113" s="133">
        <v>1</v>
      </c>
      <c r="AB1113" s="133">
        <f t="shared" si="54"/>
        <v>0</v>
      </c>
    </row>
    <row r="1114" spans="1:28" s="3" customFormat="1" x14ac:dyDescent="0.2">
      <c r="A1114" s="99" t="s">
        <v>1404</v>
      </c>
      <c r="B1114" s="100">
        <v>1113</v>
      </c>
      <c r="C1114" s="101"/>
      <c r="D1114" s="142" t="s">
        <v>2546</v>
      </c>
      <c r="E1114" s="100" t="s">
        <v>1417</v>
      </c>
      <c r="F1114" s="102" t="str">
        <f t="shared" si="52"/>
        <v>1914, Sept. - Special Delivery - Second Designs - 10c Ultramarine, Messenger on Bicycle, Perf 12   Single-Line Watermark</v>
      </c>
      <c r="G1114" s="106" t="s">
        <v>2512</v>
      </c>
      <c r="H1114" s="104"/>
      <c r="I1114" s="105">
        <v>12</v>
      </c>
      <c r="J1114" s="105"/>
      <c r="K1114" s="105">
        <v>190</v>
      </c>
      <c r="L1114" s="104">
        <v>12</v>
      </c>
      <c r="M1114" s="100">
        <v>1107</v>
      </c>
      <c r="N1114" s="112" t="s">
        <v>1305</v>
      </c>
      <c r="O1114" s="32" t="s">
        <v>2235</v>
      </c>
      <c r="P1114" s="111" t="s">
        <v>1441</v>
      </c>
      <c r="Q1114" s="80" t="s">
        <v>1940</v>
      </c>
      <c r="R1114" s="80" t="s">
        <v>2234</v>
      </c>
      <c r="S1114" s="36" t="s">
        <v>2048</v>
      </c>
      <c r="T1114" s="80" t="s">
        <v>2147</v>
      </c>
      <c r="U1114" s="80" t="s">
        <v>2149</v>
      </c>
      <c r="V1114" s="80"/>
      <c r="W1114" s="80" t="str">
        <f t="shared" si="53"/>
        <v/>
      </c>
      <c r="X1114" s="32" t="s">
        <v>1593</v>
      </c>
      <c r="Y1114" s="110" t="s">
        <v>1417</v>
      </c>
      <c r="Z1114" s="35"/>
      <c r="AA1114" s="133">
        <v>1</v>
      </c>
      <c r="AB1114" s="133">
        <f t="shared" si="54"/>
        <v>0</v>
      </c>
    </row>
    <row r="1115" spans="1:28" s="3" customFormat="1" x14ac:dyDescent="0.2">
      <c r="A1115" s="99" t="s">
        <v>1405</v>
      </c>
      <c r="B1115" s="100">
        <v>1114</v>
      </c>
      <c r="C1115" s="101"/>
      <c r="D1115" s="142" t="s">
        <v>2546</v>
      </c>
      <c r="E1115" s="100" t="s">
        <v>1417</v>
      </c>
      <c r="F1115" s="102" t="str">
        <f t="shared" si="52"/>
        <v xml:space="preserve">1916, Oct. 19 - Special Delivery - Second Designs - 10c Pale Ultramarine, Messenger on Bicycle, Perf 10   </v>
      </c>
      <c r="G1115" s="106" t="s">
        <v>2512</v>
      </c>
      <c r="H1115" s="104"/>
      <c r="I1115" s="105">
        <v>50</v>
      </c>
      <c r="J1115" s="105"/>
      <c r="K1115" s="105">
        <v>320</v>
      </c>
      <c r="L1115" s="104">
        <v>50</v>
      </c>
      <c r="M1115" s="100">
        <v>1108</v>
      </c>
      <c r="N1115" s="112" t="s">
        <v>1305</v>
      </c>
      <c r="O1115" s="32" t="s">
        <v>2236</v>
      </c>
      <c r="P1115" s="111" t="s">
        <v>1441</v>
      </c>
      <c r="Q1115" s="80" t="s">
        <v>1940</v>
      </c>
      <c r="R1115" s="80" t="s">
        <v>2234</v>
      </c>
      <c r="S1115" s="36" t="s">
        <v>2144</v>
      </c>
      <c r="T1115" s="80" t="s">
        <v>2156</v>
      </c>
      <c r="U1115" s="80"/>
      <c r="V1115" s="80"/>
      <c r="W1115" s="80" t="str">
        <f t="shared" si="53"/>
        <v/>
      </c>
      <c r="X1115" s="32" t="s">
        <v>1593</v>
      </c>
      <c r="Y1115" s="110" t="s">
        <v>1417</v>
      </c>
      <c r="Z1115" s="35"/>
      <c r="AA1115" s="133">
        <v>1</v>
      </c>
      <c r="AB1115" s="133">
        <f t="shared" si="54"/>
        <v>0</v>
      </c>
    </row>
    <row r="1116" spans="1:28" s="3" customFormat="1" x14ac:dyDescent="0.2">
      <c r="A1116" s="99" t="s">
        <v>1406</v>
      </c>
      <c r="B1116" s="100">
        <v>1115</v>
      </c>
      <c r="C1116" s="101" t="s">
        <v>1417</v>
      </c>
      <c r="D1116" s="142" t="s">
        <v>2546</v>
      </c>
      <c r="E1116" s="100" t="s">
        <v>1417</v>
      </c>
      <c r="F1116" s="102" t="str">
        <f t="shared" si="52"/>
        <v xml:space="preserve">1917, May 2 - Special Delivery - Second Designs - 10c Ultramarine, Messenger on Bicycle, Perf 11   </v>
      </c>
      <c r="G1116" s="106" t="s">
        <v>2512</v>
      </c>
      <c r="H1116" s="104">
        <v>0.75</v>
      </c>
      <c r="I1116" s="105">
        <v>0.75</v>
      </c>
      <c r="J1116" s="105"/>
      <c r="K1116" s="105">
        <v>20</v>
      </c>
      <c r="L1116" s="104">
        <v>0.75</v>
      </c>
      <c r="M1116" s="100">
        <v>1109</v>
      </c>
      <c r="N1116" s="112" t="s">
        <v>1305</v>
      </c>
      <c r="O1116" s="32" t="s">
        <v>2237</v>
      </c>
      <c r="P1116" s="111" t="s">
        <v>1441</v>
      </c>
      <c r="Q1116" s="80" t="s">
        <v>1940</v>
      </c>
      <c r="R1116" s="80" t="s">
        <v>2234</v>
      </c>
      <c r="S1116" s="36" t="s">
        <v>2048</v>
      </c>
      <c r="T1116" s="80" t="s">
        <v>2190</v>
      </c>
      <c r="U1116" s="80"/>
      <c r="V1116" s="80"/>
      <c r="W1116" s="80" t="str">
        <f t="shared" si="53"/>
        <v/>
      </c>
      <c r="X1116" s="32" t="s">
        <v>1305</v>
      </c>
      <c r="Y1116" s="110" t="s">
        <v>1417</v>
      </c>
      <c r="Z1116" s="35" t="s">
        <v>1428</v>
      </c>
      <c r="AA1116" s="133">
        <v>1</v>
      </c>
      <c r="AB1116" s="133">
        <f t="shared" si="54"/>
        <v>1</v>
      </c>
    </row>
    <row r="1117" spans="1:28" s="3" customFormat="1" x14ac:dyDescent="0.2">
      <c r="A1117" s="99" t="s">
        <v>1407</v>
      </c>
      <c r="B1117" s="100">
        <v>1116</v>
      </c>
      <c r="C1117" s="101"/>
      <c r="D1117" s="142" t="s">
        <v>2546</v>
      </c>
      <c r="E1117" s="100" t="s">
        <v>1420</v>
      </c>
      <c r="F1117" s="102" t="str">
        <f t="shared" si="52"/>
        <v xml:space="preserve">1922, July 12 - Special Delivery - Third Designs - 10c Gray Violet, Motorcycle Delivery, Perf 11   </v>
      </c>
      <c r="G1117" s="106" t="s">
        <v>2512</v>
      </c>
      <c r="H1117" s="104"/>
      <c r="I1117" s="105">
        <v>3</v>
      </c>
      <c r="J1117" s="105"/>
      <c r="K1117" s="105">
        <v>45</v>
      </c>
      <c r="L1117" s="104">
        <v>3</v>
      </c>
      <c r="M1117" s="100">
        <v>1112</v>
      </c>
      <c r="N1117" s="112" t="s">
        <v>1305</v>
      </c>
      <c r="O1117" s="32" t="s">
        <v>2238</v>
      </c>
      <c r="P1117" s="111" t="s">
        <v>1442</v>
      </c>
      <c r="Q1117" s="80" t="s">
        <v>1940</v>
      </c>
      <c r="R1117" s="80" t="s">
        <v>1948</v>
      </c>
      <c r="S1117" s="36" t="s">
        <v>2126</v>
      </c>
      <c r="T1117" s="80" t="s">
        <v>2190</v>
      </c>
      <c r="U1117" s="80"/>
      <c r="V1117" s="80"/>
      <c r="W1117" s="80" t="str">
        <f t="shared" si="53"/>
        <v/>
      </c>
      <c r="X1117" s="32" t="s">
        <v>1593</v>
      </c>
      <c r="Y1117" s="110" t="s">
        <v>1420</v>
      </c>
      <c r="Z1117" s="35"/>
      <c r="AA1117" s="133">
        <v>1</v>
      </c>
      <c r="AB1117" s="133">
        <f t="shared" si="54"/>
        <v>0</v>
      </c>
    </row>
    <row r="1118" spans="1:28" s="3" customFormat="1" x14ac:dyDescent="0.2">
      <c r="A1118" s="99" t="s">
        <v>1408</v>
      </c>
      <c r="B1118" s="100">
        <v>1117</v>
      </c>
      <c r="C1118" s="101"/>
      <c r="D1118" s="142" t="s">
        <v>2546</v>
      </c>
      <c r="E1118" s="100" t="s">
        <v>1421</v>
      </c>
      <c r="F1118" s="102" t="str">
        <f t="shared" si="52"/>
        <v xml:space="preserve">1925 - Special Delivery - Third Designs - 15c Deep Orange, Motorcycle Delivery, Perf 11   </v>
      </c>
      <c r="G1118" s="106" t="s">
        <v>2512</v>
      </c>
      <c r="H1118" s="104"/>
      <c r="I1118" s="105">
        <v>3.75</v>
      </c>
      <c r="J1118" s="105"/>
      <c r="K1118" s="105">
        <v>40</v>
      </c>
      <c r="L1118" s="104">
        <v>3.75</v>
      </c>
      <c r="M1118" s="100">
        <v>1114</v>
      </c>
      <c r="N1118" s="112" t="s">
        <v>1305</v>
      </c>
      <c r="O1118" s="32">
        <v>1925</v>
      </c>
      <c r="P1118" s="111" t="s">
        <v>1442</v>
      </c>
      <c r="Q1118" s="80" t="s">
        <v>1941</v>
      </c>
      <c r="R1118" s="80" t="s">
        <v>1948</v>
      </c>
      <c r="S1118" s="36" t="s">
        <v>2231</v>
      </c>
      <c r="T1118" s="80" t="s">
        <v>2190</v>
      </c>
      <c r="U1118" s="80"/>
      <c r="V1118" s="80"/>
      <c r="W1118" s="80" t="str">
        <f t="shared" si="53"/>
        <v/>
      </c>
      <c r="X1118" s="32" t="s">
        <v>1593</v>
      </c>
      <c r="Y1118" s="110" t="s">
        <v>1421</v>
      </c>
      <c r="Z1118" s="35"/>
      <c r="AA1118" s="133">
        <v>1</v>
      </c>
      <c r="AB1118" s="133">
        <f t="shared" si="54"/>
        <v>0</v>
      </c>
    </row>
    <row r="1119" spans="1:28" s="3" customFormat="1" x14ac:dyDescent="0.2">
      <c r="A1119" s="99" t="s">
        <v>1409</v>
      </c>
      <c r="B1119" s="100">
        <v>1118</v>
      </c>
      <c r="C1119" s="101" t="s">
        <v>1419</v>
      </c>
      <c r="D1119" s="142" t="s">
        <v>2546</v>
      </c>
      <c r="E1119" s="100" t="s">
        <v>1419</v>
      </c>
      <c r="F1119" s="102" t="str">
        <f t="shared" si="52"/>
        <v xml:space="preserve">1925 - Special Delivery - Third Designs - 20c Black, Post Office Truck, Perf 11   </v>
      </c>
      <c r="G1119" s="106" t="s">
        <v>2512</v>
      </c>
      <c r="H1119" s="104">
        <v>1</v>
      </c>
      <c r="I1119" s="105">
        <v>1</v>
      </c>
      <c r="J1119" s="105"/>
      <c r="K1119" s="105">
        <v>2</v>
      </c>
      <c r="L1119" s="104">
        <v>1</v>
      </c>
      <c r="M1119" s="100">
        <v>1111</v>
      </c>
      <c r="N1119" s="112" t="s">
        <v>1305</v>
      </c>
      <c r="O1119" s="32">
        <v>1925</v>
      </c>
      <c r="P1119" s="111" t="s">
        <v>1442</v>
      </c>
      <c r="Q1119" s="80" t="s">
        <v>1942</v>
      </c>
      <c r="R1119" s="80" t="s">
        <v>1949</v>
      </c>
      <c r="S1119" s="36" t="s">
        <v>2014</v>
      </c>
      <c r="T1119" s="80" t="s">
        <v>2190</v>
      </c>
      <c r="U1119" s="80"/>
      <c r="V1119" s="80"/>
      <c r="W1119" s="80" t="str">
        <f t="shared" si="53"/>
        <v/>
      </c>
      <c r="X1119" s="32" t="s">
        <v>1305</v>
      </c>
      <c r="Y1119" s="110" t="s">
        <v>1419</v>
      </c>
      <c r="Z1119" s="35" t="s">
        <v>1431</v>
      </c>
      <c r="AA1119" s="133">
        <v>1</v>
      </c>
      <c r="AB1119" s="133">
        <f t="shared" si="54"/>
        <v>1</v>
      </c>
    </row>
    <row r="1120" spans="1:28" s="3" customFormat="1" x14ac:dyDescent="0.2">
      <c r="A1120" s="99" t="s">
        <v>1410</v>
      </c>
      <c r="B1120" s="100">
        <v>1119</v>
      </c>
      <c r="C1120" s="101" t="s">
        <v>1420</v>
      </c>
      <c r="D1120" s="142" t="s">
        <v>2546</v>
      </c>
      <c r="E1120" s="100" t="s">
        <v>1420</v>
      </c>
      <c r="F1120" s="102" t="str">
        <f t="shared" si="52"/>
        <v xml:space="preserve">1927-31 - Special Delivery - Third Designs - 10c Gray Violet, Motorcycle Delivery, Perf 11x10 1/2   </v>
      </c>
      <c r="G1120" s="106" t="s">
        <v>2512</v>
      </c>
      <c r="H1120" s="104">
        <v>0.25</v>
      </c>
      <c r="I1120" s="105">
        <v>0.25</v>
      </c>
      <c r="J1120" s="105"/>
      <c r="K1120" s="105">
        <v>1</v>
      </c>
      <c r="L1120" s="104">
        <v>0.25</v>
      </c>
      <c r="M1120" s="100">
        <v>1113</v>
      </c>
      <c r="N1120" s="112" t="s">
        <v>1305</v>
      </c>
      <c r="O1120" s="32" t="s">
        <v>2239</v>
      </c>
      <c r="P1120" s="111" t="s">
        <v>1442</v>
      </c>
      <c r="Q1120" s="80" t="s">
        <v>1940</v>
      </c>
      <c r="R1120" s="80" t="s">
        <v>1948</v>
      </c>
      <c r="S1120" s="36" t="s">
        <v>2126</v>
      </c>
      <c r="T1120" s="80" t="s">
        <v>2220</v>
      </c>
      <c r="U1120" s="80"/>
      <c r="V1120" s="80"/>
      <c r="W1120" s="80" t="str">
        <f t="shared" si="53"/>
        <v/>
      </c>
      <c r="X1120" s="32" t="s">
        <v>1305</v>
      </c>
      <c r="Y1120" s="110" t="s">
        <v>1420</v>
      </c>
      <c r="Z1120" s="35" t="s">
        <v>1430</v>
      </c>
      <c r="AA1120" s="133">
        <v>1</v>
      </c>
      <c r="AB1120" s="133">
        <f t="shared" si="54"/>
        <v>1</v>
      </c>
    </row>
    <row r="1121" spans="1:28" s="3" customFormat="1" x14ac:dyDescent="0.2">
      <c r="A1121" s="99" t="s">
        <v>1411</v>
      </c>
      <c r="B1121" s="100">
        <v>1120</v>
      </c>
      <c r="C1121" s="101" t="s">
        <v>1421</v>
      </c>
      <c r="D1121" s="142" t="s">
        <v>2546</v>
      </c>
      <c r="E1121" s="100" t="s">
        <v>1421</v>
      </c>
      <c r="F1121" s="102" t="str">
        <f t="shared" si="52"/>
        <v xml:space="preserve">1927-31 - Special Delivery - Third Designs - 15c Orange, Motorcycle Delivery, Perf 11x10 1/2   </v>
      </c>
      <c r="G1121" s="106" t="s">
        <v>2512</v>
      </c>
      <c r="H1121" s="104">
        <v>0.25</v>
      </c>
      <c r="I1121" s="105">
        <v>0.25</v>
      </c>
      <c r="J1121" s="105"/>
      <c r="K1121" s="105">
        <v>0.6</v>
      </c>
      <c r="L1121" s="104">
        <v>0.25</v>
      </c>
      <c r="M1121" s="100">
        <v>1115</v>
      </c>
      <c r="N1121" s="112" t="s">
        <v>1305</v>
      </c>
      <c r="O1121" s="32" t="s">
        <v>2239</v>
      </c>
      <c r="P1121" s="111" t="s">
        <v>1442</v>
      </c>
      <c r="Q1121" s="80" t="s">
        <v>1941</v>
      </c>
      <c r="R1121" s="80" t="s">
        <v>1948</v>
      </c>
      <c r="S1121" s="36" t="s">
        <v>2031</v>
      </c>
      <c r="T1121" s="80" t="s">
        <v>2220</v>
      </c>
      <c r="U1121" s="80"/>
      <c r="V1121" s="80"/>
      <c r="W1121" s="80" t="str">
        <f t="shared" si="53"/>
        <v/>
      </c>
      <c r="X1121" s="32" t="s">
        <v>1305</v>
      </c>
      <c r="Y1121" s="110" t="s">
        <v>1421</v>
      </c>
      <c r="Z1121" s="35" t="s">
        <v>1430</v>
      </c>
      <c r="AA1121" s="133">
        <v>1</v>
      </c>
      <c r="AB1121" s="133">
        <f t="shared" si="54"/>
        <v>1</v>
      </c>
    </row>
    <row r="1122" spans="1:28" s="3" customFormat="1" x14ac:dyDescent="0.2">
      <c r="A1122" s="99" t="s">
        <v>1412</v>
      </c>
      <c r="B1122" s="100">
        <v>1121</v>
      </c>
      <c r="C1122" s="101" t="s">
        <v>1422</v>
      </c>
      <c r="D1122" s="142" t="s">
        <v>2546</v>
      </c>
      <c r="E1122" s="100" t="s">
        <v>1422</v>
      </c>
      <c r="F1122" s="102" t="str">
        <f t="shared" si="52"/>
        <v xml:space="preserve">1944-51 - Special Delivery - Third Designs - 13c Blue, Motorcycle Delivery, Perf 11x10 1/2   </v>
      </c>
      <c r="G1122" s="106" t="s">
        <v>2512</v>
      </c>
      <c r="H1122" s="104">
        <v>0.25</v>
      </c>
      <c r="I1122" s="105">
        <v>0.25</v>
      </c>
      <c r="J1122" s="105"/>
      <c r="K1122" s="105">
        <v>0.6</v>
      </c>
      <c r="L1122" s="104">
        <v>0.25</v>
      </c>
      <c r="M1122" s="100">
        <v>1116</v>
      </c>
      <c r="N1122" s="112" t="s">
        <v>1305</v>
      </c>
      <c r="O1122" s="32" t="s">
        <v>2240</v>
      </c>
      <c r="P1122" s="111" t="s">
        <v>1442</v>
      </c>
      <c r="Q1122" s="80" t="s">
        <v>1943</v>
      </c>
      <c r="R1122" s="80" t="s">
        <v>1948</v>
      </c>
      <c r="S1122" s="36" t="s">
        <v>2018</v>
      </c>
      <c r="T1122" s="80" t="s">
        <v>2220</v>
      </c>
      <c r="U1122" s="80"/>
      <c r="V1122" s="80"/>
      <c r="W1122" s="80" t="str">
        <f t="shared" si="53"/>
        <v/>
      </c>
      <c r="X1122" s="32" t="s">
        <v>1305</v>
      </c>
      <c r="Y1122" s="110" t="s">
        <v>1422</v>
      </c>
      <c r="Z1122" s="35" t="s">
        <v>1430</v>
      </c>
      <c r="AA1122" s="133">
        <v>1</v>
      </c>
      <c r="AB1122" s="133">
        <f t="shared" si="54"/>
        <v>1</v>
      </c>
    </row>
    <row r="1123" spans="1:28" s="3" customFormat="1" x14ac:dyDescent="0.2">
      <c r="A1123" s="99" t="s">
        <v>1413</v>
      </c>
      <c r="B1123" s="100">
        <v>1122</v>
      </c>
      <c r="C1123" s="101" t="s">
        <v>1423</v>
      </c>
      <c r="D1123" s="142" t="s">
        <v>2546</v>
      </c>
      <c r="E1123" s="100" t="s">
        <v>1423</v>
      </c>
      <c r="F1123" s="102" t="str">
        <f t="shared" si="52"/>
        <v xml:space="preserve">1944-51 - Special Delivery - Third Designs - 17c Orange Yellow, Motorcycle Delivery, Perf 11x10 1/2   </v>
      </c>
      <c r="G1123" s="106" t="s">
        <v>2512</v>
      </c>
      <c r="H1123" s="104">
        <v>2.5</v>
      </c>
      <c r="I1123" s="105">
        <v>2.5</v>
      </c>
      <c r="J1123" s="105"/>
      <c r="K1123" s="105">
        <v>3.5</v>
      </c>
      <c r="L1123" s="104">
        <v>2.5</v>
      </c>
      <c r="M1123" s="100">
        <v>1100</v>
      </c>
      <c r="N1123" s="112" t="s">
        <v>1305</v>
      </c>
      <c r="O1123" s="32" t="s">
        <v>2240</v>
      </c>
      <c r="P1123" s="111" t="s">
        <v>1442</v>
      </c>
      <c r="Q1123" s="80" t="s">
        <v>1944</v>
      </c>
      <c r="R1123" s="80" t="s">
        <v>1948</v>
      </c>
      <c r="S1123" s="36" t="s">
        <v>2155</v>
      </c>
      <c r="T1123" s="80" t="s">
        <v>2220</v>
      </c>
      <c r="U1123" s="80"/>
      <c r="V1123" s="80"/>
      <c r="W1123" s="80" t="str">
        <f t="shared" si="53"/>
        <v/>
      </c>
      <c r="X1123" s="32" t="s">
        <v>1305</v>
      </c>
      <c r="Y1123" s="110" t="s">
        <v>1423</v>
      </c>
      <c r="Z1123" s="35" t="s">
        <v>1430</v>
      </c>
      <c r="AA1123" s="133">
        <v>1</v>
      </c>
      <c r="AB1123" s="133">
        <f t="shared" si="54"/>
        <v>1</v>
      </c>
    </row>
    <row r="1124" spans="1:28" s="3" customFormat="1" x14ac:dyDescent="0.2">
      <c r="A1124" s="99" t="s">
        <v>1391</v>
      </c>
      <c r="B1124" s="100">
        <v>1123</v>
      </c>
      <c r="C1124" s="101" t="s">
        <v>589</v>
      </c>
      <c r="D1124" s="142" t="s">
        <v>2546</v>
      </c>
      <c r="E1124" s="100" t="s">
        <v>589</v>
      </c>
      <c r="F1124" s="102" t="str">
        <f t="shared" si="52"/>
        <v xml:space="preserve">1934, Aug. 30 - Air Mail Special Delivery - 16c Dark Blue, Great Seal, Perf 11   </v>
      </c>
      <c r="G1124" s="106" t="s">
        <v>2512</v>
      </c>
      <c r="H1124" s="104">
        <v>0.7</v>
      </c>
      <c r="I1124" s="105">
        <v>0.7</v>
      </c>
      <c r="J1124" s="105"/>
      <c r="K1124" s="105">
        <v>0.8</v>
      </c>
      <c r="L1124" s="104">
        <v>0.7</v>
      </c>
      <c r="M1124" s="100">
        <v>1118</v>
      </c>
      <c r="N1124" s="112" t="s">
        <v>593</v>
      </c>
      <c r="O1124" s="32" t="s">
        <v>2223</v>
      </c>
      <c r="P1124" s="111" t="s">
        <v>2221</v>
      </c>
      <c r="Q1124" s="80" t="s">
        <v>1945</v>
      </c>
      <c r="R1124" s="80" t="s">
        <v>1898</v>
      </c>
      <c r="S1124" s="36" t="s">
        <v>2117</v>
      </c>
      <c r="T1124" s="80" t="s">
        <v>2190</v>
      </c>
      <c r="U1124" s="80"/>
      <c r="V1124" s="80"/>
      <c r="W1124" s="80" t="str">
        <f t="shared" si="53"/>
        <v/>
      </c>
      <c r="X1124" s="32" t="s">
        <v>593</v>
      </c>
      <c r="Y1124" s="110" t="s">
        <v>589</v>
      </c>
      <c r="Z1124" s="35" t="s">
        <v>1060</v>
      </c>
      <c r="AA1124" s="133">
        <v>1</v>
      </c>
      <c r="AB1124" s="133">
        <f t="shared" si="54"/>
        <v>1</v>
      </c>
    </row>
    <row r="1125" spans="1:28" s="3" customFormat="1" x14ac:dyDescent="0.2">
      <c r="A1125" s="99" t="s">
        <v>1392</v>
      </c>
      <c r="B1125" s="100">
        <v>1124</v>
      </c>
      <c r="C1125" s="101" t="s">
        <v>1340</v>
      </c>
      <c r="D1125" s="142" t="s">
        <v>2546</v>
      </c>
      <c r="E1125" s="100" t="s">
        <v>1340</v>
      </c>
      <c r="F1125" s="102" t="str">
        <f t="shared" si="52"/>
        <v xml:space="preserve">1936, Feb. 10 - Air Mail Special Delivery - 16c Red &amp; Blue, Great Seal, Perf 11   </v>
      </c>
      <c r="G1125" s="106" t="s">
        <v>2512</v>
      </c>
      <c r="H1125" s="104">
        <v>0.35</v>
      </c>
      <c r="I1125" s="105">
        <v>0.35</v>
      </c>
      <c r="J1125" s="105"/>
      <c r="K1125" s="105">
        <v>0.45</v>
      </c>
      <c r="L1125" s="104">
        <v>0.35</v>
      </c>
      <c r="M1125" s="100">
        <v>1119</v>
      </c>
      <c r="N1125" s="112" t="s">
        <v>593</v>
      </c>
      <c r="O1125" s="32" t="s">
        <v>2224</v>
      </c>
      <c r="P1125" s="111" t="s">
        <v>2221</v>
      </c>
      <c r="Q1125" s="80" t="s">
        <v>1945</v>
      </c>
      <c r="R1125" s="80" t="s">
        <v>1898</v>
      </c>
      <c r="S1125" s="36" t="s">
        <v>2222</v>
      </c>
      <c r="T1125" s="80" t="s">
        <v>2190</v>
      </c>
      <c r="U1125" s="80"/>
      <c r="V1125" s="80"/>
      <c r="W1125" s="80" t="str">
        <f t="shared" si="53"/>
        <v/>
      </c>
      <c r="X1125" s="32" t="s">
        <v>593</v>
      </c>
      <c r="Y1125" s="110" t="s">
        <v>1340</v>
      </c>
      <c r="Z1125" s="35" t="s">
        <v>1394</v>
      </c>
      <c r="AA1125" s="133">
        <v>1</v>
      </c>
      <c r="AB1125" s="133">
        <f t="shared" si="54"/>
        <v>1</v>
      </c>
    </row>
    <row r="1126" spans="1:28" s="3" customFormat="1" x14ac:dyDescent="0.2">
      <c r="A1126" s="99" t="s">
        <v>1384</v>
      </c>
      <c r="B1126" s="100">
        <v>1125</v>
      </c>
      <c r="C1126" s="101" t="s">
        <v>1335</v>
      </c>
      <c r="D1126" s="142" t="s">
        <v>2546</v>
      </c>
      <c r="E1126" s="100" t="s">
        <v>1335</v>
      </c>
      <c r="F1126" s="102" t="str">
        <f t="shared" si="52"/>
        <v xml:space="preserve">1925-55 - Special Handling - 10c Yellow Green, Special Handling, Perf 11   </v>
      </c>
      <c r="G1126" s="106" t="s">
        <v>2512</v>
      </c>
      <c r="H1126" s="104">
        <v>1</v>
      </c>
      <c r="I1126" s="105">
        <v>1</v>
      </c>
      <c r="J1126" s="105"/>
      <c r="K1126" s="105">
        <v>2</v>
      </c>
      <c r="L1126" s="104">
        <v>1</v>
      </c>
      <c r="M1126" s="100">
        <v>1082</v>
      </c>
      <c r="N1126" s="112" t="s">
        <v>1334</v>
      </c>
      <c r="O1126" s="32" t="s">
        <v>2242</v>
      </c>
      <c r="P1126" s="111" t="s">
        <v>1334</v>
      </c>
      <c r="Q1126" s="80" t="s">
        <v>1940</v>
      </c>
      <c r="R1126" s="80" t="s">
        <v>1334</v>
      </c>
      <c r="S1126" s="36" t="s">
        <v>2107</v>
      </c>
      <c r="T1126" s="80" t="s">
        <v>2190</v>
      </c>
      <c r="U1126" s="80"/>
      <c r="V1126" s="80"/>
      <c r="W1126" s="80" t="str">
        <f t="shared" si="53"/>
        <v/>
      </c>
      <c r="X1126" s="32" t="s">
        <v>1334</v>
      </c>
      <c r="Y1126" s="110" t="s">
        <v>1335</v>
      </c>
      <c r="Z1126" s="35" t="s">
        <v>1388</v>
      </c>
      <c r="AA1126" s="133">
        <v>1</v>
      </c>
      <c r="AB1126" s="133">
        <f t="shared" si="54"/>
        <v>1</v>
      </c>
    </row>
    <row r="1127" spans="1:28" s="3" customFormat="1" x14ac:dyDescent="0.2">
      <c r="A1127" s="99" t="s">
        <v>1385</v>
      </c>
      <c r="B1127" s="100">
        <v>1126</v>
      </c>
      <c r="C1127" s="101" t="s">
        <v>1336</v>
      </c>
      <c r="D1127" s="142" t="s">
        <v>2546</v>
      </c>
      <c r="E1127" s="100" t="s">
        <v>1336</v>
      </c>
      <c r="F1127" s="102" t="str">
        <f t="shared" si="52"/>
        <v xml:space="preserve">1925-55 - Special Handling - 15c Yellow Green, Special Handling, Perf 11   </v>
      </c>
      <c r="G1127" s="106" t="s">
        <v>2512</v>
      </c>
      <c r="H1127" s="104">
        <v>0.9</v>
      </c>
      <c r="I1127" s="105">
        <v>0.9</v>
      </c>
      <c r="J1127" s="105"/>
      <c r="K1127" s="105">
        <v>2.25</v>
      </c>
      <c r="L1127" s="104">
        <v>0.9</v>
      </c>
      <c r="M1127" s="100">
        <v>1083</v>
      </c>
      <c r="N1127" s="112" t="s">
        <v>1334</v>
      </c>
      <c r="O1127" s="32" t="s">
        <v>2242</v>
      </c>
      <c r="P1127" s="111" t="s">
        <v>1334</v>
      </c>
      <c r="Q1127" s="80" t="s">
        <v>1941</v>
      </c>
      <c r="R1127" s="80" t="s">
        <v>1334</v>
      </c>
      <c r="S1127" s="36" t="s">
        <v>2107</v>
      </c>
      <c r="T1127" s="80" t="s">
        <v>2190</v>
      </c>
      <c r="U1127" s="80"/>
      <c r="V1127" s="80"/>
      <c r="W1127" s="80" t="str">
        <f t="shared" si="53"/>
        <v/>
      </c>
      <c r="X1127" s="32" t="s">
        <v>1334</v>
      </c>
      <c r="Y1127" s="110" t="s">
        <v>1336</v>
      </c>
      <c r="Z1127" s="35" t="s">
        <v>1388</v>
      </c>
      <c r="AA1127" s="133">
        <v>1</v>
      </c>
      <c r="AB1127" s="133">
        <f t="shared" si="54"/>
        <v>1</v>
      </c>
    </row>
    <row r="1128" spans="1:28" s="3" customFormat="1" x14ac:dyDescent="0.2">
      <c r="A1128" s="99" t="s">
        <v>1386</v>
      </c>
      <c r="B1128" s="100">
        <v>1127</v>
      </c>
      <c r="C1128" s="101" t="s">
        <v>1337</v>
      </c>
      <c r="D1128" s="142" t="s">
        <v>2546</v>
      </c>
      <c r="E1128" s="100" t="s">
        <v>1337</v>
      </c>
      <c r="F1128" s="102" t="str">
        <f t="shared" si="52"/>
        <v xml:space="preserve">1925-55 - Special Handling - 20c Yellow Green, Special Handling, Perf 11   </v>
      </c>
      <c r="G1128" s="106" t="s">
        <v>2512</v>
      </c>
      <c r="H1128" s="104">
        <v>1.5</v>
      </c>
      <c r="I1128" s="105">
        <v>1.5</v>
      </c>
      <c r="J1128" s="105"/>
      <c r="K1128" s="105">
        <v>3.75</v>
      </c>
      <c r="L1128" s="104">
        <v>1.5</v>
      </c>
      <c r="M1128" s="100">
        <v>1084</v>
      </c>
      <c r="N1128" s="112" t="s">
        <v>1334</v>
      </c>
      <c r="O1128" s="32" t="s">
        <v>2242</v>
      </c>
      <c r="P1128" s="111" t="s">
        <v>1334</v>
      </c>
      <c r="Q1128" s="80" t="s">
        <v>1942</v>
      </c>
      <c r="R1128" s="80" t="s">
        <v>1334</v>
      </c>
      <c r="S1128" s="36" t="s">
        <v>2107</v>
      </c>
      <c r="T1128" s="80" t="s">
        <v>2190</v>
      </c>
      <c r="U1128" s="80"/>
      <c r="V1128" s="80"/>
      <c r="W1128" s="80" t="str">
        <f t="shared" si="53"/>
        <v/>
      </c>
      <c r="X1128" s="32" t="s">
        <v>1334</v>
      </c>
      <c r="Y1128" s="110" t="s">
        <v>1337</v>
      </c>
      <c r="Z1128" s="35" t="s">
        <v>1388</v>
      </c>
      <c r="AA1128" s="133">
        <v>1</v>
      </c>
      <c r="AB1128" s="133">
        <f t="shared" si="54"/>
        <v>1</v>
      </c>
    </row>
    <row r="1129" spans="1:28" s="3" customFormat="1" x14ac:dyDescent="0.2">
      <c r="A1129" s="99" t="s">
        <v>1387</v>
      </c>
      <c r="B1129" s="100">
        <v>1128</v>
      </c>
      <c r="C1129" s="101" t="s">
        <v>1338</v>
      </c>
      <c r="D1129" s="142" t="s">
        <v>2546</v>
      </c>
      <c r="E1129" s="100" t="s">
        <v>1338</v>
      </c>
      <c r="F1129" s="102" t="str">
        <f t="shared" si="52"/>
        <v xml:space="preserve">1925-55 - Special Handling - 25c Deep Green, Special Handling, Perf 11   </v>
      </c>
      <c r="G1129" s="106" t="s">
        <v>2512</v>
      </c>
      <c r="H1129" s="104">
        <v>3.75</v>
      </c>
      <c r="I1129" s="105">
        <v>3.75</v>
      </c>
      <c r="J1129" s="105"/>
      <c r="K1129" s="105">
        <v>20</v>
      </c>
      <c r="L1129" s="104">
        <v>3.75</v>
      </c>
      <c r="M1129" s="100">
        <v>1085</v>
      </c>
      <c r="N1129" s="112" t="s">
        <v>1334</v>
      </c>
      <c r="O1129" s="32" t="s">
        <v>2242</v>
      </c>
      <c r="P1129" s="111" t="s">
        <v>1334</v>
      </c>
      <c r="Q1129" s="80" t="s">
        <v>1989</v>
      </c>
      <c r="R1129" s="80" t="s">
        <v>1334</v>
      </c>
      <c r="S1129" s="36" t="s">
        <v>2121</v>
      </c>
      <c r="T1129" s="80" t="s">
        <v>2190</v>
      </c>
      <c r="U1129" s="80"/>
      <c r="V1129" s="80"/>
      <c r="W1129" s="80" t="str">
        <f t="shared" si="53"/>
        <v/>
      </c>
      <c r="X1129" s="32" t="s">
        <v>1334</v>
      </c>
      <c r="Y1129" s="110" t="s">
        <v>1338</v>
      </c>
      <c r="Z1129" s="35" t="s">
        <v>1388</v>
      </c>
      <c r="AA1129" s="133">
        <v>1</v>
      </c>
      <c r="AB1129" s="133">
        <f t="shared" si="54"/>
        <v>1</v>
      </c>
    </row>
    <row r="1131" spans="1:28" x14ac:dyDescent="0.2">
      <c r="C1131" s="74" t="s">
        <v>2546</v>
      </c>
      <c r="G1131" s="144">
        <f>SUMIF(D:D,C1131,L:L)</f>
        <v>678348.27500000002</v>
      </c>
      <c r="H1131" s="91">
        <f>COUNTIF(D:D,C1131)</f>
        <v>642</v>
      </c>
      <c r="I1131" s="91">
        <f>+H1131</f>
        <v>642</v>
      </c>
    </row>
    <row r="1132" spans="1:28" x14ac:dyDescent="0.2">
      <c r="C1132" s="74" t="s">
        <v>2547</v>
      </c>
      <c r="G1132" s="144">
        <f>SUMIF(D:D,C1132,L:L)</f>
        <v>0</v>
      </c>
      <c r="H1132" s="91">
        <f>COUNTIF(D:D,C1132)</f>
        <v>0</v>
      </c>
      <c r="I1132" s="91">
        <f>+I1131+H1132</f>
        <v>642</v>
      </c>
    </row>
    <row r="1133" spans="1:28" x14ac:dyDescent="0.2">
      <c r="C1133" s="74" t="s">
        <v>2550</v>
      </c>
      <c r="G1133" s="144">
        <f>SUMIF(D:D,C1133,L:L)</f>
        <v>0</v>
      </c>
      <c r="H1133" s="91">
        <f>COUNTIF(D:D,C1133)</f>
        <v>0</v>
      </c>
      <c r="I1133" s="91">
        <f>+I1132+H1133</f>
        <v>642</v>
      </c>
    </row>
    <row r="1134" spans="1:28" x14ac:dyDescent="0.2">
      <c r="C1134" s="74" t="s">
        <v>2551</v>
      </c>
      <c r="G1134" s="144">
        <f>SUMIF(D:D,C1134,L:L)</f>
        <v>0</v>
      </c>
      <c r="H1134" s="91">
        <f>COUNTIF(D:D,C1134)</f>
        <v>0</v>
      </c>
      <c r="I1134" s="91">
        <f>+I1133+H1134</f>
        <v>642</v>
      </c>
    </row>
    <row r="1135" spans="1:28" x14ac:dyDescent="0.2">
      <c r="C1135" s="74" t="s">
        <v>2548</v>
      </c>
      <c r="G1135" s="144">
        <f>SUMIF(D:D,C1135,L:L)</f>
        <v>10086042.800000001</v>
      </c>
      <c r="H1135" s="91">
        <f>COUNTIF(D:D,C1135)</f>
        <v>72</v>
      </c>
      <c r="I1135" s="91">
        <f>+I1134+H1135</f>
        <v>714</v>
      </c>
    </row>
    <row r="1136" spans="1:28" x14ac:dyDescent="0.2">
      <c r="G1136" s="144">
        <f>SUM(G1131:G1135)</f>
        <v>10764391.075000001</v>
      </c>
      <c r="H1136" s="91">
        <f>SUM(H1131:H1135)</f>
        <v>714</v>
      </c>
      <c r="L1136" s="92"/>
    </row>
  </sheetData>
  <sortState xmlns:xlrd2="http://schemas.microsoft.com/office/spreadsheetml/2017/richdata2" ref="A2:AB1129">
    <sortCondition ref="B2:B1129"/>
  </sortState>
  <conditionalFormatting sqref="H2:H633">
    <cfRule type="expression" dxfId="3" priority="1">
      <formula>#REF!="WANT"</formula>
    </cfRule>
  </conditionalFormatting>
  <conditionalFormatting sqref="H635:H1129">
    <cfRule type="expression" dxfId="2" priority="6">
      <formula>#REF!="WANT"</formula>
    </cfRule>
  </conditionalFormatting>
  <conditionalFormatting sqref="N3:N1129">
    <cfRule type="expression" dxfId="1" priority="11">
      <formula>#REF!="WANT"</formula>
    </cfRule>
  </conditionalFormatting>
  <conditionalFormatting sqref="P2:P1129">
    <cfRule type="expression" dxfId="0" priority="8">
      <formula>#REF!="WANT"</formula>
    </cfRule>
  </conditionalFormatting>
  <pageMargins left="0.5" right="0.5" top="0.55000000000000004" bottom="0.65" header="0.5" footer="0.5"/>
  <pageSetup scale="55" fitToHeight="0" orientation="landscape" horizontalDpi="4294967292" verticalDpi="4294967292"/>
  <headerFooter>
    <oddFooter>&amp;L&amp;"Calibri,Regular"&amp;8&amp;K000000Page &amp;P of &amp;N</oddFooter>
  </headerFooter>
  <extLst>
    <ext xmlns:mx="http://schemas.microsoft.com/office/mac/excel/2008/main" uri="{64002731-A6B0-56B0-2670-7721B7C09600}">
      <mx:PLV Mode="0" OnePage="0" WScale="10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All Scott #s w Sorts</vt:lpstr>
      <vt:lpstr>Design# + Scott# Label</vt:lpstr>
      <vt:lpstr>US Design Album Order</vt:lpstr>
      <vt:lpstr>US Design by Category</vt:lpstr>
      <vt:lpstr>Conversion Lists</vt:lpstr>
      <vt:lpstr>Conversion Tables</vt:lpstr>
      <vt:lpstr>All Scotts Own &amp; Want</vt:lpstr>
      <vt:lpstr>'All Scott #s w Sorts'!Print_Area</vt:lpstr>
      <vt:lpstr>'All Scotts Own &amp; Want'!Print_Area</vt:lpstr>
      <vt:lpstr>'Design# + Scott# Label'!Print_Area</vt:lpstr>
      <vt:lpstr>'US Design Album Order'!Print_Area</vt:lpstr>
      <vt:lpstr>'All Scott #s w Sorts'!Print_Titles</vt:lpstr>
      <vt:lpstr>'All Scotts Own &amp; Want'!Print_Titles</vt:lpstr>
      <vt:lpstr>'Conversion Lists'!Print_Titles</vt:lpstr>
      <vt:lpstr>'Conversion Tables'!Print_Titles</vt:lpstr>
      <vt:lpstr>'Design# + Scott# Label'!Print_Titles</vt:lpstr>
      <vt:lpstr>'US Design Album Order'!Print_Titles</vt:lpstr>
    </vt:vector>
  </TitlesOfParts>
  <Company>SOUND STRATEGIES,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 BRYAN O'DOHERTY</dc:creator>
  <cp:lastModifiedBy>jbo.soundstrategies@gmail.com</cp:lastModifiedBy>
  <cp:lastPrinted>2026-02-04T12:37:10Z</cp:lastPrinted>
  <dcterms:created xsi:type="dcterms:W3CDTF">2018-03-24T14:56:25Z</dcterms:created>
  <dcterms:modified xsi:type="dcterms:W3CDTF">2026-02-04T12:39:42Z</dcterms:modified>
</cp:coreProperties>
</file>